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codeName="ThisWorkbook" defaultThemeVersion="124226"/>
  <mc:AlternateContent xmlns:mc="http://schemas.openxmlformats.org/markup-compatibility/2006">
    <mc:Choice Requires="x15">
      <x15ac:absPath xmlns:x15ac="http://schemas.microsoft.com/office/spreadsheetml/2010/11/ac" url="C:\Users\Kate\AppData\Local\Microsoft\Windows\INetCache\Content.Outlook\PS1QUQHA\"/>
    </mc:Choice>
  </mc:AlternateContent>
  <bookViews>
    <workbookView xWindow="0" yWindow="0" windowWidth="23016" windowHeight="9156" tabRatio="847"/>
  </bookViews>
  <sheets>
    <sheet name="Title Page" sheetId="29" r:id="rId1"/>
    <sheet name="Assumptions &amp; Instructions" sheetId="68" r:id="rId2"/>
    <sheet name="Rotation data" sheetId="54" state="hidden" r:id="rId3"/>
    <sheet name="Summary" sheetId="24" r:id="rId4"/>
    <sheet name="Input Costs" sheetId="28" r:id="rId5"/>
    <sheet name="Graphs" sheetId="73" r:id="rId6"/>
    <sheet name="Calendar (canola rotation)" sheetId="72" r:id="rId7"/>
    <sheet name="Calendar (wheat rotation)" sheetId="70" r:id="rId8"/>
    <sheet name="WC (canola rotation)" sheetId="55" r:id="rId9"/>
    <sheet name="SWWW (oilseed rotation)" sheetId="66" r:id="rId10"/>
    <sheet name="SWWW (grain rotation)" sheetId="2" r:id="rId11"/>
    <sheet name="Machinery Complement" sheetId="62" r:id="rId12"/>
    <sheet name="Machinery Costs" sheetId="58" r:id="rId13"/>
  </sheets>
  <definedNames>
    <definedName name="Aerial">'Input Costs'!$D$36</definedName>
    <definedName name="AmmSulfLiq">'Input Costs'!$D$30</definedName>
    <definedName name="AmSulf">'Input Costs'!$D$29</definedName>
    <definedName name="AssureII">'Input Costs'!$D$52</definedName>
    <definedName name="Axial">'Input Costs'!$D$53</definedName>
    <definedName name="B1_TL">'WC (canola rotation)'!$A$1</definedName>
    <definedName name="B2_TL">'SWWW (oilseed rotation)'!$A$1</definedName>
    <definedName name="B3_TL">#REF!</definedName>
    <definedName name="B4_TL">'SWWW (grain rotation)'!$A$1</definedName>
    <definedName name="B5_TL">#REF!</definedName>
    <definedName name="Boron">'Input Costs'!$D$26</definedName>
    <definedName name="Bronate">'Input Costs'!$D$54</definedName>
    <definedName name="BroxM">'Input Costs'!$D$55</definedName>
    <definedName name="CanolaStorage">'Input Costs'!$D$73</definedName>
    <definedName name="Cashrent">'Input Costs'!$D$82</definedName>
    <definedName name="ciHRWW">'Input Costs'!$D$43</definedName>
    <definedName name="ciSWWW">'Input Costs'!$D$44</definedName>
    <definedName name="ciWC">'Input Costs'!$D$45</definedName>
    <definedName name="COC">'Input Costs'!$D$31</definedName>
    <definedName name="Diesel">'Input Costs'!$D$12</definedName>
    <definedName name="FertApplicator">'Input Costs'!$D$37</definedName>
    <definedName name="Gas">'Input Costs'!$D$13</definedName>
    <definedName name="Glyphosphate">'Input Costs'!$D$56</definedName>
    <definedName name="Huskie">'Input Costs'!$D$57</definedName>
    <definedName name="InPlace">'Input Costs'!$D$32</definedName>
    <definedName name="Intloan">'Input Costs'!$D$86</definedName>
    <definedName name="Labor">'Input Costs'!$D$49</definedName>
    <definedName name="Lorox">'Input Costs'!$D$57</definedName>
    <definedName name="M_90">'Input Costs'!$D$33</definedName>
    <definedName name="MachLabor">'Input Costs'!$D$48</definedName>
    <definedName name="Maverick">'Input Costs'!$D$58</definedName>
    <definedName name="Mgmtfee">'Input Costs'!$D$79</definedName>
    <definedName name="Nitrogen">'Input Costs'!$D$22</definedName>
    <definedName name="OH">'Input Costs'!$D$76</definedName>
    <definedName name="Operloan">'Input Costs'!$D$85</definedName>
    <definedName name="OperShare">Summary!$P$15</definedName>
    <definedName name="Osprey">'Input Costs'!$D$59</definedName>
    <definedName name="OwnerShare">Summary!$P$16</definedName>
    <definedName name="Phosphorous">'Input Costs'!$D$23</definedName>
    <definedName name="Poast">'Input Costs'!$D$60</definedName>
    <definedName name="Potassium">'Input Costs'!$D$25</definedName>
    <definedName name="Powerflex">'Input Costs'!$D$61</definedName>
    <definedName name="_xlnm.Print_Area" localSheetId="1">'Assumptions &amp; Instructions'!$A$1:$K$227</definedName>
    <definedName name="_xlnm.Print_Area" localSheetId="6">'Calendar (canola rotation)'!$A$5:$F$66</definedName>
    <definedName name="_xlnm.Print_Area" localSheetId="7">'Calendar (wheat rotation)'!$A$5:$F$64</definedName>
    <definedName name="_xlnm.Print_Area" localSheetId="4">'Input Costs'!$B$8:$F$94</definedName>
    <definedName name="_xlnm.Print_Area" localSheetId="11">'Machinery Complement'!$B$9:$O$38</definedName>
    <definedName name="_xlnm.Print_Area" localSheetId="12">'Machinery Costs'!$B$12:$O$38,'Machinery Costs'!$B$53:$O$107,'Machinery Costs'!$B$110:$O$159,'Machinery Costs'!$B$162:$O$212,'Machinery Costs'!$B$215:$O$266</definedName>
    <definedName name="_xlnm.Print_Area" localSheetId="3">Summary!$B$9:$Q$46</definedName>
    <definedName name="_xlnm.Print_Area" localSheetId="10">'SWWW (grain rotation)'!$B$8:$W$125</definedName>
    <definedName name="_xlnm.Print_Area" localSheetId="9">'SWWW (oilseed rotation)'!$B$8:$W$125</definedName>
    <definedName name="_xlnm.Print_Area" localSheetId="0">'Title Page'!$B$1:$F$45</definedName>
    <definedName name="_xlnm.Print_Area" localSheetId="8">'WC (canola rotation)'!$B$8:$W$126</definedName>
    <definedName name="_xlnm.Print_Titles" localSheetId="4">'Input Costs'!$8:$10</definedName>
    <definedName name="Pursuit">'Input Costs'!$D$62</definedName>
    <definedName name="Quadris">'Input Costs'!$D$63</definedName>
    <definedName name="Quilt">'Input Costs'!$D$64</definedName>
    <definedName name="Rotation">'Rotation data'!$A$6:$A$7</definedName>
    <definedName name="RotationData">'Rotation data'!$A$6:$I$7</definedName>
    <definedName name="sdHRWW">'Input Costs'!$D$17</definedName>
    <definedName name="sdSWWW">'Input Costs'!$D$16</definedName>
    <definedName name="sdWC">'Input Costs'!$D$18</definedName>
    <definedName name="sdWC_RR">'Input Costs'!$D$19</definedName>
    <definedName name="Shooter">'Input Costs'!$D$39</definedName>
    <definedName name="Shredder">'Input Costs'!$D$38</definedName>
    <definedName name="Spodnam">'Input Costs'!$D$69</definedName>
    <definedName name="Sprayer">'Input Costs'!$D$40</definedName>
    <definedName name="Sulfur">'Input Costs'!$D$24</definedName>
    <definedName name="Table10">'Machinery Costs'!$B$212</definedName>
    <definedName name="Table11">'Machinery Costs'!$B$239</definedName>
    <definedName name="Table12">'Machinery Costs'!$B$266</definedName>
    <definedName name="Table4">'Machinery Costs'!$B$12</definedName>
    <definedName name="Table5">'Machinery Costs'!$B$80</definedName>
    <definedName name="Table6">'Machinery Costs'!$B$107</definedName>
    <definedName name="Table7">'Machinery Costs'!$B$132</definedName>
    <definedName name="Table8">'Machinery Costs'!$B$159</definedName>
    <definedName name="Table9">'Machinery Costs'!$B$186</definedName>
    <definedName name="Tilt">'Input Costs'!$D$65</definedName>
    <definedName name="Warrior">'Input Costs'!$D$66</definedName>
    <definedName name="WheatStorage">'Input Costs'!$D$72</definedName>
    <definedName name="yHRWW_CR">Summary!#REF!</definedName>
    <definedName name="yHRWW_WR">Summary!#REF!</definedName>
    <definedName name="ySWWW_CR">Summary!$E$21</definedName>
    <definedName name="ySWWW_WR">Summary!$E$25</definedName>
    <definedName name="yWC">Summary!$E$19</definedName>
    <definedName name="Z_5519EDA0_AC19_11DC_BDFC_0017F2D6B148_.wvu.Cols" localSheetId="10" hidden="1">'SWWW (grain rotation)'!$W:$W</definedName>
    <definedName name="Z_5519EDA0_AC19_11DC_BDFC_0017F2D6B148_.wvu.Cols" localSheetId="9" hidden="1">'SWWW (oilseed rotation)'!$W:$W</definedName>
    <definedName name="Z_5519EDA0_AC19_11DC_BDFC_0017F2D6B148_.wvu.PrintArea" localSheetId="10" hidden="1">'SWWW (grain rotation)'!$N$10:$W$89</definedName>
    <definedName name="Z_5519EDA0_AC19_11DC_BDFC_0017F2D6B148_.wvu.PrintArea" localSheetId="9" hidden="1">'SWWW (oilseed rotation)'!$N$10:$W$89</definedName>
    <definedName name="Z_DF41C481_38FD_4F9F_AEF1_AE5420249928_.wvu.Cols" localSheetId="10" hidden="1">'SWWW (grain rotation)'!$W:$W</definedName>
    <definedName name="Z_DF41C481_38FD_4F9F_AEF1_AE5420249928_.wvu.Cols" localSheetId="9" hidden="1">'SWWW (oilseed rotation)'!$W:$W</definedName>
    <definedName name="Z_DF41C481_38FD_4F9F_AEF1_AE5420249928_.wvu.PrintArea" localSheetId="10" hidden="1">'SWWW (grain rotation)'!$N$10:$W$89</definedName>
    <definedName name="Z_DF41C481_38FD_4F9F_AEF1_AE5420249928_.wvu.PrintArea" localSheetId="9" hidden="1">'SWWW (oilseed rotation)'!$N$10:$W$89</definedName>
    <definedName name="Z_E00EC0C4_E70A_4D33_A9FE_7CF308F53A5C_.wvu.Cols" localSheetId="10" hidden="1">'SWWW (grain rotation)'!$W:$W</definedName>
    <definedName name="Z_E00EC0C4_E70A_4D33_A9FE_7CF308F53A5C_.wvu.Cols" localSheetId="9" hidden="1">'SWWW (oilseed rotation)'!$W:$W</definedName>
    <definedName name="Z_E00EC0C4_E70A_4D33_A9FE_7CF308F53A5C_.wvu.PrintArea" localSheetId="10" hidden="1">'SWWW (grain rotation)'!$N$10:$W$89</definedName>
    <definedName name="Z_E00EC0C4_E70A_4D33_A9FE_7CF308F53A5C_.wvu.PrintArea" localSheetId="9" hidden="1">'SWWW (oilseed rotation)'!$N$10:$W$89</definedName>
  </definedNames>
  <calcPr calcId="171027"/>
  <customWorkbookViews>
    <customWorkbookView name="Kent Madison - Personal View" guid="{DF41C481-38FD-4F9F-AEF1-AE5420249928}" mergeInterval="0" personalView="1" maximized="1" windowWidth="1020" windowHeight="579" activeSheetId="2"/>
    <customWorkbookView name="Kate Painter - Personal View" guid="{E00EC0C4-E70A-4D33-A9FE-7CF308F53A5C}" mergeInterval="0" personalView="1" maximized="1" windowWidth="1020" windowHeight="570" activeSheetId="3"/>
    <customWorkbookView name="Office 2004 User - Personal View" guid="{5519EDA0-AC19-11DC-BDFC-0017F2D6B148}" mergeInterval="0" personalView="1" xWindow="-1" yWindow="19" windowWidth="839" windowHeight="722" activeSheetId="6"/>
  </customWorkbookViews>
</workbook>
</file>

<file path=xl/calcChain.xml><?xml version="1.0" encoding="utf-8"?>
<calcChain xmlns="http://schemas.openxmlformats.org/spreadsheetml/2006/main">
  <c r="D8" i="73" l="1"/>
  <c r="D7" i="73"/>
  <c r="D3" i="73"/>
  <c r="D2" i="73"/>
  <c r="K34" i="58" l="1"/>
  <c r="K130" i="58" s="1"/>
  <c r="I24" i="2"/>
  <c r="K24" i="2" s="1"/>
  <c r="I25" i="2"/>
  <c r="K25" i="2" s="1"/>
  <c r="K26" i="2"/>
  <c r="K27" i="2"/>
  <c r="K31" i="2"/>
  <c r="K32" i="2"/>
  <c r="K33" i="2"/>
  <c r="K34" i="2"/>
  <c r="K35" i="2"/>
  <c r="I42" i="2"/>
  <c r="I45" i="2"/>
  <c r="K45" i="2"/>
  <c r="K44" i="2" s="1"/>
  <c r="K46" i="2"/>
  <c r="K47" i="2"/>
  <c r="K63" i="2"/>
  <c r="K64" i="2"/>
  <c r="K65" i="2"/>
  <c r="K79" i="2"/>
  <c r="T21" i="2"/>
  <c r="V21" i="2" s="1"/>
  <c r="V20" i="2"/>
  <c r="T24" i="2"/>
  <c r="V24" i="2"/>
  <c r="T25" i="2"/>
  <c r="V25" i="2"/>
  <c r="V26" i="2"/>
  <c r="V27" i="2"/>
  <c r="T33" i="2"/>
  <c r="V33" i="2" s="1"/>
  <c r="V34" i="2"/>
  <c r="V35" i="2"/>
  <c r="T42" i="2"/>
  <c r="T45" i="2"/>
  <c r="V45" i="2"/>
  <c r="T46" i="2"/>
  <c r="V46" i="2"/>
  <c r="T47" i="2"/>
  <c r="V47" i="2" s="1"/>
  <c r="T63" i="2"/>
  <c r="V63" i="2" s="1"/>
  <c r="V62" i="2" s="1"/>
  <c r="V64" i="2"/>
  <c r="V65" i="2"/>
  <c r="P53" i="2"/>
  <c r="P16" i="2"/>
  <c r="T56" i="2"/>
  <c r="T16" i="2"/>
  <c r="R118" i="2" s="1"/>
  <c r="P118" i="2" s="1"/>
  <c r="K180" i="58"/>
  <c r="I24" i="66"/>
  <c r="K24" i="66" s="1"/>
  <c r="I25" i="66"/>
  <c r="K25" i="66" s="1"/>
  <c r="K26" i="66"/>
  <c r="K27" i="66"/>
  <c r="K31" i="66"/>
  <c r="K32" i="66"/>
  <c r="K33" i="66"/>
  <c r="K34" i="66"/>
  <c r="K35" i="66"/>
  <c r="I42" i="66"/>
  <c r="I45" i="66"/>
  <c r="K45" i="66" s="1"/>
  <c r="K44" i="66" s="1"/>
  <c r="K46" i="66"/>
  <c r="K47" i="66"/>
  <c r="K63" i="66"/>
  <c r="K62" i="66" s="1"/>
  <c r="K64" i="66"/>
  <c r="K65" i="66"/>
  <c r="K79" i="66"/>
  <c r="T21" i="66"/>
  <c r="V21" i="66" s="1"/>
  <c r="V20" i="66" s="1"/>
  <c r="T24" i="66"/>
  <c r="V24" i="66" s="1"/>
  <c r="T25" i="66"/>
  <c r="V25" i="66"/>
  <c r="V26" i="66"/>
  <c r="V27" i="66"/>
  <c r="T33" i="66"/>
  <c r="V33" i="66" s="1"/>
  <c r="V34" i="66"/>
  <c r="V35" i="66"/>
  <c r="T42" i="66"/>
  <c r="T45" i="66"/>
  <c r="V45" i="66"/>
  <c r="T46" i="66"/>
  <c r="V46" i="66" s="1"/>
  <c r="T47" i="66"/>
  <c r="V47" i="66" s="1"/>
  <c r="P53" i="66"/>
  <c r="T51" i="66" s="1"/>
  <c r="V51" i="66" s="1"/>
  <c r="P16" i="66"/>
  <c r="P56" i="66" s="1"/>
  <c r="V56" i="66" s="1"/>
  <c r="T56" i="66"/>
  <c r="T63" i="66"/>
  <c r="V63" i="66" s="1"/>
  <c r="V64" i="66"/>
  <c r="V65" i="66"/>
  <c r="T16" i="66"/>
  <c r="V16" i="66" s="1"/>
  <c r="V83" i="66" s="1"/>
  <c r="I24" i="55"/>
  <c r="K24" i="55"/>
  <c r="I25" i="55"/>
  <c r="K25" i="55" s="1"/>
  <c r="I26" i="55"/>
  <c r="K26" i="55" s="1"/>
  <c r="K27" i="55"/>
  <c r="K31" i="55"/>
  <c r="K32" i="55"/>
  <c r="K33" i="55"/>
  <c r="K34" i="55"/>
  <c r="K35" i="55"/>
  <c r="K78" i="58"/>
  <c r="I42" i="55"/>
  <c r="I45" i="55"/>
  <c r="K45" i="55"/>
  <c r="K44" i="55" s="1"/>
  <c r="K46" i="55"/>
  <c r="K47" i="55"/>
  <c r="K64" i="55"/>
  <c r="K65" i="55"/>
  <c r="K66" i="55"/>
  <c r="K80" i="55"/>
  <c r="T21" i="55"/>
  <c r="V21" i="55"/>
  <c r="V20" i="55" s="1"/>
  <c r="T24" i="55"/>
  <c r="V24" i="55" s="1"/>
  <c r="T25" i="55"/>
  <c r="V25" i="55" s="1"/>
  <c r="V23" i="55" s="1"/>
  <c r="V26" i="55"/>
  <c r="V27" i="55"/>
  <c r="T30" i="55"/>
  <c r="V30" i="55" s="1"/>
  <c r="T33" i="55"/>
  <c r="V33" i="55" s="1"/>
  <c r="V34" i="55"/>
  <c r="V35" i="55"/>
  <c r="K92" i="58"/>
  <c r="K102" i="58"/>
  <c r="T42" i="55"/>
  <c r="T45" i="55"/>
  <c r="V45" i="55" s="1"/>
  <c r="T46" i="55"/>
  <c r="V46" i="55" s="1"/>
  <c r="T47" i="55"/>
  <c r="V47" i="55" s="1"/>
  <c r="P53" i="55"/>
  <c r="P16" i="55"/>
  <c r="R108" i="55" s="1"/>
  <c r="T56" i="55"/>
  <c r="T64" i="55"/>
  <c r="V64" i="55" s="1"/>
  <c r="V65" i="55"/>
  <c r="V66" i="55"/>
  <c r="T16" i="55"/>
  <c r="R119" i="55" s="1"/>
  <c r="P25" i="24"/>
  <c r="O25" i="24"/>
  <c r="L35" i="58"/>
  <c r="M35" i="58" s="1"/>
  <c r="M211" i="58" s="1"/>
  <c r="L32" i="58"/>
  <c r="L33" i="58"/>
  <c r="L236" i="58" s="1"/>
  <c r="L34" i="58"/>
  <c r="M34" i="58" s="1"/>
  <c r="M22" i="58"/>
  <c r="M200" i="58" s="1"/>
  <c r="L31" i="58"/>
  <c r="L30" i="58"/>
  <c r="L233" i="58" s="1"/>
  <c r="L28" i="58"/>
  <c r="M28" i="58" s="1"/>
  <c r="L27" i="58"/>
  <c r="M27" i="58" s="1"/>
  <c r="L26" i="58"/>
  <c r="L25" i="58"/>
  <c r="L96" i="58" s="1"/>
  <c r="L24" i="58"/>
  <c r="M24" i="58" s="1"/>
  <c r="L23" i="58"/>
  <c r="M23" i="58" s="1"/>
  <c r="L22" i="58"/>
  <c r="L21" i="58"/>
  <c r="L92" i="58" s="1"/>
  <c r="L20" i="58"/>
  <c r="M20" i="58" s="1"/>
  <c r="L19" i="58"/>
  <c r="M19" i="58" s="1"/>
  <c r="L18" i="58"/>
  <c r="M18" i="58" s="1"/>
  <c r="L17" i="58"/>
  <c r="L247" i="58" s="1"/>
  <c r="J35" i="58"/>
  <c r="K35" i="58" s="1"/>
  <c r="K106" i="58" s="1"/>
  <c r="J34" i="58"/>
  <c r="J33" i="58"/>
  <c r="J32" i="58"/>
  <c r="J155" i="58" s="1"/>
  <c r="J31" i="58"/>
  <c r="K31" i="58" s="1"/>
  <c r="K234" i="58" s="1"/>
  <c r="J30" i="58"/>
  <c r="K30" i="58" s="1"/>
  <c r="K101" i="58" s="1"/>
  <c r="J28" i="58"/>
  <c r="J27" i="58"/>
  <c r="K27" i="58" s="1"/>
  <c r="K125" i="58" s="1"/>
  <c r="J26" i="58"/>
  <c r="K26" i="58" s="1"/>
  <c r="K97" i="58" s="1"/>
  <c r="J25" i="58"/>
  <c r="K25" i="58" s="1"/>
  <c r="J24" i="58"/>
  <c r="J23" i="58"/>
  <c r="J253" i="58" s="1"/>
  <c r="J22" i="58"/>
  <c r="K22" i="58" s="1"/>
  <c r="K68" i="58" s="1"/>
  <c r="J21" i="58"/>
  <c r="K21" i="58" s="1"/>
  <c r="J20" i="58"/>
  <c r="J19" i="58"/>
  <c r="J249" i="58" s="1"/>
  <c r="J18" i="58"/>
  <c r="K18" i="58" s="1"/>
  <c r="K89" i="58" s="1"/>
  <c r="J17" i="58"/>
  <c r="K17" i="58" s="1"/>
  <c r="D66" i="28"/>
  <c r="T32" i="55" s="1"/>
  <c r="V32" i="55" s="1"/>
  <c r="D65" i="28"/>
  <c r="D64" i="28"/>
  <c r="D63" i="28"/>
  <c r="D62" i="28"/>
  <c r="D61" i="28"/>
  <c r="D59" i="28"/>
  <c r="T31" i="2" s="1"/>
  <c r="V31" i="2" s="1"/>
  <c r="D57" i="28"/>
  <c r="D56" i="28"/>
  <c r="D55" i="28"/>
  <c r="D54" i="28"/>
  <c r="T30" i="2" s="1"/>
  <c r="V30" i="2" s="1"/>
  <c r="D53" i="28"/>
  <c r="D52" i="28"/>
  <c r="D32" i="28"/>
  <c r="D31" i="28"/>
  <c r="T31" i="55" s="1"/>
  <c r="V31" i="55" s="1"/>
  <c r="D30" i="28"/>
  <c r="P21" i="24"/>
  <c r="O21" i="24"/>
  <c r="P19" i="24"/>
  <c r="O19" i="24"/>
  <c r="H257" i="58"/>
  <c r="F257" i="58"/>
  <c r="G257" i="58" s="1"/>
  <c r="E257" i="58"/>
  <c r="D257" i="58"/>
  <c r="B257" i="58"/>
  <c r="H230" i="58"/>
  <c r="F230" i="58"/>
  <c r="E230" i="58"/>
  <c r="D230" i="58"/>
  <c r="B230" i="58"/>
  <c r="H205" i="58"/>
  <c r="F205" i="58"/>
  <c r="E205" i="58"/>
  <c r="D205" i="58"/>
  <c r="G205" i="58" s="1"/>
  <c r="B205" i="58"/>
  <c r="H177" i="58"/>
  <c r="F177" i="58"/>
  <c r="E177" i="58"/>
  <c r="G177" i="58" s="1"/>
  <c r="D177" i="58"/>
  <c r="B177" i="58"/>
  <c r="H150" i="58"/>
  <c r="F150" i="58"/>
  <c r="G150" i="58" s="1"/>
  <c r="E150" i="58"/>
  <c r="D150" i="58"/>
  <c r="B150" i="58"/>
  <c r="H125" i="58"/>
  <c r="F125" i="58"/>
  <c r="E125" i="58"/>
  <c r="D125" i="58"/>
  <c r="B125" i="58"/>
  <c r="H98" i="58"/>
  <c r="F98" i="58"/>
  <c r="E98" i="58"/>
  <c r="D98" i="58"/>
  <c r="G98" i="58" s="1"/>
  <c r="B98" i="58"/>
  <c r="H73" i="58"/>
  <c r="F73" i="58"/>
  <c r="E73" i="58"/>
  <c r="G73" i="58" s="1"/>
  <c r="D73" i="58"/>
  <c r="B73" i="58"/>
  <c r="H265" i="58"/>
  <c r="F265" i="58"/>
  <c r="G265" i="58" s="1"/>
  <c r="E265" i="58"/>
  <c r="D265" i="58"/>
  <c r="H264" i="58"/>
  <c r="F264" i="58"/>
  <c r="E264" i="58"/>
  <c r="D264" i="58"/>
  <c r="H263" i="58"/>
  <c r="F263" i="58"/>
  <c r="E263" i="58"/>
  <c r="D263" i="58"/>
  <c r="H262" i="58"/>
  <c r="F262" i="58"/>
  <c r="G262" i="58" s="1"/>
  <c r="E262" i="58"/>
  <c r="D262" i="58"/>
  <c r="H261" i="58"/>
  <c r="F261" i="58"/>
  <c r="G261" i="58" s="1"/>
  <c r="E261" i="58"/>
  <c r="D261" i="58"/>
  <c r="H260" i="58"/>
  <c r="F260" i="58"/>
  <c r="G260" i="58" s="1"/>
  <c r="E260" i="58"/>
  <c r="D260" i="58"/>
  <c r="H258" i="58"/>
  <c r="F258" i="58"/>
  <c r="G258" i="58" s="1"/>
  <c r="E258" i="58"/>
  <c r="D258" i="58"/>
  <c r="H256" i="58"/>
  <c r="F256" i="58"/>
  <c r="G256" i="58" s="1"/>
  <c r="E256" i="58"/>
  <c r="D256" i="58"/>
  <c r="H255" i="58"/>
  <c r="F255" i="58"/>
  <c r="G255" i="58" s="1"/>
  <c r="E255" i="58"/>
  <c r="D255" i="58"/>
  <c r="H254" i="58"/>
  <c r="F254" i="58"/>
  <c r="G254" i="58" s="1"/>
  <c r="E254" i="58"/>
  <c r="D254" i="58"/>
  <c r="H253" i="58"/>
  <c r="F253" i="58"/>
  <c r="G253" i="58" s="1"/>
  <c r="E253" i="58"/>
  <c r="D253" i="58"/>
  <c r="H252" i="58"/>
  <c r="F252" i="58"/>
  <c r="G252" i="58" s="1"/>
  <c r="E252" i="58"/>
  <c r="D252" i="58"/>
  <c r="H251" i="58"/>
  <c r="F251" i="58"/>
  <c r="G251" i="58" s="1"/>
  <c r="E251" i="58"/>
  <c r="D251" i="58"/>
  <c r="H250" i="58"/>
  <c r="F250" i="58"/>
  <c r="G250" i="58" s="1"/>
  <c r="E250" i="58"/>
  <c r="D250" i="58"/>
  <c r="H249" i="58"/>
  <c r="F249" i="58"/>
  <c r="G249" i="58" s="1"/>
  <c r="E249" i="58"/>
  <c r="D249" i="58"/>
  <c r="H248" i="58"/>
  <c r="F248" i="58"/>
  <c r="G248" i="58" s="1"/>
  <c r="E248" i="58"/>
  <c r="D248" i="58"/>
  <c r="H247" i="58"/>
  <c r="F247" i="58"/>
  <c r="G247" i="58" s="1"/>
  <c r="E247" i="58"/>
  <c r="D247" i="58"/>
  <c r="M245" i="58"/>
  <c r="L245" i="58"/>
  <c r="K245" i="58"/>
  <c r="J245" i="58"/>
  <c r="N244" i="58"/>
  <c r="L244" i="58"/>
  <c r="J244" i="58"/>
  <c r="I244" i="58"/>
  <c r="H244" i="58"/>
  <c r="G244" i="58"/>
  <c r="F244" i="58"/>
  <c r="E244" i="58"/>
  <c r="D244" i="58"/>
  <c r="O243" i="58"/>
  <c r="H243" i="58"/>
  <c r="B266" i="58"/>
  <c r="B265" i="58"/>
  <c r="B264" i="58"/>
  <c r="B263" i="58"/>
  <c r="B262" i="58"/>
  <c r="B261" i="58"/>
  <c r="B260" i="58"/>
  <c r="B259" i="58"/>
  <c r="B258" i="58"/>
  <c r="B256" i="58"/>
  <c r="B255" i="58"/>
  <c r="B254" i="58"/>
  <c r="B253" i="58"/>
  <c r="B252" i="58"/>
  <c r="B251" i="58"/>
  <c r="B250" i="58"/>
  <c r="B249" i="58"/>
  <c r="B248" i="58"/>
  <c r="B247" i="58"/>
  <c r="B246" i="58"/>
  <c r="B244" i="58"/>
  <c r="H238" i="58"/>
  <c r="F238" i="58"/>
  <c r="G238" i="58" s="1"/>
  <c r="E238" i="58"/>
  <c r="D238" i="58"/>
  <c r="H237" i="58"/>
  <c r="F237" i="58"/>
  <c r="E237" i="58"/>
  <c r="D237" i="58"/>
  <c r="H236" i="58"/>
  <c r="F236" i="58"/>
  <c r="E236" i="58"/>
  <c r="D236" i="58"/>
  <c r="H235" i="58"/>
  <c r="F235" i="58"/>
  <c r="E235" i="58"/>
  <c r="D235" i="58"/>
  <c r="H234" i="58"/>
  <c r="F234" i="58"/>
  <c r="E234" i="58"/>
  <c r="D234" i="58"/>
  <c r="H233" i="58"/>
  <c r="F233" i="58"/>
  <c r="G233" i="58" s="1"/>
  <c r="E233" i="58"/>
  <c r="D233" i="58"/>
  <c r="H231" i="58"/>
  <c r="F231" i="58"/>
  <c r="E231" i="58"/>
  <c r="D231" i="58"/>
  <c r="H229" i="58"/>
  <c r="F229" i="58"/>
  <c r="G229" i="58" s="1"/>
  <c r="E229" i="58"/>
  <c r="D229" i="58"/>
  <c r="H228" i="58"/>
  <c r="F228" i="58"/>
  <c r="G228" i="58" s="1"/>
  <c r="E228" i="58"/>
  <c r="D228" i="58"/>
  <c r="H227" i="58"/>
  <c r="F227" i="58"/>
  <c r="E227" i="58"/>
  <c r="D227" i="58"/>
  <c r="H226" i="58"/>
  <c r="F226" i="58"/>
  <c r="E226" i="58"/>
  <c r="D226" i="58"/>
  <c r="H225" i="58"/>
  <c r="F225" i="58"/>
  <c r="G225" i="58" s="1"/>
  <c r="E225" i="58"/>
  <c r="D225" i="58"/>
  <c r="H224" i="58"/>
  <c r="F224" i="58"/>
  <c r="E224" i="58"/>
  <c r="D224" i="58"/>
  <c r="H223" i="58"/>
  <c r="F223" i="58"/>
  <c r="G223" i="58" s="1"/>
  <c r="E223" i="58"/>
  <c r="D223" i="58"/>
  <c r="H222" i="58"/>
  <c r="F222" i="58"/>
  <c r="E222" i="58"/>
  <c r="D222" i="58"/>
  <c r="H221" i="58"/>
  <c r="F221" i="58"/>
  <c r="G221" i="58" s="1"/>
  <c r="E221" i="58"/>
  <c r="D221" i="58"/>
  <c r="H220" i="58"/>
  <c r="F220" i="58"/>
  <c r="G220" i="58" s="1"/>
  <c r="E220" i="58"/>
  <c r="D220" i="58"/>
  <c r="M218" i="58"/>
  <c r="L218" i="58"/>
  <c r="K218" i="58"/>
  <c r="J218" i="58"/>
  <c r="N217" i="58"/>
  <c r="L217" i="58"/>
  <c r="J217" i="58"/>
  <c r="I217" i="58"/>
  <c r="H217" i="58"/>
  <c r="G217" i="58"/>
  <c r="F217" i="58"/>
  <c r="E217" i="58"/>
  <c r="D217" i="58"/>
  <c r="O216" i="58"/>
  <c r="H216" i="58"/>
  <c r="B239" i="58"/>
  <c r="B238" i="58"/>
  <c r="B237" i="58"/>
  <c r="B236" i="58"/>
  <c r="B235" i="58"/>
  <c r="B234" i="58"/>
  <c r="B233" i="58"/>
  <c r="B232" i="58"/>
  <c r="B231" i="58"/>
  <c r="B229" i="58"/>
  <c r="B228" i="58"/>
  <c r="B227" i="58"/>
  <c r="B226" i="58"/>
  <c r="B225" i="58"/>
  <c r="B224" i="58"/>
  <c r="B223" i="58"/>
  <c r="B222" i="58"/>
  <c r="B221" i="58"/>
  <c r="B220" i="58"/>
  <c r="B219" i="58"/>
  <c r="B217" i="58"/>
  <c r="H211" i="58"/>
  <c r="F211" i="58"/>
  <c r="E211" i="58"/>
  <c r="D211" i="58"/>
  <c r="H210" i="58"/>
  <c r="F210" i="58"/>
  <c r="E210" i="58"/>
  <c r="D210" i="58"/>
  <c r="H209" i="58"/>
  <c r="F209" i="58"/>
  <c r="E209" i="58"/>
  <c r="D209" i="58"/>
  <c r="H208" i="58"/>
  <c r="F208" i="58"/>
  <c r="G208" i="58" s="1"/>
  <c r="E208" i="58"/>
  <c r="D208" i="58"/>
  <c r="H206" i="58"/>
  <c r="F206" i="58"/>
  <c r="E206" i="58"/>
  <c r="D206" i="58"/>
  <c r="H204" i="58"/>
  <c r="F204" i="58"/>
  <c r="E204" i="58"/>
  <c r="D204" i="58"/>
  <c r="H203" i="58"/>
  <c r="F203" i="58"/>
  <c r="G203" i="58" s="1"/>
  <c r="E203" i="58"/>
  <c r="D203" i="58"/>
  <c r="H202" i="58"/>
  <c r="F202" i="58"/>
  <c r="G202" i="58" s="1"/>
  <c r="E202" i="58"/>
  <c r="D202" i="58"/>
  <c r="H201" i="58"/>
  <c r="F201" i="58"/>
  <c r="G201" i="58" s="1"/>
  <c r="E201" i="58"/>
  <c r="D201" i="58"/>
  <c r="H200" i="58"/>
  <c r="F200" i="58"/>
  <c r="G200" i="58" s="1"/>
  <c r="E200" i="58"/>
  <c r="D200" i="58"/>
  <c r="H199" i="58"/>
  <c r="F199" i="58"/>
  <c r="G199" i="58" s="1"/>
  <c r="E199" i="58"/>
  <c r="D199" i="58"/>
  <c r="H198" i="58"/>
  <c r="F198" i="58"/>
  <c r="G198" i="58" s="1"/>
  <c r="E198" i="58"/>
  <c r="D198" i="58"/>
  <c r="H197" i="58"/>
  <c r="F197" i="58"/>
  <c r="E197" i="58"/>
  <c r="D197" i="58"/>
  <c r="H196" i="58"/>
  <c r="F196" i="58"/>
  <c r="G196" i="58" s="1"/>
  <c r="E196" i="58"/>
  <c r="D196" i="58"/>
  <c r="H195" i="58"/>
  <c r="F195" i="58"/>
  <c r="G195" i="58" s="1"/>
  <c r="E195" i="58"/>
  <c r="D195" i="58"/>
  <c r="M193" i="58"/>
  <c r="L193" i="58"/>
  <c r="K193" i="58"/>
  <c r="J193" i="58"/>
  <c r="I193" i="58"/>
  <c r="H193" i="58"/>
  <c r="N192" i="58"/>
  <c r="M192" i="58"/>
  <c r="L192" i="58"/>
  <c r="K192" i="58"/>
  <c r="J192" i="58"/>
  <c r="I192" i="58"/>
  <c r="H192" i="58"/>
  <c r="G192" i="58"/>
  <c r="F192" i="58"/>
  <c r="E192" i="58"/>
  <c r="D192" i="58"/>
  <c r="O191" i="58"/>
  <c r="N191" i="58"/>
  <c r="M191" i="58"/>
  <c r="L191" i="58"/>
  <c r="K191" i="58"/>
  <c r="J191" i="58"/>
  <c r="I191" i="58"/>
  <c r="H191" i="58"/>
  <c r="B212" i="58"/>
  <c r="B211" i="58"/>
  <c r="B210" i="58"/>
  <c r="B209" i="58"/>
  <c r="B208" i="58"/>
  <c r="B207" i="58"/>
  <c r="B206" i="58"/>
  <c r="B204" i="58"/>
  <c r="B203" i="58"/>
  <c r="B202" i="58"/>
  <c r="B201" i="58"/>
  <c r="B200" i="58"/>
  <c r="B199" i="58"/>
  <c r="B198" i="58"/>
  <c r="B197" i="58"/>
  <c r="B196" i="58"/>
  <c r="B195" i="58"/>
  <c r="B194" i="58"/>
  <c r="B193" i="58"/>
  <c r="B192" i="58"/>
  <c r="H185" i="58"/>
  <c r="F185" i="58"/>
  <c r="E185" i="58"/>
  <c r="D185" i="58"/>
  <c r="G185" i="58" s="1"/>
  <c r="H184" i="58"/>
  <c r="F184" i="58"/>
  <c r="E184" i="58"/>
  <c r="D184" i="58"/>
  <c r="H183" i="58"/>
  <c r="F183" i="58"/>
  <c r="E183" i="58"/>
  <c r="D183" i="58"/>
  <c r="G183" i="58" s="1"/>
  <c r="H182" i="58"/>
  <c r="F182" i="58"/>
  <c r="E182" i="58"/>
  <c r="D182" i="58"/>
  <c r="G182" i="58" s="1"/>
  <c r="H181" i="58"/>
  <c r="F181" i="58"/>
  <c r="E181" i="58"/>
  <c r="D181" i="58"/>
  <c r="H180" i="58"/>
  <c r="F180" i="58"/>
  <c r="E180" i="58"/>
  <c r="D180" i="58"/>
  <c r="G180" i="58" s="1"/>
  <c r="H178" i="58"/>
  <c r="F178" i="58"/>
  <c r="E178" i="58"/>
  <c r="D178" i="58"/>
  <c r="G178" i="58" s="1"/>
  <c r="H176" i="58"/>
  <c r="F176" i="58"/>
  <c r="E176" i="58"/>
  <c r="D176" i="58"/>
  <c r="G176" i="58" s="1"/>
  <c r="H175" i="58"/>
  <c r="F175" i="58"/>
  <c r="E175" i="58"/>
  <c r="D175" i="58"/>
  <c r="G175" i="58" s="1"/>
  <c r="H174" i="58"/>
  <c r="F174" i="58"/>
  <c r="E174" i="58"/>
  <c r="D174" i="58"/>
  <c r="G174" i="58" s="1"/>
  <c r="H173" i="58"/>
  <c r="F173" i="58"/>
  <c r="E173" i="58"/>
  <c r="D173" i="58"/>
  <c r="G173" i="58" s="1"/>
  <c r="H172" i="58"/>
  <c r="F172" i="58"/>
  <c r="E172" i="58"/>
  <c r="D172" i="58"/>
  <c r="H171" i="58"/>
  <c r="F171" i="58"/>
  <c r="E171" i="58"/>
  <c r="D171" i="58"/>
  <c r="G171" i="58" s="1"/>
  <c r="H170" i="58"/>
  <c r="F170" i="58"/>
  <c r="E170" i="58"/>
  <c r="D170" i="58"/>
  <c r="H169" i="58"/>
  <c r="F169" i="58"/>
  <c r="E169" i="58"/>
  <c r="D169" i="58"/>
  <c r="H168" i="58"/>
  <c r="F168" i="58"/>
  <c r="E168" i="58"/>
  <c r="D168" i="58"/>
  <c r="G168" i="58" s="1"/>
  <c r="H167" i="58"/>
  <c r="F167" i="58"/>
  <c r="E167" i="58"/>
  <c r="D167" i="58"/>
  <c r="D186" i="58" s="1"/>
  <c r="M165" i="58"/>
  <c r="L165" i="58"/>
  <c r="K165" i="58"/>
  <c r="J165" i="58"/>
  <c r="I165" i="58"/>
  <c r="H165" i="58"/>
  <c r="N164" i="58"/>
  <c r="M164" i="58"/>
  <c r="L164" i="58"/>
  <c r="K164" i="58"/>
  <c r="J164" i="58"/>
  <c r="I164" i="58"/>
  <c r="H164" i="58"/>
  <c r="G164" i="58"/>
  <c r="F164" i="58"/>
  <c r="E164" i="58"/>
  <c r="D164" i="58"/>
  <c r="O163" i="58"/>
  <c r="N163" i="58"/>
  <c r="M163" i="58"/>
  <c r="L163" i="58"/>
  <c r="K163" i="58"/>
  <c r="J163" i="58"/>
  <c r="I163" i="58"/>
  <c r="H163" i="58"/>
  <c r="B186" i="58"/>
  <c r="B185" i="58"/>
  <c r="B184" i="58"/>
  <c r="B183" i="58"/>
  <c r="B182" i="58"/>
  <c r="B181" i="58"/>
  <c r="B180" i="58"/>
  <c r="B179" i="58"/>
  <c r="B178" i="58"/>
  <c r="B176" i="58"/>
  <c r="B175" i="58"/>
  <c r="B174" i="58"/>
  <c r="B173" i="58"/>
  <c r="B172" i="58"/>
  <c r="B171" i="58"/>
  <c r="B170" i="58"/>
  <c r="B169" i="58"/>
  <c r="B168" i="58"/>
  <c r="B167" i="58"/>
  <c r="B166" i="58"/>
  <c r="B165" i="58"/>
  <c r="B164" i="58"/>
  <c r="H79" i="58"/>
  <c r="F79" i="58"/>
  <c r="G79" i="58" s="1"/>
  <c r="E79" i="58"/>
  <c r="D79" i="58"/>
  <c r="H78" i="58"/>
  <c r="F78" i="58"/>
  <c r="E78" i="58"/>
  <c r="D78" i="58"/>
  <c r="H77" i="58"/>
  <c r="F77" i="58"/>
  <c r="G77" i="58" s="1"/>
  <c r="E77" i="58"/>
  <c r="D77" i="58"/>
  <c r="H76" i="58"/>
  <c r="F76" i="58"/>
  <c r="G76" i="58" s="1"/>
  <c r="E76" i="58"/>
  <c r="D76" i="58"/>
  <c r="H74" i="58"/>
  <c r="F74" i="58"/>
  <c r="G74" i="58" s="1"/>
  <c r="E74" i="58"/>
  <c r="D74" i="58"/>
  <c r="H72" i="58"/>
  <c r="F72" i="58"/>
  <c r="G72" i="58" s="1"/>
  <c r="E72" i="58"/>
  <c r="D72" i="58"/>
  <c r="H71" i="58"/>
  <c r="F71" i="58"/>
  <c r="E71" i="58"/>
  <c r="D71" i="58"/>
  <c r="H70" i="58"/>
  <c r="F70" i="58"/>
  <c r="G70" i="58" s="1"/>
  <c r="E70" i="58"/>
  <c r="D70" i="58"/>
  <c r="H69" i="58"/>
  <c r="F69" i="58"/>
  <c r="E69" i="58"/>
  <c r="D69" i="58"/>
  <c r="H68" i="58"/>
  <c r="F68" i="58"/>
  <c r="G68" i="58" s="1"/>
  <c r="E68" i="58"/>
  <c r="D68" i="58"/>
  <c r="H67" i="58"/>
  <c r="F67" i="58"/>
  <c r="G67" i="58" s="1"/>
  <c r="E67" i="58"/>
  <c r="D67" i="58"/>
  <c r="H66" i="58"/>
  <c r="F66" i="58"/>
  <c r="G66" i="58" s="1"/>
  <c r="E66" i="58"/>
  <c r="D66" i="58"/>
  <c r="H65" i="58"/>
  <c r="F65" i="58"/>
  <c r="G65" i="58" s="1"/>
  <c r="E65" i="58"/>
  <c r="D65" i="58"/>
  <c r="H64" i="58"/>
  <c r="F64" i="58"/>
  <c r="G64" i="58" s="1"/>
  <c r="E64" i="58"/>
  <c r="D64" i="58"/>
  <c r="H63" i="58"/>
  <c r="F63" i="58"/>
  <c r="F80" i="58" s="1"/>
  <c r="I77" i="55" s="1"/>
  <c r="K77" i="55" s="1"/>
  <c r="E63" i="58"/>
  <c r="D63" i="58"/>
  <c r="M61" i="58"/>
  <c r="L61" i="58"/>
  <c r="K61" i="58"/>
  <c r="J61" i="58"/>
  <c r="I61" i="58"/>
  <c r="H61" i="58"/>
  <c r="N60" i="58"/>
  <c r="M60" i="58"/>
  <c r="L60" i="58"/>
  <c r="K60" i="58"/>
  <c r="J60" i="58"/>
  <c r="I60" i="58"/>
  <c r="H60" i="58"/>
  <c r="G60" i="58"/>
  <c r="F60" i="58"/>
  <c r="E60" i="58"/>
  <c r="D60" i="58"/>
  <c r="O59" i="58"/>
  <c r="N59" i="58"/>
  <c r="M59" i="58"/>
  <c r="L59" i="58"/>
  <c r="K59" i="58"/>
  <c r="J59" i="58"/>
  <c r="I59" i="58"/>
  <c r="H59" i="58"/>
  <c r="B80" i="58"/>
  <c r="B79" i="58"/>
  <c r="B78" i="58"/>
  <c r="B77" i="58"/>
  <c r="B76" i="58"/>
  <c r="B75" i="58"/>
  <c r="B74" i="58"/>
  <c r="B72" i="58"/>
  <c r="B71" i="58"/>
  <c r="B70" i="58"/>
  <c r="B69" i="58"/>
  <c r="B68" i="58"/>
  <c r="B67" i="58"/>
  <c r="B66" i="58"/>
  <c r="B65" i="58"/>
  <c r="B64" i="58"/>
  <c r="B63" i="58"/>
  <c r="B62" i="58"/>
  <c r="B61" i="58"/>
  <c r="B60" i="58"/>
  <c r="H106" i="58"/>
  <c r="F106" i="58"/>
  <c r="E106" i="58"/>
  <c r="D106" i="58"/>
  <c r="H105" i="58"/>
  <c r="F105" i="58"/>
  <c r="E105" i="58"/>
  <c r="D105" i="58"/>
  <c r="H104" i="58"/>
  <c r="F104" i="58"/>
  <c r="E104" i="58"/>
  <c r="D104" i="58"/>
  <c r="H103" i="58"/>
  <c r="F103" i="58"/>
  <c r="E103" i="58"/>
  <c r="D103" i="58"/>
  <c r="H102" i="58"/>
  <c r="F102" i="58"/>
  <c r="E102" i="58"/>
  <c r="D102" i="58"/>
  <c r="G102" i="58" s="1"/>
  <c r="H101" i="58"/>
  <c r="F101" i="58"/>
  <c r="E101" i="58"/>
  <c r="D101" i="58"/>
  <c r="H99" i="58"/>
  <c r="F99" i="58"/>
  <c r="E99" i="58"/>
  <c r="D99" i="58"/>
  <c r="G99" i="58" s="1"/>
  <c r="H97" i="58"/>
  <c r="F97" i="58"/>
  <c r="E97" i="58"/>
  <c r="D97" i="58"/>
  <c r="G97" i="58" s="1"/>
  <c r="H96" i="58"/>
  <c r="F96" i="58"/>
  <c r="E96" i="58"/>
  <c r="D96" i="58"/>
  <c r="G96" i="58" s="1"/>
  <c r="H95" i="58"/>
  <c r="H218" i="58" s="1"/>
  <c r="F95" i="58"/>
  <c r="E95" i="58"/>
  <c r="D95" i="58"/>
  <c r="G95" i="58" s="1"/>
  <c r="H94" i="58"/>
  <c r="F94" i="58"/>
  <c r="E94" i="58"/>
  <c r="D94" i="58"/>
  <c r="G94" i="58" s="1"/>
  <c r="H93" i="58"/>
  <c r="F93" i="58"/>
  <c r="E93" i="58"/>
  <c r="D93" i="58"/>
  <c r="H92" i="58"/>
  <c r="F92" i="58"/>
  <c r="E92" i="58"/>
  <c r="D92" i="58"/>
  <c r="G92" i="58" s="1"/>
  <c r="H91" i="58"/>
  <c r="F91" i="58"/>
  <c r="E91" i="58"/>
  <c r="D91" i="58"/>
  <c r="G91" i="58" s="1"/>
  <c r="H90" i="58"/>
  <c r="F90" i="58"/>
  <c r="E90" i="58"/>
  <c r="D90" i="58"/>
  <c r="H89" i="58"/>
  <c r="F89" i="58"/>
  <c r="E89" i="58"/>
  <c r="D89" i="58"/>
  <c r="H88" i="58"/>
  <c r="F88" i="58"/>
  <c r="E88" i="58"/>
  <c r="D88" i="58"/>
  <c r="M86" i="58"/>
  <c r="L86" i="58"/>
  <c r="K86" i="58"/>
  <c r="J86" i="58"/>
  <c r="I86" i="58"/>
  <c r="H86" i="58"/>
  <c r="N85" i="58"/>
  <c r="M85" i="58"/>
  <c r="L85" i="58"/>
  <c r="K85" i="58"/>
  <c r="J85" i="58"/>
  <c r="I85" i="58"/>
  <c r="H85" i="58"/>
  <c r="G85" i="58"/>
  <c r="F85" i="58"/>
  <c r="E85" i="58"/>
  <c r="D85" i="58"/>
  <c r="O84" i="58"/>
  <c r="N84" i="58"/>
  <c r="M84" i="58"/>
  <c r="L84" i="58"/>
  <c r="K84" i="58"/>
  <c r="J84" i="58"/>
  <c r="I84" i="58"/>
  <c r="H84" i="58"/>
  <c r="B107" i="58"/>
  <c r="B106" i="58"/>
  <c r="B105" i="58"/>
  <c r="B104" i="58"/>
  <c r="B103" i="58"/>
  <c r="B102" i="58"/>
  <c r="B101" i="58"/>
  <c r="B100" i="58"/>
  <c r="B99" i="58"/>
  <c r="B97" i="58"/>
  <c r="B96" i="58"/>
  <c r="B95" i="58"/>
  <c r="B218" i="58" s="1"/>
  <c r="B94" i="58"/>
  <c r="B93" i="58"/>
  <c r="B92" i="58"/>
  <c r="B91" i="58"/>
  <c r="B90" i="58"/>
  <c r="B89" i="58"/>
  <c r="B88" i="58"/>
  <c r="B87" i="58"/>
  <c r="B86" i="58"/>
  <c r="B85" i="58"/>
  <c r="H131" i="58"/>
  <c r="H130" i="58"/>
  <c r="H129" i="58"/>
  <c r="H128" i="58"/>
  <c r="H126" i="58"/>
  <c r="H124" i="58"/>
  <c r="H123" i="58"/>
  <c r="H122" i="58"/>
  <c r="H245" i="58"/>
  <c r="H121" i="58"/>
  <c r="H120" i="58"/>
  <c r="H119" i="58"/>
  <c r="H118" i="58"/>
  <c r="H117" i="58"/>
  <c r="H116" i="58"/>
  <c r="H115" i="58"/>
  <c r="M113" i="58"/>
  <c r="L113" i="58"/>
  <c r="K113" i="58"/>
  <c r="J113" i="58"/>
  <c r="I113" i="58"/>
  <c r="H113" i="58"/>
  <c r="N112" i="58"/>
  <c r="M112" i="58"/>
  <c r="L112" i="58"/>
  <c r="K112" i="58"/>
  <c r="J112" i="58"/>
  <c r="I112" i="58"/>
  <c r="H112" i="58"/>
  <c r="O111" i="58"/>
  <c r="N111" i="58"/>
  <c r="M111" i="58"/>
  <c r="L111" i="58"/>
  <c r="K111" i="58"/>
  <c r="J111" i="58"/>
  <c r="I111" i="58"/>
  <c r="H111" i="58"/>
  <c r="F131" i="58"/>
  <c r="E131" i="58"/>
  <c r="D131" i="58"/>
  <c r="F130" i="58"/>
  <c r="E130" i="58"/>
  <c r="D130" i="58"/>
  <c r="F129" i="58"/>
  <c r="E129" i="58"/>
  <c r="D129" i="58"/>
  <c r="F128" i="58"/>
  <c r="E128" i="58"/>
  <c r="D128" i="58"/>
  <c r="F126" i="58"/>
  <c r="E126" i="58"/>
  <c r="D126" i="58"/>
  <c r="F124" i="58"/>
  <c r="E124" i="58"/>
  <c r="D124" i="58"/>
  <c r="F123" i="58"/>
  <c r="E123" i="58"/>
  <c r="D123" i="58"/>
  <c r="G123" i="58" s="1"/>
  <c r="F122" i="58"/>
  <c r="E122" i="58"/>
  <c r="D122" i="58"/>
  <c r="F121" i="58"/>
  <c r="E121" i="58"/>
  <c r="D121" i="58"/>
  <c r="F120" i="58"/>
  <c r="E120" i="58"/>
  <c r="D120" i="58"/>
  <c r="F119" i="58"/>
  <c r="E119" i="58"/>
  <c r="D119" i="58"/>
  <c r="F118" i="58"/>
  <c r="E118" i="58"/>
  <c r="D118" i="58"/>
  <c r="F117" i="58"/>
  <c r="E117" i="58"/>
  <c r="D117" i="58"/>
  <c r="F116" i="58"/>
  <c r="E116" i="58"/>
  <c r="D116" i="58"/>
  <c r="F115" i="58"/>
  <c r="E115" i="58"/>
  <c r="D115" i="58"/>
  <c r="G112" i="58"/>
  <c r="F112" i="58"/>
  <c r="E112" i="58"/>
  <c r="D112" i="58"/>
  <c r="B132" i="58"/>
  <c r="B131" i="58"/>
  <c r="B130" i="58"/>
  <c r="B129" i="58"/>
  <c r="B128" i="58"/>
  <c r="B127" i="58"/>
  <c r="B126" i="58"/>
  <c r="B124" i="58"/>
  <c r="B123" i="58"/>
  <c r="B122" i="58"/>
  <c r="B245" i="58"/>
  <c r="B121" i="58"/>
  <c r="B120" i="58"/>
  <c r="B119" i="58"/>
  <c r="B118" i="58"/>
  <c r="B117" i="58"/>
  <c r="B116" i="58"/>
  <c r="B115" i="58"/>
  <c r="B114" i="58"/>
  <c r="B113" i="58"/>
  <c r="B112" i="58"/>
  <c r="G227" i="58"/>
  <c r="G90" i="58"/>
  <c r="G184" i="58"/>
  <c r="F186" i="58"/>
  <c r="G204" i="58"/>
  <c r="G230" i="58"/>
  <c r="G101" i="58"/>
  <c r="G103" i="58"/>
  <c r="G105" i="58"/>
  <c r="G181" i="58"/>
  <c r="G235" i="58"/>
  <c r="E239" i="58"/>
  <c r="T75" i="2" s="1"/>
  <c r="V75" i="2" s="1"/>
  <c r="G234" i="58"/>
  <c r="G264" i="58"/>
  <c r="G89" i="58"/>
  <c r="G172" i="58"/>
  <c r="G226" i="58"/>
  <c r="D266" i="58"/>
  <c r="G170" i="58"/>
  <c r="G263" i="58"/>
  <c r="E212" i="58"/>
  <c r="G209" i="58"/>
  <c r="G93" i="58"/>
  <c r="H212" i="58"/>
  <c r="G211" i="58"/>
  <c r="F132" i="58"/>
  <c r="G104" i="58"/>
  <c r="G106" i="58"/>
  <c r="E186" i="58"/>
  <c r="G169" i="58"/>
  <c r="D239" i="58"/>
  <c r="G224" i="58"/>
  <c r="F107" i="58"/>
  <c r="T77" i="55" s="1"/>
  <c r="V77" i="55" s="1"/>
  <c r="D80" i="58"/>
  <c r="I75" i="55" s="1"/>
  <c r="K75" i="55" s="1"/>
  <c r="H80" i="58"/>
  <c r="I41" i="55" s="1"/>
  <c r="K41" i="55" s="1"/>
  <c r="H266" i="58"/>
  <c r="E266" i="58"/>
  <c r="H239" i="58"/>
  <c r="T41" i="2" s="1"/>
  <c r="V41" i="2" s="1"/>
  <c r="E107" i="58"/>
  <c r="T76" i="55" s="1"/>
  <c r="V76" i="55" s="1"/>
  <c r="L257" i="58"/>
  <c r="G27" i="58"/>
  <c r="J205" i="58"/>
  <c r="L205" i="58"/>
  <c r="L230" i="58"/>
  <c r="J150" i="58"/>
  <c r="L150" i="58"/>
  <c r="L177" i="58"/>
  <c r="J98" i="58"/>
  <c r="L98" i="58"/>
  <c r="L125" i="58"/>
  <c r="J73" i="58"/>
  <c r="L73" i="58"/>
  <c r="H136" i="58"/>
  <c r="B137" i="58"/>
  <c r="O136" i="58"/>
  <c r="N137" i="58"/>
  <c r="M138" i="58"/>
  <c r="L138" i="58"/>
  <c r="J137" i="58"/>
  <c r="L137" i="58"/>
  <c r="K138" i="58"/>
  <c r="J138" i="58"/>
  <c r="I137" i="58"/>
  <c r="H137" i="58"/>
  <c r="G137" i="58"/>
  <c r="F137" i="58"/>
  <c r="E137" i="58"/>
  <c r="D137" i="58"/>
  <c r="H158" i="58"/>
  <c r="H157" i="58"/>
  <c r="H156" i="58"/>
  <c r="H155" i="58"/>
  <c r="H154" i="58"/>
  <c r="H153" i="58"/>
  <c r="F158" i="58"/>
  <c r="F157" i="58"/>
  <c r="F156" i="58"/>
  <c r="F155" i="58"/>
  <c r="F154" i="58"/>
  <c r="F153" i="58"/>
  <c r="E158" i="58"/>
  <c r="E157" i="58"/>
  <c r="E156" i="58"/>
  <c r="E155" i="58"/>
  <c r="E154" i="58"/>
  <c r="G154" i="58" s="1"/>
  <c r="E153" i="58"/>
  <c r="D158" i="58"/>
  <c r="D157" i="58"/>
  <c r="D156" i="58"/>
  <c r="G156" i="58" s="1"/>
  <c r="D155" i="58"/>
  <c r="D154" i="58"/>
  <c r="D153" i="58"/>
  <c r="H151" i="58"/>
  <c r="H149" i="58"/>
  <c r="H148" i="58"/>
  <c r="H147" i="58"/>
  <c r="H146" i="58"/>
  <c r="H145" i="58"/>
  <c r="H144" i="58"/>
  <c r="H143" i="58"/>
  <c r="H142" i="58"/>
  <c r="H141" i="58"/>
  <c r="F151" i="58"/>
  <c r="F149" i="58"/>
  <c r="F148" i="58"/>
  <c r="F147" i="58"/>
  <c r="F146" i="58"/>
  <c r="F145" i="58"/>
  <c r="F144" i="58"/>
  <c r="F143" i="58"/>
  <c r="F142" i="58"/>
  <c r="F141" i="58"/>
  <c r="E151" i="58"/>
  <c r="E149" i="58"/>
  <c r="E148" i="58"/>
  <c r="E147" i="58"/>
  <c r="E146" i="58"/>
  <c r="E145" i="58"/>
  <c r="E144" i="58"/>
  <c r="E143" i="58"/>
  <c r="E142" i="58"/>
  <c r="E159" i="58" s="1"/>
  <c r="T75" i="66" s="1"/>
  <c r="V75" i="66" s="1"/>
  <c r="E141" i="58"/>
  <c r="D151" i="58"/>
  <c r="D149" i="58"/>
  <c r="D148" i="58"/>
  <c r="D147" i="58"/>
  <c r="D146" i="58"/>
  <c r="D145" i="58"/>
  <c r="D144" i="58"/>
  <c r="G144" i="58" s="1"/>
  <c r="D143" i="58"/>
  <c r="D142" i="58"/>
  <c r="D141" i="58"/>
  <c r="H140" i="58"/>
  <c r="F140" i="58"/>
  <c r="E140" i="58"/>
  <c r="D140" i="58"/>
  <c r="B159" i="58"/>
  <c r="B158" i="58"/>
  <c r="B157" i="58"/>
  <c r="B156" i="58"/>
  <c r="B155" i="58"/>
  <c r="B154" i="58"/>
  <c r="B153" i="58"/>
  <c r="B152" i="58"/>
  <c r="B151" i="58"/>
  <c r="B149" i="58"/>
  <c r="B148" i="58"/>
  <c r="B147" i="58"/>
  <c r="B146" i="58"/>
  <c r="B145" i="58"/>
  <c r="B144" i="58"/>
  <c r="B143" i="58"/>
  <c r="B142" i="58"/>
  <c r="B141" i="58"/>
  <c r="B140" i="58"/>
  <c r="B139" i="58"/>
  <c r="H159" i="58"/>
  <c r="T41" i="66" s="1"/>
  <c r="V41" i="66" s="1"/>
  <c r="G155" i="58"/>
  <c r="G158" i="58"/>
  <c r="G22" i="58"/>
  <c r="J172" i="58"/>
  <c r="J225" i="58"/>
  <c r="J200" i="58"/>
  <c r="J120" i="58"/>
  <c r="J243" i="58" s="1"/>
  <c r="J93" i="58"/>
  <c r="J216" i="58" s="1"/>
  <c r="J252" i="58"/>
  <c r="J68" i="58"/>
  <c r="L225" i="58"/>
  <c r="L200" i="58"/>
  <c r="L93" i="58"/>
  <c r="L216" i="58"/>
  <c r="L252" i="58"/>
  <c r="L68" i="58"/>
  <c r="J145" i="58"/>
  <c r="AA29" i="58"/>
  <c r="AA39" i="58" s="1"/>
  <c r="Z29" i="58"/>
  <c r="Z39" i="58"/>
  <c r="Y29" i="58"/>
  <c r="Y39" i="58" s="1"/>
  <c r="X29" i="58"/>
  <c r="X39" i="58" s="1"/>
  <c r="W29" i="58"/>
  <c r="W39" i="58" s="1"/>
  <c r="V29" i="58"/>
  <c r="H36" i="58"/>
  <c r="F36" i="58"/>
  <c r="E36" i="58"/>
  <c r="D36" i="58"/>
  <c r="J231" i="58"/>
  <c r="J206" i="58"/>
  <c r="J99" i="58"/>
  <c r="J126" i="58"/>
  <c r="J74" i="58"/>
  <c r="J151" i="58"/>
  <c r="R36" i="58"/>
  <c r="Q36" i="58"/>
  <c r="G140" i="58"/>
  <c r="G146" i="58"/>
  <c r="G21" i="58"/>
  <c r="L119" i="58"/>
  <c r="J67" i="58"/>
  <c r="J224" i="58"/>
  <c r="J171" i="58"/>
  <c r="J119" i="58"/>
  <c r="J92" i="58"/>
  <c r="J199" i="58"/>
  <c r="J251" i="58"/>
  <c r="J144" i="58"/>
  <c r="G17" i="58"/>
  <c r="G18" i="58"/>
  <c r="G19" i="58"/>
  <c r="G20" i="58"/>
  <c r="G23" i="58"/>
  <c r="G24" i="58"/>
  <c r="G25" i="58"/>
  <c r="G26" i="58"/>
  <c r="G28" i="58"/>
  <c r="G30" i="58"/>
  <c r="G31" i="58"/>
  <c r="G32" i="58"/>
  <c r="G33" i="58"/>
  <c r="G34" i="58"/>
  <c r="G35" i="58"/>
  <c r="I136" i="58"/>
  <c r="J136" i="58"/>
  <c r="K136" i="58"/>
  <c r="L136" i="58"/>
  <c r="M136" i="58"/>
  <c r="N136" i="58"/>
  <c r="K137" i="58"/>
  <c r="M137" i="58"/>
  <c r="B138" i="58"/>
  <c r="H138" i="58"/>
  <c r="I138" i="58"/>
  <c r="G34" i="62"/>
  <c r="R107" i="2"/>
  <c r="T107" i="2" s="1"/>
  <c r="H21" i="24"/>
  <c r="H19" i="24"/>
  <c r="H25" i="24"/>
  <c r="C6" i="54" s="1"/>
  <c r="L263" i="58"/>
  <c r="L77" i="58"/>
  <c r="L182" i="58"/>
  <c r="L262" i="58"/>
  <c r="L235" i="58"/>
  <c r="L128" i="58"/>
  <c r="L208" i="58"/>
  <c r="L101" i="58"/>
  <c r="L184" i="58"/>
  <c r="L105" i="58"/>
  <c r="L264" i="58"/>
  <c r="L210" i="58"/>
  <c r="L237" i="58"/>
  <c r="L78" i="58"/>
  <c r="L130" i="58"/>
  <c r="L79" i="58"/>
  <c r="L131" i="58"/>
  <c r="L261" i="58"/>
  <c r="L234" i="58"/>
  <c r="L181" i="58"/>
  <c r="J168" i="58"/>
  <c r="J116" i="58"/>
  <c r="J248" i="58"/>
  <c r="J64" i="58"/>
  <c r="J196" i="58"/>
  <c r="J89" i="58"/>
  <c r="J221" i="58"/>
  <c r="J211" i="58"/>
  <c r="J79" i="58"/>
  <c r="J131" i="58"/>
  <c r="J106" i="58"/>
  <c r="J265" i="58"/>
  <c r="J238" i="58"/>
  <c r="J185" i="58"/>
  <c r="J71" i="58"/>
  <c r="J203" i="58"/>
  <c r="J96" i="58"/>
  <c r="J228" i="58"/>
  <c r="J175" i="58"/>
  <c r="J255" i="58"/>
  <c r="J123" i="58"/>
  <c r="L91" i="58"/>
  <c r="L223" i="58"/>
  <c r="L170" i="58"/>
  <c r="L118" i="58"/>
  <c r="L198" i="58"/>
  <c r="L250" i="58"/>
  <c r="L66" i="58"/>
  <c r="J101" i="58"/>
  <c r="J260" i="58"/>
  <c r="J233" i="58"/>
  <c r="J180" i="58"/>
  <c r="J76" i="58"/>
  <c r="L126" i="58"/>
  <c r="L99" i="58"/>
  <c r="L231" i="58"/>
  <c r="L178" i="58"/>
  <c r="L258" i="58"/>
  <c r="L206" i="58"/>
  <c r="L74" i="58"/>
  <c r="J198" i="58"/>
  <c r="J91" i="58"/>
  <c r="J170" i="58"/>
  <c r="J118" i="58"/>
  <c r="J250" i="58"/>
  <c r="L220" i="58"/>
  <c r="L70" i="58"/>
  <c r="L202" i="58"/>
  <c r="L122" i="58"/>
  <c r="L95" i="58"/>
  <c r="L227" i="58"/>
  <c r="L254" i="58"/>
  <c r="L174" i="58"/>
  <c r="J220" i="58"/>
  <c r="J115" i="58"/>
  <c r="J167" i="58"/>
  <c r="J247" i="58"/>
  <c r="J63" i="58"/>
  <c r="J195" i="58"/>
  <c r="J88" i="58"/>
  <c r="L203" i="58"/>
  <c r="J210" i="58"/>
  <c r="J78" i="58"/>
  <c r="J105" i="58"/>
  <c r="J264" i="58"/>
  <c r="J237" i="58"/>
  <c r="J184" i="58"/>
  <c r="J130" i="58"/>
  <c r="J174" i="58"/>
  <c r="J70" i="58"/>
  <c r="J202" i="58"/>
  <c r="J95" i="58"/>
  <c r="J227" i="58"/>
  <c r="L197" i="58"/>
  <c r="L117" i="58"/>
  <c r="L90" i="58"/>
  <c r="L222" i="58"/>
  <c r="L169" i="58"/>
  <c r="L65" i="58"/>
  <c r="L249" i="58"/>
  <c r="J261" i="58"/>
  <c r="J234" i="58"/>
  <c r="J181" i="58"/>
  <c r="J102" i="58"/>
  <c r="L97" i="58"/>
  <c r="L229" i="58"/>
  <c r="L256" i="58"/>
  <c r="L204" i="58"/>
  <c r="L72" i="58"/>
  <c r="J65" i="58"/>
  <c r="J169" i="58"/>
  <c r="J124" i="58"/>
  <c r="J97" i="58"/>
  <c r="J229" i="58"/>
  <c r="J176" i="58"/>
  <c r="J204" i="58"/>
  <c r="J72" i="58"/>
  <c r="J256" i="58"/>
  <c r="L253" i="58"/>
  <c r="L69" i="58"/>
  <c r="L121" i="58"/>
  <c r="L201" i="58"/>
  <c r="L94" i="58"/>
  <c r="L226" i="58"/>
  <c r="L173" i="58"/>
  <c r="J263" i="58"/>
  <c r="J209" i="58"/>
  <c r="J104" i="58"/>
  <c r="J236" i="58"/>
  <c r="J129" i="58"/>
  <c r="J94" i="58"/>
  <c r="L248" i="58"/>
  <c r="L64" i="58"/>
  <c r="L116" i="58"/>
  <c r="L196" i="58"/>
  <c r="L89" i="58"/>
  <c r="L221" i="58"/>
  <c r="L168" i="58"/>
  <c r="L157" i="58"/>
  <c r="L154" i="58"/>
  <c r="L155" i="58"/>
  <c r="P107" i="2"/>
  <c r="L151" i="58"/>
  <c r="J143" i="58"/>
  <c r="L140" i="58"/>
  <c r="L147" i="58"/>
  <c r="J140" i="58"/>
  <c r="J157" i="58"/>
  <c r="J147" i="58"/>
  <c r="L142" i="58"/>
  <c r="J154" i="58"/>
  <c r="L149" i="58"/>
  <c r="J142" i="58"/>
  <c r="J149" i="58"/>
  <c r="L146" i="58"/>
  <c r="J156" i="58"/>
  <c r="J146" i="58"/>
  <c r="L141" i="58"/>
  <c r="J153" i="58"/>
  <c r="J141" i="58"/>
  <c r="J158" i="58"/>
  <c r="J148" i="58"/>
  <c r="L143" i="58"/>
  <c r="R107" i="66"/>
  <c r="T107" i="66" s="1"/>
  <c r="M178" i="58"/>
  <c r="M185" i="58"/>
  <c r="M106" i="58"/>
  <c r="M184" i="58"/>
  <c r="M94" i="58"/>
  <c r="M217" i="58" s="1"/>
  <c r="M227" i="58"/>
  <c r="M196" i="58"/>
  <c r="M89" i="58"/>
  <c r="M221" i="58"/>
  <c r="M168" i="58"/>
  <c r="M248" i="58"/>
  <c r="M116" i="58"/>
  <c r="M64" i="58"/>
  <c r="M65" i="58"/>
  <c r="M66" i="58"/>
  <c r="M141" i="58"/>
  <c r="K96" i="58" l="1"/>
  <c r="K123" i="58"/>
  <c r="M90" i="58"/>
  <c r="M249" i="58"/>
  <c r="M222" i="58"/>
  <c r="M197" i="58"/>
  <c r="M142" i="58"/>
  <c r="M169" i="58"/>
  <c r="M69" i="58"/>
  <c r="M201" i="58"/>
  <c r="M121" i="58"/>
  <c r="M244" i="58" s="1"/>
  <c r="M226" i="58"/>
  <c r="M173" i="58"/>
  <c r="M146" i="58"/>
  <c r="M253" i="58"/>
  <c r="M257" i="58"/>
  <c r="M230" i="58"/>
  <c r="M150" i="58"/>
  <c r="M205" i="58"/>
  <c r="M125" i="58"/>
  <c r="M73" i="58"/>
  <c r="M118" i="58"/>
  <c r="M91" i="58"/>
  <c r="M105" i="58"/>
  <c r="M130" i="58"/>
  <c r="M157" i="58"/>
  <c r="M237" i="58"/>
  <c r="M264" i="58"/>
  <c r="M78" i="58"/>
  <c r="M210" i="58"/>
  <c r="M117" i="58"/>
  <c r="M238" i="58"/>
  <c r="J121" i="58"/>
  <c r="J222" i="58"/>
  <c r="L255" i="58"/>
  <c r="L195" i="58"/>
  <c r="L212" i="58" s="1"/>
  <c r="E42" i="2" s="1"/>
  <c r="K42" i="2" s="1"/>
  <c r="J128" i="58"/>
  <c r="L106" i="58"/>
  <c r="L183" i="58"/>
  <c r="L144" i="58"/>
  <c r="M120" i="58"/>
  <c r="M243" i="58" s="1"/>
  <c r="G63" i="58"/>
  <c r="F266" i="58"/>
  <c r="F239" i="58"/>
  <c r="T76" i="2" s="1"/>
  <c r="V76" i="2" s="1"/>
  <c r="G119" i="58"/>
  <c r="G129" i="58"/>
  <c r="G125" i="58"/>
  <c r="K72" i="58"/>
  <c r="V62" i="66"/>
  <c r="K176" i="58"/>
  <c r="K225" i="58"/>
  <c r="M131" i="58"/>
  <c r="L148" i="58"/>
  <c r="M79" i="58"/>
  <c r="M265" i="58"/>
  <c r="L158" i="58"/>
  <c r="J69" i="58"/>
  <c r="J90" i="58"/>
  <c r="L228" i="58"/>
  <c r="L63" i="58"/>
  <c r="J182" i="58"/>
  <c r="L211" i="58"/>
  <c r="L185" i="58"/>
  <c r="L129" i="58"/>
  <c r="L199" i="58"/>
  <c r="D159" i="58"/>
  <c r="T74" i="66" s="1"/>
  <c r="V74" i="66" s="1"/>
  <c r="M145" i="58"/>
  <c r="M225" i="58"/>
  <c r="G142" i="58"/>
  <c r="G151" i="58"/>
  <c r="G148" i="58"/>
  <c r="J257" i="58"/>
  <c r="M33" i="58"/>
  <c r="V23" i="66"/>
  <c r="K168" i="58"/>
  <c r="K23" i="2"/>
  <c r="K23" i="58"/>
  <c r="J159" i="58"/>
  <c r="K23" i="66"/>
  <c r="M158" i="58"/>
  <c r="L156" i="58"/>
  <c r="J173" i="58"/>
  <c r="L115" i="58"/>
  <c r="L265" i="58"/>
  <c r="L238" i="58"/>
  <c r="L104" i="58"/>
  <c r="L209" i="58"/>
  <c r="G36" i="58"/>
  <c r="M68" i="58"/>
  <c r="F159" i="58"/>
  <c r="T76" i="66" s="1"/>
  <c r="V76" i="66" s="1"/>
  <c r="G143" i="58"/>
  <c r="G147" i="58"/>
  <c r="G145" i="58"/>
  <c r="J125" i="58"/>
  <c r="J177" i="58"/>
  <c r="J230" i="58"/>
  <c r="D212" i="58"/>
  <c r="E80" i="58"/>
  <c r="I76" i="55" s="1"/>
  <c r="K76" i="55" s="1"/>
  <c r="D132" i="58"/>
  <c r="G120" i="58"/>
  <c r="G121" i="58"/>
  <c r="G124" i="58"/>
  <c r="G126" i="58"/>
  <c r="G128" i="58"/>
  <c r="G130" i="58"/>
  <c r="G131" i="58"/>
  <c r="H132" i="58"/>
  <c r="G69" i="58"/>
  <c r="G71" i="58"/>
  <c r="G78" i="58"/>
  <c r="G197" i="58"/>
  <c r="G206" i="58"/>
  <c r="G210" i="58"/>
  <c r="G222" i="58"/>
  <c r="G231" i="58"/>
  <c r="G236" i="58"/>
  <c r="G237" i="58"/>
  <c r="K105" i="58"/>
  <c r="K79" i="58"/>
  <c r="V44" i="66"/>
  <c r="K185" i="58"/>
  <c r="P107" i="66"/>
  <c r="R118" i="66"/>
  <c r="V49" i="66"/>
  <c r="T118" i="2"/>
  <c r="P119" i="55"/>
  <c r="T119" i="55"/>
  <c r="I76" i="66"/>
  <c r="K76" i="66" s="1"/>
  <c r="I74" i="66"/>
  <c r="K74" i="66" s="1"/>
  <c r="M122" i="58"/>
  <c r="M174" i="58"/>
  <c r="M147" i="58"/>
  <c r="K201" i="58"/>
  <c r="I23" i="58"/>
  <c r="K226" i="58"/>
  <c r="K121" i="58"/>
  <c r="K244" i="58" s="1"/>
  <c r="K94" i="58"/>
  <c r="K217" i="58" s="1"/>
  <c r="K253" i="58"/>
  <c r="K69" i="58"/>
  <c r="K173" i="58"/>
  <c r="M250" i="58"/>
  <c r="G116" i="58"/>
  <c r="H186" i="58"/>
  <c r="F212" i="58"/>
  <c r="G212" i="58" s="1"/>
  <c r="C7" i="54"/>
  <c r="H44" i="24" s="1"/>
  <c r="T74" i="2"/>
  <c r="V74" i="2" s="1"/>
  <c r="I41" i="66"/>
  <c r="K41" i="66" s="1"/>
  <c r="M99" i="58"/>
  <c r="M206" i="58"/>
  <c r="M231" i="58"/>
  <c r="M143" i="58"/>
  <c r="M70" i="58"/>
  <c r="M74" i="58"/>
  <c r="G159" i="58"/>
  <c r="G80" i="58"/>
  <c r="I75" i="2"/>
  <c r="K75" i="2" s="1"/>
  <c r="I74" i="2"/>
  <c r="K74" i="2" s="1"/>
  <c r="G115" i="58"/>
  <c r="E132" i="58"/>
  <c r="G132" i="58" s="1"/>
  <c r="G118" i="58"/>
  <c r="G122" i="58"/>
  <c r="G88" i="58"/>
  <c r="D107" i="58"/>
  <c r="V29" i="55"/>
  <c r="K146" i="58"/>
  <c r="T108" i="55"/>
  <c r="M170" i="58"/>
  <c r="M198" i="58"/>
  <c r="K23" i="55"/>
  <c r="M95" i="58"/>
  <c r="M126" i="58"/>
  <c r="G186" i="58"/>
  <c r="M151" i="58"/>
  <c r="M223" i="58"/>
  <c r="M254" i="58"/>
  <c r="M202" i="58"/>
  <c r="M258" i="58"/>
  <c r="P108" i="55"/>
  <c r="AB29" i="58"/>
  <c r="AB39" i="58" s="1"/>
  <c r="V39" i="58"/>
  <c r="AC29" i="58"/>
  <c r="G141" i="58"/>
  <c r="G149" i="58"/>
  <c r="G153" i="58"/>
  <c r="G157" i="58"/>
  <c r="G266" i="58"/>
  <c r="H107" i="58"/>
  <c r="T41" i="55" s="1"/>
  <c r="V41" i="55" s="1"/>
  <c r="I41" i="2"/>
  <c r="K41" i="2" s="1"/>
  <c r="M177" i="58"/>
  <c r="M98" i="58"/>
  <c r="T32" i="2"/>
  <c r="V32" i="2" s="1"/>
  <c r="V29" i="2" s="1"/>
  <c r="T32" i="66"/>
  <c r="V32" i="66" s="1"/>
  <c r="K19" i="58"/>
  <c r="J117" i="58"/>
  <c r="J132" i="58" s="1"/>
  <c r="K205" i="58"/>
  <c r="I27" i="58"/>
  <c r="K230" i="58"/>
  <c r="K98" i="58"/>
  <c r="K257" i="58"/>
  <c r="K150" i="58"/>
  <c r="K32" i="58"/>
  <c r="J262" i="58"/>
  <c r="J208" i="58"/>
  <c r="M17" i="58"/>
  <c r="L88" i="58"/>
  <c r="M21" i="58"/>
  <c r="L171" i="58"/>
  <c r="L251" i="58"/>
  <c r="M25" i="58"/>
  <c r="L71" i="58"/>
  <c r="L123" i="58"/>
  <c r="M30" i="58"/>
  <c r="L180" i="58"/>
  <c r="M93" i="58"/>
  <c r="M216" i="58" s="1"/>
  <c r="M252" i="58"/>
  <c r="V16" i="55"/>
  <c r="P56" i="55"/>
  <c r="V56" i="55" s="1"/>
  <c r="T31" i="66"/>
  <c r="V31" i="66" s="1"/>
  <c r="K195" i="58"/>
  <c r="K220" i="58"/>
  <c r="K247" i="58"/>
  <c r="I17" i="58"/>
  <c r="K115" i="58"/>
  <c r="K140" i="58"/>
  <c r="K63" i="58"/>
  <c r="K167" i="58"/>
  <c r="K88" i="58"/>
  <c r="I30" i="2"/>
  <c r="K30" i="2" s="1"/>
  <c r="K29" i="2" s="1"/>
  <c r="I30" i="66"/>
  <c r="K30" i="66" s="1"/>
  <c r="K29" i="66" s="1"/>
  <c r="I30" i="55"/>
  <c r="K30" i="55" s="1"/>
  <c r="K29" i="55" s="1"/>
  <c r="K20" i="58"/>
  <c r="J223" i="58"/>
  <c r="J66" i="58"/>
  <c r="K24" i="58"/>
  <c r="J254" i="58"/>
  <c r="J122" i="58"/>
  <c r="K28" i="58"/>
  <c r="J178" i="58"/>
  <c r="J258" i="58"/>
  <c r="K33" i="58"/>
  <c r="J77" i="58"/>
  <c r="J183" i="58"/>
  <c r="L172" i="58"/>
  <c r="L120" i="58"/>
  <c r="L243" i="58" s="1"/>
  <c r="L145" i="58"/>
  <c r="L176" i="58"/>
  <c r="L124" i="58"/>
  <c r="M31" i="58"/>
  <c r="L102" i="58"/>
  <c r="T79" i="55"/>
  <c r="V79" i="55" s="1"/>
  <c r="N19" i="24" s="1"/>
  <c r="V63" i="55"/>
  <c r="T51" i="55"/>
  <c r="V51" i="55" s="1"/>
  <c r="V44" i="55"/>
  <c r="K73" i="58"/>
  <c r="K177" i="58"/>
  <c r="V44" i="2"/>
  <c r="L153" i="58"/>
  <c r="J201" i="58"/>
  <c r="J226" i="58"/>
  <c r="J197" i="58"/>
  <c r="L175" i="58"/>
  <c r="L167" i="58"/>
  <c r="J103" i="58"/>
  <c r="J107" i="58" s="1"/>
  <c r="J235" i="58"/>
  <c r="L260" i="58"/>
  <c r="L67" i="58"/>
  <c r="L224" i="58"/>
  <c r="L239" i="58" s="1"/>
  <c r="P42" i="2" s="1"/>
  <c r="V42" i="2" s="1"/>
  <c r="M172" i="58"/>
  <c r="G167" i="58"/>
  <c r="G117" i="58"/>
  <c r="M26" i="58"/>
  <c r="M32" i="58"/>
  <c r="L76" i="58"/>
  <c r="L103" i="58"/>
  <c r="T118" i="66"/>
  <c r="P118" i="66"/>
  <c r="K199" i="58"/>
  <c r="K224" i="58"/>
  <c r="K251" i="58"/>
  <c r="I21" i="58"/>
  <c r="K144" i="58"/>
  <c r="K67" i="58"/>
  <c r="K171" i="58"/>
  <c r="K63" i="55"/>
  <c r="K181" i="58"/>
  <c r="K210" i="58"/>
  <c r="K237" i="58"/>
  <c r="I34" i="58"/>
  <c r="K157" i="58"/>
  <c r="K264" i="58"/>
  <c r="K184" i="58"/>
  <c r="T30" i="66"/>
  <c r="V30" i="66" s="1"/>
  <c r="I18" i="58"/>
  <c r="K116" i="58"/>
  <c r="K196" i="58"/>
  <c r="K248" i="58"/>
  <c r="K221" i="58"/>
  <c r="K141" i="58"/>
  <c r="I22" i="58"/>
  <c r="K120" i="58"/>
  <c r="K243" i="58" s="1"/>
  <c r="K200" i="58"/>
  <c r="K252" i="58"/>
  <c r="K145" i="58"/>
  <c r="I26" i="58"/>
  <c r="K124" i="58"/>
  <c r="K204" i="58"/>
  <c r="K256" i="58"/>
  <c r="K229" i="58"/>
  <c r="K149" i="58"/>
  <c r="K261" i="58"/>
  <c r="I31" i="58"/>
  <c r="K154" i="58"/>
  <c r="I35" i="58"/>
  <c r="K265" i="58"/>
  <c r="K211" i="58"/>
  <c r="K238" i="58"/>
  <c r="K158" i="58"/>
  <c r="K93" i="58"/>
  <c r="K216" i="58" s="1"/>
  <c r="K64" i="58"/>
  <c r="K172" i="58"/>
  <c r="K131" i="58"/>
  <c r="K119" i="58"/>
  <c r="K203" i="58"/>
  <c r="K228" i="58"/>
  <c r="K255" i="58"/>
  <c r="I25" i="58"/>
  <c r="K148" i="58"/>
  <c r="K71" i="58"/>
  <c r="K175" i="58"/>
  <c r="V23" i="2"/>
  <c r="K62" i="2"/>
  <c r="I30" i="58"/>
  <c r="K233" i="58"/>
  <c r="K260" i="58"/>
  <c r="K153" i="58"/>
  <c r="P56" i="2"/>
  <c r="V56" i="2" s="1"/>
  <c r="T51" i="2"/>
  <c r="V51" i="2" s="1"/>
  <c r="V16" i="2"/>
  <c r="L186" i="58" l="1"/>
  <c r="J186" i="58"/>
  <c r="J266" i="58"/>
  <c r="L132" i="58"/>
  <c r="L80" i="58"/>
  <c r="E42" i="55" s="1"/>
  <c r="K42" i="55" s="1"/>
  <c r="L159" i="58"/>
  <c r="P42" i="66" s="1"/>
  <c r="V42" i="66" s="1"/>
  <c r="G239" i="58"/>
  <c r="J239" i="58"/>
  <c r="M129" i="58"/>
  <c r="M209" i="58"/>
  <c r="M236" i="58"/>
  <c r="M77" i="58"/>
  <c r="M183" i="58"/>
  <c r="M104" i="58"/>
  <c r="M156" i="58"/>
  <c r="M263" i="58"/>
  <c r="V49" i="55"/>
  <c r="H42" i="24"/>
  <c r="V49" i="2"/>
  <c r="E42" i="66"/>
  <c r="K42" i="66" s="1"/>
  <c r="V83" i="2"/>
  <c r="I196" i="58"/>
  <c r="N196" i="58" s="1"/>
  <c r="I248" i="58"/>
  <c r="N248" i="58" s="1"/>
  <c r="I221" i="58"/>
  <c r="N221" i="58" s="1"/>
  <c r="I64" i="58"/>
  <c r="N64" i="58" s="1"/>
  <c r="I89" i="58"/>
  <c r="N89" i="58" s="1"/>
  <c r="I116" i="58"/>
  <c r="N116" i="58" s="1"/>
  <c r="I168" i="58"/>
  <c r="N168" i="58" s="1"/>
  <c r="N18" i="58"/>
  <c r="O18" i="58" s="1"/>
  <c r="I141" i="58"/>
  <c r="N141" i="58" s="1"/>
  <c r="I24" i="58"/>
  <c r="K254" i="58"/>
  <c r="K266" i="58" s="1"/>
  <c r="K202" i="58"/>
  <c r="K227" i="58"/>
  <c r="K174" i="58"/>
  <c r="K122" i="58"/>
  <c r="K147" i="58"/>
  <c r="K70" i="58"/>
  <c r="K95" i="58"/>
  <c r="T75" i="55"/>
  <c r="V75" i="55" s="1"/>
  <c r="G107" i="58"/>
  <c r="V29" i="66"/>
  <c r="M224" i="58"/>
  <c r="M199" i="58"/>
  <c r="M119" i="58"/>
  <c r="M144" i="58"/>
  <c r="M67" i="58"/>
  <c r="M251" i="58"/>
  <c r="M92" i="58"/>
  <c r="M171" i="58"/>
  <c r="I253" i="58"/>
  <c r="N253" i="58" s="1"/>
  <c r="I121" i="58"/>
  <c r="N121" i="58" s="1"/>
  <c r="I173" i="58"/>
  <c r="N173" i="58" s="1"/>
  <c r="I201" i="58"/>
  <c r="N201" i="58" s="1"/>
  <c r="I226" i="58"/>
  <c r="N226" i="58" s="1"/>
  <c r="I94" i="58"/>
  <c r="N94" i="58" s="1"/>
  <c r="I146" i="58"/>
  <c r="N146" i="58" s="1"/>
  <c r="I69" i="58"/>
  <c r="N69" i="58" s="1"/>
  <c r="N23" i="58"/>
  <c r="O23" i="58" s="1"/>
  <c r="T78" i="2"/>
  <c r="V78" i="2" s="1"/>
  <c r="N25" i="24" s="1"/>
  <c r="I255" i="58"/>
  <c r="I203" i="58"/>
  <c r="I148" i="58"/>
  <c r="I71" i="58"/>
  <c r="I228" i="58"/>
  <c r="I123" i="58"/>
  <c r="I175" i="58"/>
  <c r="I96" i="58"/>
  <c r="N25" i="58"/>
  <c r="O25" i="58" s="1"/>
  <c r="I234" i="58"/>
  <c r="I102" i="58"/>
  <c r="I261" i="58"/>
  <c r="N261" i="58" s="1"/>
  <c r="I181" i="58"/>
  <c r="I154" i="58"/>
  <c r="N31" i="58"/>
  <c r="O31" i="58" s="1"/>
  <c r="I200" i="58"/>
  <c r="N200" i="58" s="1"/>
  <c r="I252" i="58"/>
  <c r="N252" i="58" s="1"/>
  <c r="I225" i="58"/>
  <c r="N225" i="58" s="1"/>
  <c r="I68" i="58"/>
  <c r="N68" i="58" s="1"/>
  <c r="I93" i="58"/>
  <c r="I120" i="58"/>
  <c r="I172" i="58"/>
  <c r="N172" i="58" s="1"/>
  <c r="I145" i="58"/>
  <c r="N145" i="58" s="1"/>
  <c r="N22" i="58"/>
  <c r="O22" i="58" s="1"/>
  <c r="I251" i="58"/>
  <c r="I224" i="58"/>
  <c r="I144" i="58"/>
  <c r="N144" i="58" s="1"/>
  <c r="I67" i="58"/>
  <c r="N67" i="58" s="1"/>
  <c r="I92" i="58"/>
  <c r="N92" i="58" s="1"/>
  <c r="I119" i="58"/>
  <c r="I171" i="58"/>
  <c r="N171" i="58" s="1"/>
  <c r="N21" i="58"/>
  <c r="O21" i="58" s="1"/>
  <c r="I199" i="58"/>
  <c r="M76" i="58"/>
  <c r="M182" i="58"/>
  <c r="M128" i="58"/>
  <c r="M235" i="58"/>
  <c r="M155" i="58"/>
  <c r="M208" i="58"/>
  <c r="M103" i="58"/>
  <c r="M262" i="58"/>
  <c r="J212" i="58"/>
  <c r="M102" i="58"/>
  <c r="M234" i="58"/>
  <c r="M181" i="58"/>
  <c r="M154" i="58"/>
  <c r="M261" i="58"/>
  <c r="I33" i="58"/>
  <c r="K129" i="58"/>
  <c r="K209" i="58"/>
  <c r="K263" i="58"/>
  <c r="K236" i="58"/>
  <c r="K183" i="58"/>
  <c r="K156" i="58"/>
  <c r="K77" i="58"/>
  <c r="K104" i="58"/>
  <c r="I247" i="58"/>
  <c r="I195" i="58"/>
  <c r="I140" i="58"/>
  <c r="I88" i="58"/>
  <c r="I115" i="58"/>
  <c r="I167" i="58"/>
  <c r="I220" i="58"/>
  <c r="I63" i="58"/>
  <c r="N17" i="58"/>
  <c r="M175" i="58"/>
  <c r="M71" i="58"/>
  <c r="M228" i="58"/>
  <c r="M123" i="58"/>
  <c r="M255" i="58"/>
  <c r="M203" i="58"/>
  <c r="M96" i="58"/>
  <c r="M148" i="58"/>
  <c r="L107" i="58"/>
  <c r="P42" i="55" s="1"/>
  <c r="V42" i="55" s="1"/>
  <c r="K208" i="58"/>
  <c r="K262" i="58"/>
  <c r="I32" i="58"/>
  <c r="K235" i="58"/>
  <c r="K76" i="58"/>
  <c r="K103" i="58"/>
  <c r="K128" i="58"/>
  <c r="K155" i="58"/>
  <c r="K182" i="58"/>
  <c r="K197" i="58"/>
  <c r="I19" i="58"/>
  <c r="I36" i="58" s="1"/>
  <c r="K222" i="58"/>
  <c r="K90" i="58"/>
  <c r="K107" i="58" s="1"/>
  <c r="T39" i="55" s="1"/>
  <c r="V39" i="55" s="1"/>
  <c r="K249" i="58"/>
  <c r="K117" i="58"/>
  <c r="K142" i="58"/>
  <c r="K65" i="58"/>
  <c r="K169" i="58"/>
  <c r="K36" i="58"/>
  <c r="I211" i="58"/>
  <c r="N211" i="58" s="1"/>
  <c r="I238" i="58"/>
  <c r="N238" i="58" s="1"/>
  <c r="I106" i="58"/>
  <c r="N106" i="58" s="1"/>
  <c r="I131" i="58"/>
  <c r="N131" i="58" s="1"/>
  <c r="I265" i="58"/>
  <c r="N265" i="58" s="1"/>
  <c r="I79" i="58"/>
  <c r="N79" i="58" s="1"/>
  <c r="I185" i="58"/>
  <c r="N185" i="58" s="1"/>
  <c r="N35" i="58"/>
  <c r="O35" i="58" s="1"/>
  <c r="I158" i="58"/>
  <c r="N158" i="58" s="1"/>
  <c r="I75" i="66"/>
  <c r="K75" i="66" s="1"/>
  <c r="I204" i="58"/>
  <c r="I256" i="58"/>
  <c r="I229" i="58"/>
  <c r="I72" i="58"/>
  <c r="I97" i="58"/>
  <c r="I149" i="58"/>
  <c r="I124" i="58"/>
  <c r="I176" i="58"/>
  <c r="N26" i="58"/>
  <c r="O26" i="58" s="1"/>
  <c r="I28" i="58"/>
  <c r="K258" i="58"/>
  <c r="K206" i="58"/>
  <c r="K126" i="58"/>
  <c r="K178" i="58"/>
  <c r="K231" i="58"/>
  <c r="K74" i="58"/>
  <c r="K99" i="58"/>
  <c r="K151" i="58"/>
  <c r="J80" i="58"/>
  <c r="I260" i="58"/>
  <c r="I233" i="58"/>
  <c r="I153" i="58"/>
  <c r="I101" i="58"/>
  <c r="I180" i="58"/>
  <c r="N30" i="58"/>
  <c r="O30" i="58" s="1"/>
  <c r="I264" i="58"/>
  <c r="N264" i="58" s="1"/>
  <c r="I130" i="58"/>
  <c r="N130" i="58" s="1"/>
  <c r="I157" i="58"/>
  <c r="N157" i="58" s="1"/>
  <c r="I78" i="58"/>
  <c r="N78" i="58" s="1"/>
  <c r="I105" i="58"/>
  <c r="N105" i="58" s="1"/>
  <c r="I184" i="58"/>
  <c r="N184" i="58" s="1"/>
  <c r="I210" i="58"/>
  <c r="N210" i="58" s="1"/>
  <c r="N34" i="58"/>
  <c r="O34" i="58" s="1"/>
  <c r="I237" i="58"/>
  <c r="N237" i="58" s="1"/>
  <c r="M256" i="58"/>
  <c r="M149" i="58"/>
  <c r="M97" i="58"/>
  <c r="M72" i="58"/>
  <c r="M229" i="58"/>
  <c r="M124" i="58"/>
  <c r="M176" i="58"/>
  <c r="M204" i="58"/>
  <c r="I20" i="58"/>
  <c r="K250" i="58"/>
  <c r="K198" i="58"/>
  <c r="K170" i="58"/>
  <c r="K223" i="58"/>
  <c r="K239" i="58" s="1"/>
  <c r="T39" i="2" s="1"/>
  <c r="V39" i="2" s="1"/>
  <c r="K118" i="58"/>
  <c r="K91" i="58"/>
  <c r="K143" i="58"/>
  <c r="K66" i="58"/>
  <c r="V84" i="55"/>
  <c r="M101" i="58"/>
  <c r="M180" i="58"/>
  <c r="M153" i="58"/>
  <c r="M260" i="58"/>
  <c r="M233" i="58"/>
  <c r="L266" i="58"/>
  <c r="M88" i="58"/>
  <c r="M140" i="58"/>
  <c r="M247" i="58"/>
  <c r="M115" i="58"/>
  <c r="M132" i="58" s="1"/>
  <c r="M195" i="58"/>
  <c r="M36" i="58"/>
  <c r="M63" i="58"/>
  <c r="M167" i="58"/>
  <c r="M186" i="58" s="1"/>
  <c r="M220" i="58"/>
  <c r="I257" i="58"/>
  <c r="N257" i="58" s="1"/>
  <c r="I230" i="58"/>
  <c r="N230" i="58" s="1"/>
  <c r="I125" i="58"/>
  <c r="N125" i="58" s="1"/>
  <c r="I177" i="58"/>
  <c r="N177" i="58" s="1"/>
  <c r="I205" i="58"/>
  <c r="N205" i="58" s="1"/>
  <c r="I150" i="58"/>
  <c r="N150" i="58" s="1"/>
  <c r="I73" i="58"/>
  <c r="N73" i="58" s="1"/>
  <c r="I98" i="58"/>
  <c r="N98" i="58" s="1"/>
  <c r="N27" i="58"/>
  <c r="O27" i="58" s="1"/>
  <c r="I76" i="2"/>
  <c r="K76" i="2" s="1"/>
  <c r="N229" i="58" l="1"/>
  <c r="M266" i="58"/>
  <c r="K186" i="58"/>
  <c r="K159" i="58"/>
  <c r="T39" i="66" s="1"/>
  <c r="V39" i="66" s="1"/>
  <c r="N175" i="58"/>
  <c r="N148" i="58"/>
  <c r="K80" i="58"/>
  <c r="I39" i="55" s="1"/>
  <c r="K39" i="55" s="1"/>
  <c r="N233" i="58"/>
  <c r="N97" i="58"/>
  <c r="K132" i="58"/>
  <c r="N234" i="58"/>
  <c r="N123" i="58"/>
  <c r="N260" i="58"/>
  <c r="K212" i="58"/>
  <c r="N199" i="58"/>
  <c r="N251" i="58"/>
  <c r="N228" i="58"/>
  <c r="I39" i="2"/>
  <c r="K39" i="2" s="1"/>
  <c r="I39" i="66"/>
  <c r="K39" i="66" s="1"/>
  <c r="N204" i="58"/>
  <c r="N115" i="58"/>
  <c r="N154" i="58"/>
  <c r="T78" i="66"/>
  <c r="V78" i="66" s="1"/>
  <c r="N21" i="24" s="1"/>
  <c r="I7" i="54" s="1"/>
  <c r="I227" i="58"/>
  <c r="N227" i="58" s="1"/>
  <c r="I202" i="58"/>
  <c r="N202" i="58" s="1"/>
  <c r="I254" i="58"/>
  <c r="N254" i="58" s="1"/>
  <c r="I147" i="58"/>
  <c r="N147" i="58" s="1"/>
  <c r="I122" i="58"/>
  <c r="I174" i="58"/>
  <c r="N174" i="58" s="1"/>
  <c r="I95" i="58"/>
  <c r="N24" i="58"/>
  <c r="O24" i="58" s="1"/>
  <c r="I70" i="58"/>
  <c r="N70" i="58" s="1"/>
  <c r="N63" i="58"/>
  <c r="N255" i="58"/>
  <c r="N247" i="58"/>
  <c r="M80" i="58"/>
  <c r="N180" i="58"/>
  <c r="N176" i="58"/>
  <c r="N72" i="58"/>
  <c r="N88" i="58"/>
  <c r="I243" i="58"/>
  <c r="N120" i="58"/>
  <c r="N243" i="58" s="1"/>
  <c r="N181" i="58"/>
  <c r="N203" i="58"/>
  <c r="M159" i="58"/>
  <c r="N101" i="58"/>
  <c r="N124" i="58"/>
  <c r="I249" i="58"/>
  <c r="N249" i="58" s="1"/>
  <c r="I222" i="58"/>
  <c r="N222" i="58" s="1"/>
  <c r="I117" i="58"/>
  <c r="N117" i="58" s="1"/>
  <c r="I169" i="58"/>
  <c r="N169" i="58" s="1"/>
  <c r="I197" i="58"/>
  <c r="N197" i="58" s="1"/>
  <c r="I142" i="58"/>
  <c r="N142" i="58" s="1"/>
  <c r="I90" i="58"/>
  <c r="N90" i="58" s="1"/>
  <c r="N19" i="58"/>
  <c r="O19" i="58" s="1"/>
  <c r="I65" i="58"/>
  <c r="N65" i="58" s="1"/>
  <c r="I262" i="58"/>
  <c r="N262" i="58" s="1"/>
  <c r="I182" i="58"/>
  <c r="N182" i="58" s="1"/>
  <c r="I208" i="58"/>
  <c r="N208" i="58" s="1"/>
  <c r="I128" i="58"/>
  <c r="N128" i="58" s="1"/>
  <c r="I235" i="58"/>
  <c r="N235" i="58" s="1"/>
  <c r="I76" i="58"/>
  <c r="N76" i="58" s="1"/>
  <c r="I155" i="58"/>
  <c r="N155" i="58" s="1"/>
  <c r="N32" i="58"/>
  <c r="O32" i="58" s="1"/>
  <c r="I103" i="58"/>
  <c r="N103" i="58" s="1"/>
  <c r="N220" i="58"/>
  <c r="N140" i="58"/>
  <c r="I236" i="58"/>
  <c r="N236" i="58" s="1"/>
  <c r="I209" i="58"/>
  <c r="N209" i="58" s="1"/>
  <c r="I263" i="58"/>
  <c r="N263" i="58" s="1"/>
  <c r="I156" i="58"/>
  <c r="N156" i="58" s="1"/>
  <c r="I77" i="58"/>
  <c r="N77" i="58" s="1"/>
  <c r="I183" i="58"/>
  <c r="N183" i="58" s="1"/>
  <c r="I129" i="58"/>
  <c r="N129" i="58" s="1"/>
  <c r="I104" i="58"/>
  <c r="N104" i="58" s="1"/>
  <c r="N33" i="58"/>
  <c r="O33" i="58" s="1"/>
  <c r="I216" i="58"/>
  <c r="N93" i="58"/>
  <c r="N216" i="58" s="1"/>
  <c r="M239" i="58"/>
  <c r="M212" i="58"/>
  <c r="M107" i="58"/>
  <c r="I223" i="58"/>
  <c r="N223" i="58" s="1"/>
  <c r="I198" i="58"/>
  <c r="N198" i="58" s="1"/>
  <c r="I143" i="58"/>
  <c r="N143" i="58" s="1"/>
  <c r="I118" i="58"/>
  <c r="N118" i="58" s="1"/>
  <c r="I170" i="58"/>
  <c r="N170" i="58" s="1"/>
  <c r="I66" i="58"/>
  <c r="N66" i="58" s="1"/>
  <c r="I250" i="58"/>
  <c r="N250" i="58" s="1"/>
  <c r="I91" i="58"/>
  <c r="N91" i="58" s="1"/>
  <c r="N20" i="58"/>
  <c r="O20" i="58" s="1"/>
  <c r="N153" i="58"/>
  <c r="I231" i="58"/>
  <c r="N231" i="58" s="1"/>
  <c r="I206" i="58"/>
  <c r="N206" i="58" s="1"/>
  <c r="I151" i="58"/>
  <c r="N151" i="58" s="1"/>
  <c r="I258" i="58"/>
  <c r="N258" i="58" s="1"/>
  <c r="I126" i="58"/>
  <c r="N126" i="58" s="1"/>
  <c r="I178" i="58"/>
  <c r="N178" i="58" s="1"/>
  <c r="I99" i="58"/>
  <c r="N99" i="58" s="1"/>
  <c r="I74" i="58"/>
  <c r="N74" i="58" s="1"/>
  <c r="N28" i="58"/>
  <c r="O28" i="58" s="1"/>
  <c r="N149" i="58"/>
  <c r="N256" i="58"/>
  <c r="O17" i="58"/>
  <c r="N36" i="58"/>
  <c r="O36" i="58" s="1"/>
  <c r="N167" i="58"/>
  <c r="N195" i="58"/>
  <c r="N119" i="58"/>
  <c r="N224" i="58"/>
  <c r="N102" i="58"/>
  <c r="N96" i="58"/>
  <c r="N71" i="58"/>
  <c r="I6" i="54"/>
  <c r="N212" i="58" l="1"/>
  <c r="O212" i="58" s="1"/>
  <c r="N42" i="24"/>
  <c r="N44" i="24"/>
  <c r="I80" i="58"/>
  <c r="I40" i="55" s="1"/>
  <c r="K40" i="55" s="1"/>
  <c r="K37" i="55" s="1"/>
  <c r="I212" i="58"/>
  <c r="I239" i="58"/>
  <c r="T40" i="2" s="1"/>
  <c r="V40" i="2" s="1"/>
  <c r="V37" i="2" s="1"/>
  <c r="I132" i="58"/>
  <c r="N159" i="58"/>
  <c r="O159" i="58" s="1"/>
  <c r="I245" i="58"/>
  <c r="N122" i="58"/>
  <c r="N132" i="58" s="1"/>
  <c r="O132" i="58" s="1"/>
  <c r="I266" i="58"/>
  <c r="I107" i="58"/>
  <c r="T40" i="55" s="1"/>
  <c r="V40" i="55" s="1"/>
  <c r="V37" i="55" s="1"/>
  <c r="N186" i="58"/>
  <c r="O186" i="58" s="1"/>
  <c r="I159" i="58"/>
  <c r="T40" i="66" s="1"/>
  <c r="V40" i="66" s="1"/>
  <c r="V37" i="66" s="1"/>
  <c r="I186" i="58"/>
  <c r="N239" i="58"/>
  <c r="O239" i="58" s="1"/>
  <c r="N266" i="58"/>
  <c r="O266" i="58" s="1"/>
  <c r="N80" i="58"/>
  <c r="O80" i="58" s="1"/>
  <c r="N95" i="58"/>
  <c r="N107" i="58" s="1"/>
  <c r="O107" i="58" s="1"/>
  <c r="I218" i="58"/>
  <c r="V82" i="2" l="1"/>
  <c r="V67" i="2"/>
  <c r="V69" i="2" s="1"/>
  <c r="V67" i="66"/>
  <c r="V69" i="66" s="1"/>
  <c r="V82" i="66"/>
  <c r="I40" i="2"/>
  <c r="K40" i="2" s="1"/>
  <c r="K37" i="2" s="1"/>
  <c r="V68" i="55"/>
  <c r="V70" i="55" s="1"/>
  <c r="V83" i="55"/>
  <c r="I40" i="66"/>
  <c r="K40" i="66" s="1"/>
  <c r="K37" i="66" s="1"/>
  <c r="K68" i="55"/>
  <c r="K70" i="55" s="1"/>
  <c r="K82" i="55"/>
  <c r="K86" i="55" s="1"/>
  <c r="K88" i="55" l="1"/>
  <c r="P101" i="55"/>
  <c r="R101" i="55" s="1"/>
  <c r="R121" i="55"/>
  <c r="P121" i="55"/>
  <c r="T121" i="55"/>
  <c r="T78" i="55"/>
  <c r="V78" i="55" s="1"/>
  <c r="V86" i="55" s="1"/>
  <c r="J19" i="24" s="1"/>
  <c r="R110" i="55"/>
  <c r="T110" i="55"/>
  <c r="P110" i="55"/>
  <c r="I19" i="24"/>
  <c r="V72" i="55"/>
  <c r="K67" i="2"/>
  <c r="K69" i="2" s="1"/>
  <c r="K81" i="2"/>
  <c r="K85" i="2" s="1"/>
  <c r="K67" i="66"/>
  <c r="K69" i="66" s="1"/>
  <c r="K81" i="66"/>
  <c r="K85" i="66" s="1"/>
  <c r="P102" i="55" l="1"/>
  <c r="R102" i="55" s="1"/>
  <c r="V88" i="55"/>
  <c r="R112" i="55"/>
  <c r="P123" i="55"/>
  <c r="P112" i="55"/>
  <c r="T123" i="55"/>
  <c r="T112" i="55"/>
  <c r="R123" i="55"/>
  <c r="T77" i="66"/>
  <c r="V77" i="66" s="1"/>
  <c r="V85" i="66" s="1"/>
  <c r="T111" i="66" s="1"/>
  <c r="P100" i="66"/>
  <c r="R100" i="66" s="1"/>
  <c r="K87" i="66"/>
  <c r="R120" i="66"/>
  <c r="P109" i="66"/>
  <c r="T109" i="66"/>
  <c r="R109" i="66"/>
  <c r="P120" i="66"/>
  <c r="T120" i="66"/>
  <c r="I21" i="24"/>
  <c r="L21" i="24" s="1"/>
  <c r="V71" i="66"/>
  <c r="T77" i="2"/>
  <c r="V77" i="2" s="1"/>
  <c r="V85" i="2" s="1"/>
  <c r="T111" i="2" s="1"/>
  <c r="K87" i="2"/>
  <c r="P100" i="2"/>
  <c r="R100" i="2" s="1"/>
  <c r="R109" i="2"/>
  <c r="P120" i="2"/>
  <c r="T120" i="2"/>
  <c r="T109" i="2"/>
  <c r="R120" i="2"/>
  <c r="P109" i="2"/>
  <c r="I25" i="24"/>
  <c r="V71" i="2"/>
  <c r="K19" i="24"/>
  <c r="V92" i="55"/>
  <c r="L19" i="24"/>
  <c r="P103" i="55"/>
  <c r="R103" i="55" s="1"/>
  <c r="P125" i="55"/>
  <c r="R125" i="55"/>
  <c r="T125" i="55"/>
  <c r="R114" i="55"/>
  <c r="T114" i="55"/>
  <c r="P114" i="55"/>
  <c r="D7" i="54" l="1"/>
  <c r="P101" i="2"/>
  <c r="R101" i="2" s="1"/>
  <c r="R122" i="2"/>
  <c r="R111" i="2"/>
  <c r="M19" i="24"/>
  <c r="D6" i="54"/>
  <c r="L25" i="24"/>
  <c r="J21" i="24"/>
  <c r="E7" i="54" s="1"/>
  <c r="V87" i="66"/>
  <c r="P124" i="66" s="1"/>
  <c r="T122" i="66"/>
  <c r="P111" i="66"/>
  <c r="J25" i="24"/>
  <c r="V87" i="2"/>
  <c r="T113" i="2" s="1"/>
  <c r="G7" i="54"/>
  <c r="P122" i="66"/>
  <c r="R122" i="66"/>
  <c r="P122" i="2"/>
  <c r="R124" i="66"/>
  <c r="R111" i="66"/>
  <c r="P101" i="66"/>
  <c r="R101" i="66" s="1"/>
  <c r="P111" i="2"/>
  <c r="T122" i="2"/>
  <c r="B2" i="73" l="1"/>
  <c r="I42" i="24"/>
  <c r="R124" i="2"/>
  <c r="P102" i="2"/>
  <c r="R102" i="2" s="1"/>
  <c r="I44" i="24"/>
  <c r="V91" i="66"/>
  <c r="K21" i="24"/>
  <c r="T113" i="66"/>
  <c r="P102" i="66"/>
  <c r="R102" i="66" s="1"/>
  <c r="K25" i="24"/>
  <c r="V91" i="2"/>
  <c r="P113" i="2"/>
  <c r="P124" i="2"/>
  <c r="R113" i="66"/>
  <c r="E6" i="54"/>
  <c r="J42" i="24" s="1"/>
  <c r="G6" i="54"/>
  <c r="L42" i="24" s="1"/>
  <c r="T124" i="2"/>
  <c r="R113" i="2"/>
  <c r="T124" i="66"/>
  <c r="P113" i="66"/>
  <c r="L44" i="24" l="1"/>
  <c r="J44" i="24"/>
  <c r="M21" i="24"/>
  <c r="H7" i="54" s="1"/>
  <c r="F7" i="54"/>
  <c r="K44" i="24" s="1"/>
  <c r="F6" i="54"/>
  <c r="K42" i="24" s="1"/>
  <c r="M25" i="24"/>
  <c r="B4" i="73" l="1"/>
  <c r="E3" i="73" s="1"/>
  <c r="H6" i="54"/>
  <c r="B7" i="73"/>
  <c r="E8" i="73" s="1"/>
  <c r="B3" i="73"/>
  <c r="E2" i="73" s="1"/>
  <c r="M44" i="24"/>
  <c r="M42" i="24" l="1"/>
  <c r="B8" i="73"/>
  <c r="E7" i="73" s="1"/>
</calcChain>
</file>

<file path=xl/sharedStrings.xml><?xml version="1.0" encoding="utf-8"?>
<sst xmlns="http://schemas.openxmlformats.org/spreadsheetml/2006/main" count="1174" uniqueCount="473">
  <si>
    <t>Crop Oil Concentrate</t>
  </si>
  <si>
    <t>Cost/Unit</t>
  </si>
  <si>
    <t>Costs (VC)</t>
  </si>
  <si>
    <t>Machinery insurance, taxes, housing, licenses</t>
  </si>
  <si>
    <t>Annual</t>
  </si>
  <si>
    <t xml:space="preserve">Annual </t>
  </si>
  <si>
    <t>Repairs</t>
  </si>
  <si>
    <t>Type of</t>
  </si>
  <si>
    <t>Years of</t>
  </si>
  <si>
    <t>Hours</t>
  </si>
  <si>
    <t>Salvage</t>
  </si>
  <si>
    <t>Labor</t>
  </si>
  <si>
    <t>Acres</t>
  </si>
  <si>
    <t>Machine</t>
  </si>
  <si>
    <t>Machinery:</t>
  </si>
  <si>
    <r>
      <t>Overhead</t>
    </r>
    <r>
      <rPr>
        <vertAlign val="superscript"/>
        <sz val="10"/>
        <rFont val="Arial"/>
        <family val="2"/>
      </rPr>
      <t>2</t>
    </r>
  </si>
  <si>
    <t>Value</t>
  </si>
  <si>
    <t>Life</t>
  </si>
  <si>
    <t>of Use</t>
  </si>
  <si>
    <t>Multiplier</t>
  </si>
  <si>
    <t>per Hour</t>
  </si>
  <si>
    <t>$</t>
  </si>
  <si>
    <t>Equipment:</t>
  </si>
  <si>
    <t>Trucks:</t>
  </si>
  <si>
    <t>Miles/year:</t>
  </si>
  <si>
    <t xml:space="preserve">Machinery Repairs </t>
  </si>
  <si>
    <t>Total Costs per Acre</t>
  </si>
  <si>
    <t>Notes:</t>
  </si>
  <si>
    <t>Breakeven Analysis:</t>
  </si>
  <si>
    <t>-</t>
  </si>
  <si>
    <t>Base</t>
  </si>
  <si>
    <t>+</t>
  </si>
  <si>
    <t>Yield</t>
  </si>
  <si>
    <t>Adjuvants:</t>
  </si>
  <si>
    <t>Cash rent</t>
  </si>
  <si>
    <t>Cash rent:</t>
  </si>
  <si>
    <t>Crop &amp; Cost</t>
  </si>
  <si>
    <t>Brox M</t>
  </si>
  <si>
    <t>By Rotation:</t>
  </si>
  <si>
    <t>Custom &amp; Consultants:</t>
  </si>
  <si>
    <t>Other:</t>
  </si>
  <si>
    <t>Per Acre</t>
  </si>
  <si>
    <t>Unit</t>
  </si>
  <si>
    <t>Cost</t>
  </si>
  <si>
    <t>Quilt</t>
  </si>
  <si>
    <t>90' Rental Sprayer</t>
  </si>
  <si>
    <t>26' Rental Shredder</t>
  </si>
  <si>
    <t>36' Ripper Shooter</t>
  </si>
  <si>
    <t>Fertilizer Applicator</t>
  </si>
  <si>
    <t>Variable Costs</t>
  </si>
  <si>
    <t>In-Place</t>
  </si>
  <si>
    <t>Price</t>
  </si>
  <si>
    <t>Operating Cost Breakeven</t>
  </si>
  <si>
    <t>Ownership Cost Breakeven</t>
  </si>
  <si>
    <t>Storage Facility &amp; Equip. Repairs</t>
  </si>
  <si>
    <t>Machinery Labor</t>
  </si>
  <si>
    <t>Fuel:</t>
  </si>
  <si>
    <t>Pesticides:</t>
  </si>
  <si>
    <t>hour</t>
  </si>
  <si>
    <t>Interest:</t>
  </si>
  <si>
    <t>Operating Loan</t>
  </si>
  <si>
    <t>percent</t>
  </si>
  <si>
    <t>Total Cost Breakeven</t>
  </si>
  <si>
    <t>lb</t>
  </si>
  <si>
    <t>acre</t>
  </si>
  <si>
    <t>oz</t>
  </si>
  <si>
    <t>Crop insurance</t>
  </si>
  <si>
    <t>Rental Ripper Shooter</t>
  </si>
  <si>
    <t>Cost/Acre</t>
  </si>
  <si>
    <t>Gross Returns</t>
  </si>
  <si>
    <t>Seed:</t>
  </si>
  <si>
    <t>Custom Aerial</t>
  </si>
  <si>
    <t>Fertilizer:</t>
  </si>
  <si>
    <t>Total</t>
  </si>
  <si>
    <t>Returns</t>
  </si>
  <si>
    <t>Land</t>
  </si>
  <si>
    <t xml:space="preserve">Returns </t>
  </si>
  <si>
    <t xml:space="preserve">Yield </t>
  </si>
  <si>
    <t>Revenue</t>
  </si>
  <si>
    <t>over TC</t>
  </si>
  <si>
    <t>Variable</t>
  </si>
  <si>
    <t>over VC</t>
  </si>
  <si>
    <t>per acre</t>
  </si>
  <si>
    <t>per unit</t>
  </si>
  <si>
    <t>($/acre)</t>
  </si>
  <si>
    <t>Total Fixed Costs</t>
  </si>
  <si>
    <t>Total Variable Costs</t>
  </si>
  <si>
    <t>Other Labor</t>
  </si>
  <si>
    <t>Quantity</t>
  </si>
  <si>
    <t>Price or</t>
  </si>
  <si>
    <t>Value or</t>
  </si>
  <si>
    <t>Item</t>
  </si>
  <si>
    <t>bu</t>
  </si>
  <si>
    <t>Wheat Seed</t>
  </si>
  <si>
    <t>Amm. Sulf. (20-0-0-24)</t>
  </si>
  <si>
    <t>Rental Sprayer</t>
  </si>
  <si>
    <t>Osprey</t>
  </si>
  <si>
    <t>Maverick</t>
  </si>
  <si>
    <t xml:space="preserve">  Landlord</t>
  </si>
  <si>
    <t xml:space="preserve">  Tenant</t>
  </si>
  <si>
    <t>pt</t>
  </si>
  <si>
    <t>M90</t>
  </si>
  <si>
    <t>Machinery depreciation</t>
  </si>
  <si>
    <t>Machinery interest</t>
  </si>
  <si>
    <t xml:space="preserve">Fuel </t>
  </si>
  <si>
    <t>Lubricants</t>
  </si>
  <si>
    <t>gal</t>
  </si>
  <si>
    <t>Month</t>
  </si>
  <si>
    <t>Operation</t>
  </si>
  <si>
    <t>Tooling</t>
  </si>
  <si>
    <t>Materials/Service</t>
  </si>
  <si>
    <t>Harvest</t>
  </si>
  <si>
    <t>Amm. Sulf. (liquid)</t>
  </si>
  <si>
    <t>Kathleen Painter, PhD</t>
  </si>
  <si>
    <t>University of Idaho</t>
  </si>
  <si>
    <t>(208) 885-6041</t>
  </si>
  <si>
    <t>kpainter@uidaho.edu</t>
  </si>
  <si>
    <t>Crop-Share</t>
  </si>
  <si>
    <t>Cost (TC)</t>
  </si>
  <si>
    <t>Share</t>
  </si>
  <si>
    <t>Overhead:</t>
  </si>
  <si>
    <t>Bronate Advanced</t>
  </si>
  <si>
    <t>Poast 1.5 EC</t>
  </si>
  <si>
    <t>Ownership Costs:</t>
  </si>
  <si>
    <t>Axial XL</t>
  </si>
  <si>
    <r>
      <t>Operating Interest</t>
    </r>
    <r>
      <rPr>
        <vertAlign val="superscript"/>
        <sz val="10"/>
        <rFont val="Arial"/>
        <family val="2"/>
      </rPr>
      <t>1</t>
    </r>
  </si>
  <si>
    <t>Other labor</t>
  </si>
  <si>
    <t>Hourly machine labor</t>
  </si>
  <si>
    <t>Management fee:</t>
  </si>
  <si>
    <t xml:space="preserve">Fertilizer: </t>
  </si>
  <si>
    <t>Assure II EC</t>
  </si>
  <si>
    <t>Glyphosphate (R-up Power Max.)</t>
  </si>
  <si>
    <t>Nitrogen</t>
  </si>
  <si>
    <t xml:space="preserve"> Labor</t>
  </si>
  <si>
    <t>Spray</t>
  </si>
  <si>
    <t>Huskie</t>
  </si>
  <si>
    <t>Tilt</t>
  </si>
  <si>
    <t>Cash Rent</t>
  </si>
  <si>
    <t>Times</t>
  </si>
  <si>
    <t>16 oz RoundUp</t>
  </si>
  <si>
    <t>July</t>
  </si>
  <si>
    <t>Sulfur</t>
  </si>
  <si>
    <t>Trap Wagon</t>
  </si>
  <si>
    <t>Taxes,</t>
  </si>
  <si>
    <t>Gallons</t>
  </si>
  <si>
    <t>Housing,</t>
  </si>
  <si>
    <t>Replacement</t>
  </si>
  <si>
    <t>Age When</t>
  </si>
  <si>
    <t>(Materials</t>
  </si>
  <si>
    <t>of</t>
  </si>
  <si>
    <t>Insur.,</t>
  </si>
  <si>
    <t>Purchased</t>
  </si>
  <si>
    <t>&amp; Labor)</t>
  </si>
  <si>
    <t>Fuel/Hr.</t>
  </si>
  <si>
    <t>Licenses</t>
  </si>
  <si>
    <t>%</t>
  </si>
  <si>
    <t>Tractors, ATVs:</t>
  </si>
  <si>
    <t>MPG:</t>
  </si>
  <si>
    <t>300HP 4WD Tractor</t>
  </si>
  <si>
    <t xml:space="preserve">Field </t>
  </si>
  <si>
    <t>Speed</t>
  </si>
  <si>
    <t>Width</t>
  </si>
  <si>
    <t>Field</t>
  </si>
  <si>
    <t>Efficiency</t>
  </si>
  <si>
    <t>Fuel Cost</t>
  </si>
  <si>
    <t>(ft)</t>
  </si>
  <si>
    <t>30' Combine</t>
  </si>
  <si>
    <t>90' Sprayer &amp; 300 HP Tractor</t>
  </si>
  <si>
    <t>April</t>
  </si>
  <si>
    <t>Rodweed</t>
  </si>
  <si>
    <t>August</t>
  </si>
  <si>
    <t>April/May</t>
  </si>
  <si>
    <t>90' sprayer &amp; 300HP tractor</t>
  </si>
  <si>
    <t>Combine &amp; 30' header</t>
  </si>
  <si>
    <t>Bronate 1pt, Powerflex 2oz, Tilt 4 oz, M90 3oz.</t>
  </si>
  <si>
    <t xml:space="preserve">August </t>
  </si>
  <si>
    <t>4lb seed</t>
  </si>
  <si>
    <t>May</t>
  </si>
  <si>
    <t>Spray, weeds</t>
  </si>
  <si>
    <t>Custom aerial</t>
  </si>
  <si>
    <t>Assure II 10 oz, COC 1pt</t>
  </si>
  <si>
    <t>Warrior II 1.6 oz</t>
  </si>
  <si>
    <t>Spodnam 1pt</t>
  </si>
  <si>
    <t>2-Ton Truck</t>
  </si>
  <si>
    <t>Tandem Axle Truck</t>
  </si>
  <si>
    <t>3/4-Ton Pickup</t>
  </si>
  <si>
    <t>Depreciation</t>
  </si>
  <si>
    <t>Interest</t>
  </si>
  <si>
    <t>Fuel/Lube</t>
  </si>
  <si>
    <t>Production Costs for Soft White Winter Wheat</t>
  </si>
  <si>
    <t>4WD ATV</t>
  </si>
  <si>
    <t>150HP 4WD Tractor</t>
  </si>
  <si>
    <t>2-ton truck</t>
  </si>
  <si>
    <t>Trap wagon</t>
  </si>
  <si>
    <t>3/4-ton pick-up</t>
  </si>
  <si>
    <t>Lube Cost</t>
  </si>
  <si>
    <t>ATV</t>
  </si>
  <si>
    <t>Taxes, housing, insurance, licenses</t>
  </si>
  <si>
    <t>Fuel</t>
  </si>
  <si>
    <t>Fixed (Ownership) Costs</t>
  </si>
  <si>
    <t>Labor Cost</t>
  </si>
  <si>
    <t>Labor hrs/acre</t>
  </si>
  <si>
    <t>Fuel Use gal/acre</t>
  </si>
  <si>
    <t>Winter Canola</t>
  </si>
  <si>
    <t>300HP Tractor &amp; 35' chisel plow</t>
  </si>
  <si>
    <t>300HP Tractor &amp; 72' rodweeder</t>
  </si>
  <si>
    <t>300HP Tractor &amp; 90' sprayer</t>
  </si>
  <si>
    <t>300HP Tractor &amp; 36' grain drill</t>
  </si>
  <si>
    <t>Total Cost ($/Acre)</t>
  </si>
  <si>
    <t>Seasonal operations:</t>
  </si>
  <si>
    <t>Annual Costs:</t>
  </si>
  <si>
    <t>Fallow (after WW, before WW)</t>
  </si>
  <si>
    <t>Fallow (after WW, before WC)</t>
  </si>
  <si>
    <t>Fallow (after WC, before WW)</t>
  </si>
  <si>
    <t>Soft White Winter Wheat</t>
  </si>
  <si>
    <t>Hard Red Winter Wheat</t>
  </si>
  <si>
    <t>Boron</t>
  </si>
  <si>
    <t>Quadris Flowable</t>
  </si>
  <si>
    <t>HRWW</t>
  </si>
  <si>
    <t>SWWW</t>
  </si>
  <si>
    <t>Powerflex</t>
  </si>
  <si>
    <t>Warrior II</t>
  </si>
  <si>
    <t>Bronate</t>
  </si>
  <si>
    <t>Fixed (Ownership) Costs:</t>
  </si>
  <si>
    <t>Glyphosate</t>
  </si>
  <si>
    <t>Land taxes</t>
  </si>
  <si>
    <t>Production Costs for Winter Canola</t>
  </si>
  <si>
    <t>Assure II</t>
  </si>
  <si>
    <t>Spodnam</t>
  </si>
  <si>
    <t>F-SWWW-F-SWWW</t>
  </si>
  <si>
    <t>Select the Rotation:</t>
  </si>
  <si>
    <t>45lbs/acre</t>
  </si>
  <si>
    <t>SWWW: 75lb N, 11lb S</t>
  </si>
  <si>
    <t>Nitrogen (liquid)</t>
  </si>
  <si>
    <t>Phosphorous (liquid)</t>
  </si>
  <si>
    <t>Sulfur (liquid)</t>
  </si>
  <si>
    <t>Potassium (dry)</t>
  </si>
  <si>
    <t>Intermediate Loan (Machinery)</t>
  </si>
  <si>
    <t>Custom Rental/Services:</t>
  </si>
  <si>
    <t>Red Type: You may adjust data in red type &amp; all other data will be updated.</t>
  </si>
  <si>
    <t>Fixed</t>
  </si>
  <si>
    <t>Costs (FC)</t>
  </si>
  <si>
    <t>Total Cost (TC)</t>
  </si>
  <si>
    <t>of Operation</t>
  </si>
  <si>
    <t>jringwood@wsu.edu</t>
  </si>
  <si>
    <t>Washington State University</t>
  </si>
  <si>
    <t>mccracke@wsu.edu</t>
  </si>
  <si>
    <t>Jenny R. Connolly, MS</t>
  </si>
  <si>
    <t>School of Economic Sciences</t>
  </si>
  <si>
    <t>Vicki McCracken, PhD</t>
  </si>
  <si>
    <t>(509) 335-4728</t>
  </si>
  <si>
    <t>http://css.wsu.edu/biofuels/</t>
  </si>
  <si>
    <t>Associate Director and Professor</t>
  </si>
  <si>
    <t>Farm and Ranch Economist</t>
  </si>
  <si>
    <t>Instructions</t>
  </si>
  <si>
    <t>Table 5</t>
  </si>
  <si>
    <t>Table 6</t>
  </si>
  <si>
    <t>Number of Passes</t>
  </si>
  <si>
    <t>Tandem axle truck</t>
  </si>
  <si>
    <t>cost/unit</t>
  </si>
  <si>
    <t>2013 Enterprise Budgets: Wheat and Canola Rotations 
in Eastern Washington Low Rainfall Regions (&lt;12")</t>
  </si>
  <si>
    <t>Follow directions below to preserve equations in this spreadsheet.</t>
  </si>
  <si>
    <t>Purple Type: Data are from Summary page (purple tab).</t>
  </si>
  <si>
    <t>Green Type: Data are from Input costs page (green tab).</t>
  </si>
  <si>
    <t>Blue Type: Data are from the Machinery page (blue tab).</t>
  </si>
  <si>
    <t>HRWW: 90lb N, 13lb S</t>
  </si>
  <si>
    <t>Bronate 1pt, Osprey 2oz, Tilt 4 oz, M90 3oz.</t>
  </si>
  <si>
    <t>SWWW: 50bu</t>
  </si>
  <si>
    <t>HRWW: 45bu</t>
  </si>
  <si>
    <t>Spray, pod sealant</t>
  </si>
  <si>
    <t>1500lb/acre</t>
  </si>
  <si>
    <t>HRWW: 45 bu</t>
  </si>
  <si>
    <t>Budget:</t>
  </si>
  <si>
    <t>Rate per mile:</t>
  </si>
  <si>
    <t>Roundtrip distance (miles):</t>
  </si>
  <si>
    <t>Storage costs:</t>
  </si>
  <si>
    <t>Canola storage</t>
  </si>
  <si>
    <t>Load volume (50lb bu):</t>
  </si>
  <si>
    <t>Load volume (60lb bu):</t>
  </si>
  <si>
    <t>Wheat storage</t>
  </si>
  <si>
    <t>Costs for Preceding Fallow Year</t>
  </si>
  <si>
    <t>300HP Tractor &amp; Bankout wagon</t>
  </si>
  <si>
    <t xml:space="preserve">*For average annual costs or returns, divide by two. </t>
  </si>
  <si>
    <t>By Crop**:</t>
  </si>
  <si>
    <t>Share***</t>
  </si>
  <si>
    <t>***In a crop- and cost-share arrangement, the landowner and the farm manager split the crop and the specified costs, typically fertilizer, chemicals, and crop insurance.</t>
  </si>
  <si>
    <t>Table 7</t>
  </si>
  <si>
    <t>Table 8</t>
  </si>
  <si>
    <t>Table 9</t>
  </si>
  <si>
    <t>Percentage of crop stored:</t>
  </si>
  <si>
    <t>Rate per bu, per month:</t>
  </si>
  <si>
    <t>Storage</t>
  </si>
  <si>
    <t>Tandem Axle</t>
  </si>
  <si>
    <t xml:space="preserve">Avg. 20 mile roundtrip </t>
  </si>
  <si>
    <r>
      <t>Post-harvest storage and transportation</t>
    </r>
    <r>
      <rPr>
        <b/>
        <vertAlign val="superscript"/>
        <sz val="10"/>
        <rFont val="Arial"/>
        <family val="2"/>
      </rPr>
      <t>3</t>
    </r>
    <r>
      <rPr>
        <b/>
        <sz val="10"/>
        <rFont val="Arial"/>
        <family val="2"/>
      </rPr>
      <t>:</t>
    </r>
  </si>
  <si>
    <r>
      <t>Operating Interest</t>
    </r>
    <r>
      <rPr>
        <vertAlign val="superscript"/>
        <sz val="10"/>
        <rFont val="Arial"/>
        <family val="2"/>
      </rPr>
      <t>4</t>
    </r>
  </si>
  <si>
    <r>
      <t>Overhead</t>
    </r>
    <r>
      <rPr>
        <vertAlign val="superscript"/>
        <sz val="10"/>
        <rFont val="Arial"/>
        <family val="2"/>
      </rPr>
      <t>5</t>
    </r>
  </si>
  <si>
    <r>
      <t>Management fee</t>
    </r>
    <r>
      <rPr>
        <vertAlign val="superscript"/>
        <sz val="10"/>
        <rFont val="Arial"/>
        <family val="2"/>
      </rPr>
      <t>6</t>
    </r>
  </si>
  <si>
    <r>
      <t>3</t>
    </r>
    <r>
      <rPr>
        <sz val="10"/>
        <rFont val="Arial"/>
        <family val="2"/>
      </rPr>
      <t>Storage rates based on regional elevator rates. Transportation cost based on hired rates for tractor+40' grain trailer, 100 mile roundtrip. Short distance (10-15 mi. one way) transportation to local elevator is included in machinery costs.</t>
    </r>
  </si>
  <si>
    <t>**Crop budgets include costs of preceding summer fallow. Individual crop costs and returns are for a two-year period.</t>
  </si>
  <si>
    <t>Adjust costs on the individual crop budgets in tabs numbered 1-5 and totals will update here on the Summary tab.</t>
  </si>
  <si>
    <t>Table 4. Total Machinery Costs ($/acre) from the University of Idaho Machinery Cost Calculator</t>
  </si>
  <si>
    <t>Note: Per acre machinery costs are calculated in the University of Idaho Machinery Cost Program using the values in the Machinery Complement tab.</t>
  </si>
  <si>
    <t>Table 3. Machinery Complement for &lt;12" Low Rainfall Region in Washington State</t>
  </si>
  <si>
    <t>Return to Risk</t>
  </si>
  <si>
    <t>2-Year Net Returns over Total Costs (Fallow + Crop Costs)</t>
  </si>
  <si>
    <t>2-Year Net Returns Above Variable Costs (Fallow + Crop Costs)</t>
  </si>
  <si>
    <t>Blue Type: Data are from the Machinery Costs page (blue tab).</t>
  </si>
  <si>
    <t>Miles/acre</t>
  </si>
  <si>
    <t>1 and 2</t>
  </si>
  <si>
    <t>Soft White Winter Wheat (SWWW)</t>
  </si>
  <si>
    <t>Hard Red Winter Wheat (HRWW)</t>
  </si>
  <si>
    <t>Winter Canola (WC)</t>
  </si>
  <si>
    <t>(mph)</t>
  </si>
  <si>
    <t>Interest on summer fallow</t>
  </si>
  <si>
    <t>http://web.cals.uidaho.edu/idahoagbiz/enterprise-budgets/</t>
  </si>
  <si>
    <t>Input cost reports are available on the University of Idaho AgBiz website under "Annual Input Cost Surveys":</t>
  </si>
  <si>
    <r>
      <t>Crop Insurance</t>
    </r>
    <r>
      <rPr>
        <b/>
        <vertAlign val="superscript"/>
        <sz val="10"/>
        <rFont val="Arial"/>
        <family val="2"/>
      </rPr>
      <t>1</t>
    </r>
    <r>
      <rPr>
        <b/>
        <sz val="10"/>
        <rFont val="Arial"/>
        <family val="2"/>
      </rPr>
      <t>:</t>
    </r>
  </si>
  <si>
    <r>
      <t>Labor</t>
    </r>
    <r>
      <rPr>
        <b/>
        <vertAlign val="superscript"/>
        <sz val="10"/>
        <rFont val="Arial"/>
        <family val="2"/>
      </rPr>
      <t>2</t>
    </r>
    <r>
      <rPr>
        <b/>
        <sz val="10"/>
        <rFont val="Arial"/>
        <family val="2"/>
      </rPr>
      <t>:</t>
    </r>
  </si>
  <si>
    <r>
      <t>Overhead</t>
    </r>
    <r>
      <rPr>
        <vertAlign val="superscript"/>
        <sz val="10"/>
        <rFont val="Arial"/>
        <family val="2"/>
      </rPr>
      <t>3</t>
    </r>
  </si>
  <si>
    <r>
      <t>Management fee</t>
    </r>
    <r>
      <rPr>
        <vertAlign val="superscript"/>
        <sz val="10"/>
        <rFont val="Arial"/>
        <family val="2"/>
      </rPr>
      <t>4</t>
    </r>
  </si>
  <si>
    <r>
      <rPr>
        <vertAlign val="superscript"/>
        <sz val="10"/>
        <rFont val="Arial"/>
        <family val="2"/>
      </rPr>
      <t>1</t>
    </r>
    <r>
      <rPr>
        <sz val="10"/>
        <rFont val="Arial"/>
        <family val="2"/>
      </rPr>
      <t>Crop insurance estimates cost of premium for 75% of estimated revenue based on typical regional yields.</t>
    </r>
  </si>
  <si>
    <r>
      <rPr>
        <vertAlign val="superscript"/>
        <sz val="10"/>
        <rFont val="Arial"/>
        <family val="2"/>
      </rPr>
      <t>2</t>
    </r>
    <r>
      <rPr>
        <sz val="10"/>
        <rFont val="Arial"/>
        <family val="2"/>
      </rPr>
      <t>Includes all applicable state and federal taxes.</t>
    </r>
  </si>
  <si>
    <r>
      <rPr>
        <vertAlign val="superscript"/>
        <sz val="10"/>
        <rFont val="Arial"/>
        <family val="2"/>
      </rPr>
      <t>3</t>
    </r>
    <r>
      <rPr>
        <sz val="10"/>
        <rFont val="Arial"/>
        <family val="2"/>
      </rPr>
      <t>Calculates legal, accounting, and utility fees as a percentage of operating expenses.</t>
    </r>
  </si>
  <si>
    <r>
      <rPr>
        <vertAlign val="superscript"/>
        <sz val="10"/>
        <rFont val="Arial"/>
        <family val="2"/>
      </rPr>
      <t>4</t>
    </r>
    <r>
      <rPr>
        <sz val="10"/>
        <rFont val="Arial"/>
        <family val="2"/>
      </rPr>
      <t>Calculated as a percentage of gross revenue.</t>
    </r>
  </si>
  <si>
    <t>Input Costs by Year</t>
  </si>
  <si>
    <r>
      <t xml:space="preserve">Table 2. Summary of Returns by Rotation ($/acre) over </t>
    </r>
    <r>
      <rPr>
        <b/>
        <u/>
        <sz val="12"/>
        <rFont val="Arial"/>
        <family val="2"/>
      </rPr>
      <t>Two-Year Period</t>
    </r>
    <r>
      <rPr>
        <b/>
        <sz val="12"/>
        <rFont val="Arial"/>
        <family val="2"/>
      </rPr>
      <t>*</t>
    </r>
  </si>
  <si>
    <t>You can customize machinery operations and number of passes on the Machinery Cost tab.</t>
  </si>
  <si>
    <t>Fixed Cost $/Acre</t>
  </si>
  <si>
    <t>300HP Tractor + 26' Shredder</t>
  </si>
  <si>
    <t>300HP Tractor + 35' Chisel plow</t>
  </si>
  <si>
    <t>300HP Tractor + 72' Rodweeder</t>
  </si>
  <si>
    <t>300HP Tractor + 90' Sprayer</t>
  </si>
  <si>
    <t>300HP Tractor + 36' Grain drill</t>
  </si>
  <si>
    <t>300HP Tractor + Bankout wagon</t>
  </si>
  <si>
    <t>You can customize inputs on the crop budget sheets (tabs numbered 1-5).</t>
  </si>
  <si>
    <t>THI</t>
  </si>
  <si>
    <t>Total $/Acre</t>
  </si>
  <si>
    <t>26' Shredder</t>
  </si>
  <si>
    <t>35' harrow</t>
  </si>
  <si>
    <t>35' chisel plow</t>
  </si>
  <si>
    <t>72' rodweeder</t>
  </si>
  <si>
    <t>60' roller-packer</t>
  </si>
  <si>
    <t>90' sprayer</t>
  </si>
  <si>
    <t>36' grain drill</t>
  </si>
  <si>
    <t>30' combine</t>
  </si>
  <si>
    <t>bankout wagon</t>
  </si>
  <si>
    <t>Tandem axle</t>
  </si>
  <si>
    <t>150hp tractor</t>
  </si>
  <si>
    <t>**</t>
  </si>
  <si>
    <t>36' cultivator</t>
  </si>
  <si>
    <t>Total Cost $/Acre</t>
  </si>
  <si>
    <t>300HP Tractor &amp; 36' cultivator</t>
  </si>
  <si>
    <t>300HP Tractor &amp; 26' shredder</t>
  </si>
  <si>
    <t>Spray, aphids</t>
  </si>
  <si>
    <t xml:space="preserve">Default cost scenarios are based on these calendars for a reduced-till system. </t>
  </si>
  <si>
    <t>F-WC-F-SWWW</t>
  </si>
  <si>
    <r>
      <t>Click on the rotations below (</t>
    </r>
    <r>
      <rPr>
        <b/>
        <sz val="10"/>
        <color rgb="FFFF0000"/>
        <rFont val="Arial"/>
        <family val="2"/>
      </rPr>
      <t>red text</t>
    </r>
    <r>
      <rPr>
        <sz val="10"/>
        <rFont val="Arial"/>
        <family val="2"/>
      </rPr>
      <t>) to select and compare alternative rotations from the drop down menu.</t>
    </r>
  </si>
  <si>
    <t>adj bankout</t>
  </si>
  <si>
    <t>month(s)</t>
  </si>
  <si>
    <t>34' tandem disk harrow</t>
  </si>
  <si>
    <t>300HP Tractor &amp; 34' tandem disk harrow</t>
  </si>
  <si>
    <t>October</t>
  </si>
  <si>
    <t>Chisel</t>
  </si>
  <si>
    <t>Cultivate &amp; Fertilize</t>
  </si>
  <si>
    <t>June-August</t>
  </si>
  <si>
    <t>300HP Tractor + 34' Tandem disk</t>
  </si>
  <si>
    <t>300HP Tractor &amp; 60' coil-packer</t>
  </si>
  <si>
    <t>300HP Tractor + 60' Coil packer</t>
  </si>
  <si>
    <t>48' Cultivator w/rental fertilizer applicator &amp; 300HP Tractor</t>
  </si>
  <si>
    <t>72' Rodweed &amp; 300HP Tractor</t>
  </si>
  <si>
    <t>36' seed drill &amp; 300HP tractor</t>
  </si>
  <si>
    <t>300HP Tractor + 48' Cultivator</t>
  </si>
  <si>
    <t>Fertilize</t>
  </si>
  <si>
    <t>25lb N, 7lb S</t>
  </si>
  <si>
    <t>50lb N, 4lb S, 1lb Boron</t>
  </si>
  <si>
    <t>35' Chisel &amp; 300HP Tractor</t>
  </si>
  <si>
    <t>300HP Tractor + 48' Harrow</t>
  </si>
  <si>
    <t>300HP Tractor &amp; 48' harrow</t>
  </si>
  <si>
    <t>Table 10</t>
  </si>
  <si>
    <r>
      <t xml:space="preserve">Combine &amp; 30' header  </t>
    </r>
    <r>
      <rPr>
        <b/>
        <sz val="10"/>
        <rFont val="Arial"/>
        <family val="2"/>
      </rPr>
      <t>** 3 mph **</t>
    </r>
  </si>
  <si>
    <r>
      <t xml:space="preserve">Combine &amp; 30' header  </t>
    </r>
    <r>
      <rPr>
        <b/>
        <sz val="10"/>
        <rFont val="Arial"/>
        <family val="2"/>
      </rPr>
      <t>** 4 mph **</t>
    </r>
  </si>
  <si>
    <t>Plant</t>
  </si>
  <si>
    <t>(509) 528-8554</t>
  </si>
  <si>
    <t>Go to machinery operations</t>
  </si>
  <si>
    <t>oilseed rotation</t>
  </si>
  <si>
    <t>wheat rotation</t>
  </si>
  <si>
    <t>Table 11</t>
  </si>
  <si>
    <t>Table 12</t>
  </si>
  <si>
    <r>
      <t xml:space="preserve">Oilseed Rotation: </t>
    </r>
    <r>
      <rPr>
        <b/>
        <sz val="12"/>
        <color rgb="FF008000"/>
        <rFont val="Arial"/>
        <family val="2"/>
      </rPr>
      <t xml:space="preserve">F </t>
    </r>
    <r>
      <rPr>
        <b/>
        <sz val="12"/>
        <rFont val="Arial"/>
        <family val="2"/>
      </rPr>
      <t>- WC - F - SWWW/HRWW</t>
    </r>
  </si>
  <si>
    <r>
      <t xml:space="preserve">Oilseed Rotation: F - </t>
    </r>
    <r>
      <rPr>
        <b/>
        <sz val="12"/>
        <color rgb="FF008000"/>
        <rFont val="Arial"/>
        <family val="2"/>
      </rPr>
      <t>WC</t>
    </r>
    <r>
      <rPr>
        <b/>
        <sz val="12"/>
        <rFont val="Arial"/>
        <family val="2"/>
      </rPr>
      <t xml:space="preserve"> - F - SWWW/HRWW</t>
    </r>
  </si>
  <si>
    <r>
      <t xml:space="preserve">Oilseed Rotation: F - WC - </t>
    </r>
    <r>
      <rPr>
        <b/>
        <sz val="12"/>
        <color rgb="FF008000"/>
        <rFont val="Arial"/>
        <family val="2"/>
      </rPr>
      <t>F</t>
    </r>
    <r>
      <rPr>
        <b/>
        <sz val="12"/>
        <rFont val="Arial"/>
        <family val="2"/>
      </rPr>
      <t xml:space="preserve"> - SWWW/HRWW</t>
    </r>
  </si>
  <si>
    <r>
      <t xml:space="preserve">Oilseed Rotation: F - WC - F - </t>
    </r>
    <r>
      <rPr>
        <b/>
        <sz val="12"/>
        <color rgb="FF008000"/>
        <rFont val="Arial"/>
        <family val="2"/>
      </rPr>
      <t>SWWW</t>
    </r>
    <r>
      <rPr>
        <b/>
        <sz val="12"/>
        <rFont val="Arial"/>
        <family val="2"/>
      </rPr>
      <t>/HRWW</t>
    </r>
  </si>
  <si>
    <r>
      <t>Oilseed Rotation: F - WC - F - SWWW/</t>
    </r>
    <r>
      <rPr>
        <b/>
        <sz val="12"/>
        <color rgb="FF008000"/>
        <rFont val="Arial"/>
        <family val="2"/>
      </rPr>
      <t>HRWW</t>
    </r>
  </si>
  <si>
    <r>
      <t xml:space="preserve">Wheat Rotation: </t>
    </r>
    <r>
      <rPr>
        <b/>
        <sz val="12"/>
        <color rgb="FF008000"/>
        <rFont val="Arial"/>
        <family val="2"/>
      </rPr>
      <t>F</t>
    </r>
    <r>
      <rPr>
        <b/>
        <sz val="12"/>
        <rFont val="Arial"/>
        <family val="2"/>
      </rPr>
      <t xml:space="preserve"> - SWWW/HRWW - </t>
    </r>
    <r>
      <rPr>
        <b/>
        <sz val="12"/>
        <color rgb="FF008000"/>
        <rFont val="Arial"/>
        <family val="2"/>
      </rPr>
      <t>F</t>
    </r>
    <r>
      <rPr>
        <b/>
        <sz val="12"/>
        <rFont val="Arial"/>
        <family val="2"/>
      </rPr>
      <t xml:space="preserve"> - SWWW/HRWW</t>
    </r>
  </si>
  <si>
    <r>
      <t>Wheat Rotation: F - SWWW/</t>
    </r>
    <r>
      <rPr>
        <b/>
        <sz val="12"/>
        <color rgb="FF008000"/>
        <rFont val="Arial"/>
        <family val="2"/>
      </rPr>
      <t>HRWW</t>
    </r>
    <r>
      <rPr>
        <b/>
        <sz val="12"/>
        <rFont val="Arial"/>
        <family val="2"/>
      </rPr>
      <t xml:space="preserve"> - F - SWWW/</t>
    </r>
    <r>
      <rPr>
        <b/>
        <sz val="12"/>
        <color rgb="FF008000"/>
        <rFont val="Arial"/>
        <family val="2"/>
      </rPr>
      <t>HRWW</t>
    </r>
  </si>
  <si>
    <t>Return to top</t>
  </si>
  <si>
    <t>Return to budget: SWWW</t>
  </si>
  <si>
    <t>Return to budget: HRWW</t>
  </si>
  <si>
    <r>
      <t xml:space="preserve">Wheat Rotation: F - </t>
    </r>
    <r>
      <rPr>
        <b/>
        <sz val="12"/>
        <color rgb="FF008000"/>
        <rFont val="Arial"/>
        <family val="2"/>
      </rPr>
      <t>SWWW</t>
    </r>
    <r>
      <rPr>
        <b/>
        <sz val="12"/>
        <rFont val="Arial"/>
        <family val="2"/>
      </rPr>
      <t xml:space="preserve">/HRWW - F - </t>
    </r>
    <r>
      <rPr>
        <b/>
        <sz val="12"/>
        <color rgb="FF008000"/>
        <rFont val="Arial"/>
        <family val="2"/>
      </rPr>
      <t>SWWW</t>
    </r>
    <r>
      <rPr>
        <b/>
        <sz val="12"/>
        <rFont val="Arial"/>
        <family val="2"/>
      </rPr>
      <t>/HRWW</t>
    </r>
  </si>
  <si>
    <r>
      <t xml:space="preserve">Add or remove operations for a particular crop or fallow cycle by changing the 'Number of Passes' in </t>
    </r>
    <r>
      <rPr>
        <b/>
        <sz val="11"/>
        <color rgb="FFFF0000"/>
        <rFont val="Arial"/>
        <family val="2"/>
      </rPr>
      <t>red</t>
    </r>
    <r>
      <rPr>
        <sz val="11"/>
        <color rgb="FFFF0000"/>
        <rFont val="Arial"/>
        <family val="2"/>
      </rPr>
      <t xml:space="preserve"> </t>
    </r>
    <r>
      <rPr>
        <b/>
        <sz val="11"/>
        <color rgb="FFFF0000"/>
        <rFont val="Arial"/>
        <family val="2"/>
      </rPr>
      <t>text</t>
    </r>
    <r>
      <rPr>
        <sz val="11"/>
        <rFont val="Arial"/>
        <family val="2"/>
      </rPr>
      <t xml:space="preserve"> in Tables 5-12 (scroll down).</t>
    </r>
  </si>
  <si>
    <t>Click on table link to see machinery costs by crop/fallow year.</t>
  </si>
  <si>
    <t>Pursuit</t>
  </si>
  <si>
    <t xml:space="preserve">Table 6. Machinery Costs for Winter Canola ($/acre) </t>
  </si>
  <si>
    <t xml:space="preserve">Table 8. Machinery Costs for Soft White Winter Wheat ($/acre) </t>
  </si>
  <si>
    <t xml:space="preserve">Table 9. Machinery Costs for Hard Red Winter Wheat ($/acre) </t>
  </si>
  <si>
    <t xml:space="preserve">Table 11. Machinery Costs for Soft White Winter Wheat ($/acre) </t>
  </si>
  <si>
    <t xml:space="preserve">Table 12. Machinery Costs for Hard Red Winter Wheat ($/acre) </t>
  </si>
  <si>
    <t>Table 5. Machinery Costs for Fallow ($/acre) after Winter Wheat, before Winter Canola</t>
  </si>
  <si>
    <t>Table 7. Machinery Costs for Fallow ($/acre) after Winter Canola, before Winter Wheat</t>
  </si>
  <si>
    <t>Wheat Rotation</t>
  </si>
  <si>
    <t>Canola Rotation</t>
  </si>
  <si>
    <t>Return to budget: WC</t>
  </si>
  <si>
    <t>Calendars for Wheat Rotation:  F - SWWW/HRWW - F - SWWW/HRWW</t>
  </si>
  <si>
    <t>Calendars for Canola Rotation: F - WC - F - SWWW/HRWW</t>
  </si>
  <si>
    <t>These values were entered into the Univeristy of Idaho's Crop Machinery Cost Calculator to estimate cost per acre for common operations. Output from the calculator is on the next tab, Machinery Costs. Machinery values, depreciation, repairs, etc. cannot be directly adjusted in this workbook at this time. However, the estimated cost per acre can be adjusted on the Machinery Costs tab. 
Machinery cost files are available upon request.</t>
  </si>
  <si>
    <t>Return to budget: Fallow - WC</t>
  </si>
  <si>
    <t>Return to budget: Fallow-SWWW</t>
  </si>
  <si>
    <t>Return to budget: Fallow-HRWW</t>
  </si>
  <si>
    <t>Diesel, offroad, bulk</t>
  </si>
  <si>
    <t>Gas</t>
  </si>
  <si>
    <t>Agricultural Economics</t>
  </si>
  <si>
    <t xml:space="preserve">   &amp; Rural Sociology</t>
  </si>
  <si>
    <t>Canola Rotation: Winter Canola</t>
  </si>
  <si>
    <t xml:space="preserve">Canola Rotation: Soft White Winter Wheat </t>
  </si>
  <si>
    <t>Year 1: Schedule of Operations for Fallow (Rotation: after WW, before WC)</t>
  </si>
  <si>
    <t>Year 2: Schedule of Operations for Winter Canola</t>
  </si>
  <si>
    <t>Year 3: Schedule of Operations for Fallow (Rotation: after WC, before WW)</t>
  </si>
  <si>
    <t>Year 4: Schedule of Operations for Winter Wheat (WW)</t>
  </si>
  <si>
    <t>Year 1: Schedule of Operations for Fallow (Rotation: continuous WW)</t>
  </si>
  <si>
    <t>Year 2: Schedule of Operations for Winter Wheat (WW)</t>
  </si>
  <si>
    <t>Year 3: Schedule of Operations for Fallow (Rotation: continuous WW)</t>
  </si>
  <si>
    <t>Year 4: Schedule of Operations for Winter Wheat</t>
  </si>
  <si>
    <r>
      <t xml:space="preserve">Table 1. Summary of Returns by Crop ($/acre) Over a </t>
    </r>
    <r>
      <rPr>
        <b/>
        <u/>
        <sz val="12"/>
        <rFont val="Arial"/>
        <family val="2"/>
      </rPr>
      <t>Two-Year Period</t>
    </r>
    <r>
      <rPr>
        <b/>
        <sz val="12"/>
        <rFont val="Arial"/>
        <family val="2"/>
      </rPr>
      <t>*</t>
    </r>
  </si>
  <si>
    <t>Table 10. Machinery Costs for Fallow ($/acre) after Winter Wheat, before Winter Wheat</t>
  </si>
  <si>
    <t>Winter Canola - Roundup Ready</t>
  </si>
  <si>
    <t>per bu, per mo.</t>
  </si>
  <si>
    <t>Note: A “machinery complement” is a set of common machinery and implements that would be sufficient for performing standard operations in crop production on a farm in a given region. In these budgets, farm size is assumed to be 5000 acres for the purposes of machinery cost calculations.</t>
  </si>
  <si>
    <t>Per acre machinery costs for specific operations can be modified in Table 4 and they will update in Tables 5-12.</t>
  </si>
  <si>
    <t>Research Associate (former)</t>
  </si>
  <si>
    <t>part of the Washington state biofuels initiative.</t>
  </si>
  <si>
    <t>These budgets were constructed for the Washington Oilseed Cropping Systems (WOCS) project,</t>
  </si>
  <si>
    <t>Percentage Share</t>
  </si>
  <si>
    <t>Owner</t>
  </si>
  <si>
    <t>Operator</t>
  </si>
  <si>
    <r>
      <t>2</t>
    </r>
    <r>
      <rPr>
        <sz val="10"/>
        <rFont val="Arial"/>
        <family val="2"/>
      </rPr>
      <t>Covers legal, accounting, and utility fees. Calculated as 2.5% of operating expenses, rounded to the nearest dollar.</t>
    </r>
  </si>
  <si>
    <r>
      <t>5</t>
    </r>
    <r>
      <rPr>
        <sz val="10"/>
        <rFont val="Arial"/>
        <family val="2"/>
      </rPr>
      <t>Covers legal, accounting, and utility fees. Calculated as 2.5% of operating expenses, rounded to the nearest dollar.</t>
    </r>
  </si>
  <si>
    <r>
      <t>6</t>
    </r>
    <r>
      <rPr>
        <sz val="10"/>
        <rFont val="Arial"/>
        <family val="2"/>
      </rPr>
      <t>The management fee is calculated as a 5% of gross revenue, rounded to the nearest dollar.</t>
    </r>
  </si>
  <si>
    <r>
      <rPr>
        <vertAlign val="superscript"/>
        <sz val="10"/>
        <rFont val="Arial"/>
        <family val="2"/>
      </rPr>
      <t>6</t>
    </r>
    <r>
      <rPr>
        <sz val="10"/>
        <rFont val="Arial"/>
        <family val="2"/>
      </rPr>
      <t>The management fee is calculated as a 5% of gross revenue, rounded to the nearest dollar.</t>
    </r>
  </si>
  <si>
    <t>Storage rate, share stored:</t>
  </si>
  <si>
    <t>Long-haul transportation</t>
  </si>
  <si>
    <t>Transportation distance and volume:</t>
  </si>
  <si>
    <t>Land cost based on crop share percentage:</t>
  </si>
  <si>
    <t>Land cost</t>
  </si>
  <si>
    <r>
      <t>1</t>
    </r>
    <r>
      <rPr>
        <sz val="10"/>
        <rFont val="Arial"/>
        <family val="2"/>
      </rPr>
      <t>Calculated as 5.75% interest on operating capital for 9 months.</t>
    </r>
  </si>
  <si>
    <r>
      <t>4</t>
    </r>
    <r>
      <rPr>
        <sz val="10"/>
        <rFont val="Arial"/>
        <family val="2"/>
      </rPr>
      <t>Calculated as 5.75% interest on operating capital for 9 months.</t>
    </r>
  </si>
  <si>
    <t>2-Year Costs</t>
  </si>
  <si>
    <t>2-Year Total</t>
  </si>
  <si>
    <t>Cost Per Unit</t>
  </si>
  <si>
    <t>Variable Cost</t>
  </si>
  <si>
    <t>Fixed Cost</t>
  </si>
  <si>
    <t>Total Cost</t>
  </si>
  <si>
    <t>WC</t>
  </si>
  <si>
    <t>NR over TC, crop</t>
  </si>
  <si>
    <t>NR over TC, rotation</t>
  </si>
  <si>
    <t>F, WC, F, SWWW</t>
  </si>
  <si>
    <t>F, SWWW, F, SWWW</t>
  </si>
  <si>
    <t>OIlseed Rotation: Fallow - WC - Fallow - WW</t>
  </si>
  <si>
    <t>Grain Rotation: Fallow - WW - Fallow - WW</t>
  </si>
  <si>
    <t>Grain Rotation: Soft White Winter Wheat</t>
  </si>
  <si>
    <t>SWWW, GR</t>
  </si>
  <si>
    <t>SWWW, OR</t>
  </si>
  <si>
    <t>Adapted for 2011-2015 Average Farmgate Crop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</si>
</sst>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i/>
      <sz val="10"/>
      <name val="Arial"/>
      <family val="2"/>
    </font>
    <font>
      <b/>
      <i/>
      <sz val="10"/>
      <name val="Arial"/>
      <family val="2"/>
    </font>
    <font>
      <vertAlign val="superscript"/>
      <sz val="10"/>
      <name val="Arial"/>
      <family val="2"/>
    </font>
    <font>
      <b/>
      <sz val="14"/>
      <name val="Arial"/>
      <family val="2"/>
    </font>
    <font>
      <sz val="10"/>
      <name val="Arial"/>
      <family val="2"/>
    </font>
    <font>
      <b/>
      <sz val="11"/>
      <name val="Arial"/>
      <family val="2"/>
    </font>
    <font>
      <u/>
      <sz val="11"/>
      <color indexed="12"/>
      <name val="Arial"/>
      <family val="2"/>
    </font>
    <font>
      <i/>
      <sz val="11"/>
      <name val="Arial"/>
      <family val="2"/>
    </font>
    <font>
      <b/>
      <sz val="10"/>
      <color rgb="FF000099"/>
      <name val="Arial"/>
      <family val="2"/>
    </font>
    <font>
      <b/>
      <sz val="10"/>
      <color rgb="FF006600"/>
      <name val="Arial"/>
      <family val="2"/>
    </font>
    <font>
      <b/>
      <sz val="10"/>
      <color rgb="FFFF3300"/>
      <name val="Arial"/>
      <family val="2"/>
    </font>
    <font>
      <b/>
      <sz val="10"/>
      <color rgb="FF800080"/>
      <name val="Arial"/>
      <family val="2"/>
    </font>
    <font>
      <b/>
      <sz val="12"/>
      <color theme="1"/>
      <name val="Arial"/>
      <family val="2"/>
    </font>
    <font>
      <sz val="10"/>
      <color rgb="FFFF3300"/>
      <name val="Arial"/>
      <family val="2"/>
    </font>
    <font>
      <b/>
      <sz val="10"/>
      <color rgb="FF7030A0"/>
      <name val="Arial"/>
      <family val="2"/>
    </font>
    <font>
      <sz val="10"/>
      <name val="Arial"/>
      <family val="2"/>
    </font>
    <font>
      <b/>
      <i/>
      <sz val="9"/>
      <name val="Arial"/>
      <family val="2"/>
    </font>
    <font>
      <b/>
      <i/>
      <sz val="11"/>
      <name val="Arial"/>
      <family val="2"/>
    </font>
    <font>
      <sz val="10"/>
      <color rgb="FFC00000"/>
      <name val="Arial"/>
      <family val="2"/>
    </font>
    <font>
      <b/>
      <sz val="10"/>
      <color theme="3" tint="0.39997558519241921"/>
      <name val="Arial"/>
      <family val="2"/>
    </font>
    <font>
      <b/>
      <sz val="11"/>
      <name val="Calibri"/>
      <family val="2"/>
      <scheme val="minor"/>
    </font>
    <font>
      <sz val="11"/>
      <name val="Calibri"/>
      <family val="2"/>
      <scheme val="minor"/>
    </font>
    <font>
      <sz val="12"/>
      <color theme="1"/>
      <name val="Arial"/>
      <family val="2"/>
    </font>
    <font>
      <b/>
      <u/>
      <sz val="12"/>
      <name val="Arial"/>
      <family val="2"/>
    </font>
    <font>
      <b/>
      <sz val="10"/>
      <color rgb="FFC00000"/>
      <name val="Arial"/>
      <family val="2"/>
    </font>
    <font>
      <b/>
      <sz val="10"/>
      <color rgb="FFFF0000"/>
      <name val="Arial"/>
      <family val="2"/>
    </font>
    <font>
      <sz val="11"/>
      <color rgb="FFFF0000"/>
      <name val="Arial"/>
      <family val="2"/>
    </font>
    <font>
      <b/>
      <vertAlign val="superscript"/>
      <sz val="10"/>
      <name val="Arial"/>
      <family val="2"/>
    </font>
    <font>
      <sz val="10"/>
      <color theme="1"/>
      <name val="Arial"/>
      <family val="2"/>
    </font>
    <font>
      <b/>
      <sz val="11"/>
      <color rgb="FFFF0000"/>
      <name val="Arial"/>
      <family val="2"/>
    </font>
    <font>
      <b/>
      <sz val="10"/>
      <color theme="1"/>
      <name val="Arial"/>
      <family val="2"/>
    </font>
    <font>
      <sz val="10"/>
      <color rgb="FF0000FF"/>
      <name val="Arial"/>
      <family val="2"/>
    </font>
    <font>
      <b/>
      <sz val="10"/>
      <color rgb="FF008000"/>
      <name val="Arial"/>
      <family val="2"/>
    </font>
    <font>
      <i/>
      <sz val="10"/>
      <color theme="1"/>
      <name val="Arial"/>
      <family val="2"/>
    </font>
    <font>
      <b/>
      <i/>
      <sz val="10"/>
      <color theme="1"/>
      <name val="Arial"/>
      <family val="2"/>
    </font>
    <font>
      <sz val="10"/>
      <color indexed="10"/>
      <name val="Arial"/>
      <family val="2"/>
    </font>
    <font>
      <b/>
      <u/>
      <sz val="11"/>
      <name val="Arial"/>
      <family val="2"/>
    </font>
    <font>
      <b/>
      <sz val="12"/>
      <color rgb="FF008000"/>
      <name val="Arial"/>
      <family val="2"/>
    </font>
    <font>
      <b/>
      <u/>
      <sz val="14"/>
      <name val="Arial"/>
      <family val="2"/>
    </font>
    <font>
      <sz val="10"/>
      <color rgb="FFFF0000"/>
      <name val="Arial"/>
      <family val="2"/>
    </font>
    <font>
      <sz val="11"/>
      <name val="Calibri"/>
      <family val="2"/>
    </font>
    <font>
      <b/>
      <i/>
      <sz val="12"/>
      <name val="Arial"/>
      <family val="2"/>
    </font>
  </fonts>
  <fills count="17">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7"/>
        <bgColor indexed="64"/>
      </patternFill>
    </fill>
    <fill>
      <patternFill patternType="solid">
        <fgColor indexed="26"/>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rgb="FFFFFF99"/>
        <bgColor indexed="64"/>
      </patternFill>
    </fill>
    <fill>
      <patternFill patternType="solid">
        <fgColor rgb="FFCCFFFF"/>
        <bgColor indexed="64"/>
      </patternFill>
    </fill>
    <fill>
      <patternFill patternType="solid">
        <fgColor theme="6"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6" tint="0.39997558519241921"/>
        <bgColor indexed="64"/>
      </patternFill>
    </fill>
    <fill>
      <patternFill patternType="solid">
        <fgColor theme="0" tint="-4.9989318521683403E-2"/>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s>
  <cellStyleXfs count="29">
    <xf numFmtId="0" fontId="0" fillId="0" borderId="0"/>
    <xf numFmtId="0" fontId="10" fillId="0" borderId="0" applyNumberFormat="0" applyFill="0" applyBorder="0" applyAlignment="0" applyProtection="0">
      <alignment vertical="top"/>
      <protection locked="0"/>
    </xf>
    <xf numFmtId="0" fontId="4" fillId="0" borderId="0"/>
    <xf numFmtId="9" fontId="1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0" borderId="0"/>
    <xf numFmtId="43" fontId="3"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43" fontId="2"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43" fontId="1" fillId="0" borderId="0" applyFont="0" applyFill="0" applyBorder="0" applyAlignment="0" applyProtection="0"/>
  </cellStyleXfs>
  <cellXfs count="669">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6"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6"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7"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0" xfId="0" applyFill="1"/>
    <xf numFmtId="0" fontId="0" fillId="4" borderId="0" xfId="0" applyFill="1" applyAlignment="1">
      <alignment horizontal="center" vertical="center"/>
    </xf>
    <xf numFmtId="164" fontId="0" fillId="4" borderId="0" xfId="0" applyNumberFormat="1" applyFill="1"/>
    <xf numFmtId="0" fontId="0" fillId="0" borderId="0" xfId="0" applyAlignment="1" applyProtection="1">
      <alignment horizontal="center"/>
      <protection locked="0"/>
    </xf>
    <xf numFmtId="0" fontId="0" fillId="2" borderId="0" xfId="0" applyFill="1" applyAlignment="1">
      <alignment horizontal="center"/>
    </xf>
    <xf numFmtId="164" fontId="0" fillId="0" borderId="0" xfId="0" applyNumberFormat="1" applyAlignment="1" applyProtection="1">
      <alignment horizontal="center"/>
      <protection locked="0"/>
    </xf>
    <xf numFmtId="0" fontId="9" fillId="4" borderId="0" xfId="0" applyFont="1" applyFill="1"/>
    <xf numFmtId="0" fontId="9" fillId="0" borderId="0" xfId="0" applyFont="1"/>
    <xf numFmtId="0" fontId="4" fillId="0" borderId="0" xfId="0" applyFont="1"/>
    <xf numFmtId="0" fontId="9" fillId="5" borderId="0" xfId="0" applyFont="1" applyFill="1" applyAlignment="1" applyProtection="1">
      <protection locked="0"/>
    </xf>
    <xf numFmtId="0" fontId="9" fillId="2" borderId="0" xfId="0" applyFont="1" applyFill="1"/>
    <xf numFmtId="0" fontId="9" fillId="2" borderId="0" xfId="0" applyFont="1" applyFill="1" applyAlignment="1">
      <alignment horizontal="center" vertical="center"/>
    </xf>
    <xf numFmtId="164" fontId="9" fillId="3" borderId="0" xfId="0" applyNumberFormat="1" applyFont="1" applyFill="1"/>
    <xf numFmtId="0" fontId="4" fillId="0" borderId="0" xfId="0" applyFont="1" applyProtection="1">
      <protection locked="0"/>
    </xf>
    <xf numFmtId="0" fontId="0" fillId="4" borderId="0" xfId="0" applyFill="1" applyBorder="1"/>
    <xf numFmtId="0" fontId="0" fillId="4" borderId="0" xfId="0" applyFill="1" applyBorder="1" applyAlignment="1">
      <alignment horizontal="center" vertical="center"/>
    </xf>
    <xf numFmtId="0" fontId="0" fillId="4"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9" fillId="2" borderId="1" xfId="0" applyFont="1" applyFill="1" applyBorder="1"/>
    <xf numFmtId="0" fontId="9" fillId="2" borderId="1" xfId="0" applyFont="1" applyFill="1" applyBorder="1" applyAlignment="1">
      <alignment horizontal="center"/>
    </xf>
    <xf numFmtId="0" fontId="9" fillId="2" borderId="1" xfId="0" applyFont="1" applyFill="1" applyBorder="1" applyAlignment="1">
      <alignment horizontal="center" vertical="center"/>
    </xf>
    <xf numFmtId="0" fontId="9" fillId="2" borderId="0" xfId="0" applyFont="1" applyFill="1" applyAlignment="1">
      <alignment horizontal="center"/>
    </xf>
    <xf numFmtId="0" fontId="12" fillId="2" borderId="0" xfId="0" applyFont="1" applyFill="1" applyAlignment="1">
      <alignment horizontal="center"/>
    </xf>
    <xf numFmtId="0" fontId="4" fillId="4" borderId="0" xfId="0" applyFont="1" applyFill="1"/>
    <xf numFmtId="0" fontId="4" fillId="2" borderId="0" xfId="0" applyFont="1" applyFill="1"/>
    <xf numFmtId="0" fontId="4" fillId="2" borderId="0" xfId="0" applyFont="1" applyFill="1" applyAlignment="1">
      <alignment horizontal="center" vertical="center"/>
    </xf>
    <xf numFmtId="0" fontId="0" fillId="2" borderId="0" xfId="0" applyFill="1" applyBorder="1" applyAlignment="1">
      <alignment horizontal="center"/>
    </xf>
    <xf numFmtId="16" fontId="0" fillId="2" borderId="0" xfId="0" applyNumberFormat="1" applyFill="1" applyAlignment="1">
      <alignment horizontal="center"/>
    </xf>
    <xf numFmtId="0" fontId="9" fillId="5" borderId="0" xfId="0" applyFont="1" applyFill="1" applyAlignment="1" applyProtection="1">
      <alignment horizontal="center"/>
      <protection locked="0"/>
    </xf>
    <xf numFmtId="0" fontId="4" fillId="2" borderId="0" xfId="0" applyFont="1" applyFill="1" applyAlignment="1">
      <alignment horizontal="center"/>
    </xf>
    <xf numFmtId="0" fontId="0" fillId="4" borderId="0" xfId="0" applyFill="1" applyBorder="1" applyAlignment="1">
      <alignment horizontal="center"/>
    </xf>
    <xf numFmtId="164" fontId="0" fillId="2" borderId="0" xfId="0" applyNumberFormat="1" applyFill="1" applyBorder="1" applyAlignment="1">
      <alignment horizontal="center"/>
    </xf>
    <xf numFmtId="164" fontId="0" fillId="0" borderId="0" xfId="0" applyNumberFormat="1" applyAlignment="1" applyProtection="1">
      <alignment horizontal="center"/>
    </xf>
    <xf numFmtId="0" fontId="13" fillId="4" borderId="0" xfId="0" applyFont="1" applyFill="1"/>
    <xf numFmtId="0" fontId="13" fillId="0" borderId="0" xfId="0" applyFont="1"/>
    <xf numFmtId="0" fontId="13" fillId="6" borderId="0" xfId="0" applyFont="1" applyFill="1"/>
    <xf numFmtId="0" fontId="5" fillId="4" borderId="0" xfId="0" applyFont="1" applyFill="1"/>
    <xf numFmtId="0" fontId="5"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164" fontId="9" fillId="3" borderId="1" xfId="0" applyNumberFormat="1" applyFont="1" applyFill="1" applyBorder="1"/>
    <xf numFmtId="0" fontId="4" fillId="2" borderId="5" xfId="0" applyFont="1" applyFill="1" applyBorder="1"/>
    <xf numFmtId="0" fontId="9" fillId="2" borderId="5" xfId="0" applyFont="1" applyFill="1" applyBorder="1" applyAlignment="1">
      <alignment horizontal="center"/>
    </xf>
    <xf numFmtId="3" fontId="9" fillId="2" borderId="5" xfId="0" applyNumberFormat="1" applyFont="1" applyFill="1" applyBorder="1" applyAlignment="1">
      <alignment horizontal="center"/>
    </xf>
    <xf numFmtId="3" fontId="9" fillId="2" borderId="6" xfId="0" applyNumberFormat="1" applyFont="1" applyFill="1" applyBorder="1" applyAlignment="1">
      <alignment horizontal="center"/>
    </xf>
    <xf numFmtId="0" fontId="4" fillId="2" borderId="5" xfId="0" applyFont="1" applyFill="1" applyBorder="1" applyAlignment="1">
      <alignment horizontal="center"/>
    </xf>
    <xf numFmtId="0" fontId="4" fillId="2" borderId="6" xfId="0" applyFont="1" applyFill="1" applyBorder="1" applyAlignment="1">
      <alignment horizontal="center"/>
    </xf>
    <xf numFmtId="0" fontId="9" fillId="2" borderId="6" xfId="0" applyFont="1" applyFill="1" applyBorder="1" applyAlignment="1">
      <alignment horizontal="center"/>
    </xf>
    <xf numFmtId="0" fontId="4" fillId="0" borderId="0" xfId="0" applyFont="1" applyFill="1" applyProtection="1">
      <protection locked="0"/>
    </xf>
    <xf numFmtId="2" fontId="0" fillId="2" borderId="2" xfId="0" applyNumberFormat="1" applyFill="1" applyBorder="1" applyAlignment="1">
      <alignment horizontal="center"/>
    </xf>
    <xf numFmtId="0" fontId="13" fillId="4" borderId="1" xfId="0" applyFont="1" applyFill="1" applyBorder="1"/>
    <xf numFmtId="0" fontId="13" fillId="4" borderId="1" xfId="0" applyFont="1" applyFill="1" applyBorder="1" applyAlignment="1">
      <alignment horizontal="center"/>
    </xf>
    <xf numFmtId="0" fontId="13" fillId="4" borderId="1" xfId="0" applyFont="1" applyFill="1" applyBorder="1" applyAlignment="1">
      <alignment horizontal="center" vertical="center"/>
    </xf>
    <xf numFmtId="0" fontId="10" fillId="0" borderId="0" xfId="1" applyAlignment="1" applyProtection="1"/>
    <xf numFmtId="0" fontId="0" fillId="8" borderId="0" xfId="0" applyFill="1"/>
    <xf numFmtId="0" fontId="4" fillId="8" borderId="0" xfId="0" applyFont="1" applyFill="1"/>
    <xf numFmtId="0" fontId="0" fillId="8" borderId="0" xfId="0" applyFill="1" applyAlignment="1">
      <alignment horizontal="center"/>
    </xf>
    <xf numFmtId="0" fontId="5" fillId="8" borderId="0" xfId="0" applyFont="1" applyFill="1"/>
    <xf numFmtId="0" fontId="5" fillId="8" borderId="0" xfId="0" applyFont="1" applyFill="1" applyBorder="1"/>
    <xf numFmtId="0" fontId="5" fillId="2" borderId="0" xfId="0" applyFont="1" applyFill="1" applyBorder="1"/>
    <xf numFmtId="0" fontId="11" fillId="2" borderId="0" xfId="0" applyFont="1" applyFill="1" applyBorder="1" applyAlignment="1">
      <alignment horizontal="center"/>
    </xf>
    <xf numFmtId="1" fontId="11" fillId="2" borderId="0" xfId="0" applyNumberFormat="1" applyFont="1" applyFill="1" applyBorder="1" applyAlignment="1">
      <alignment horizontal="center"/>
    </xf>
    <xf numFmtId="0" fontId="11" fillId="5" borderId="0" xfId="0" applyFont="1" applyFill="1" applyBorder="1" applyAlignment="1">
      <alignment horizontal="center"/>
    </xf>
    <xf numFmtId="1" fontId="5" fillId="5" borderId="0" xfId="0" applyNumberFormat="1" applyFont="1" applyFill="1" applyBorder="1" applyAlignment="1">
      <alignment horizontal="left"/>
    </xf>
    <xf numFmtId="1" fontId="5" fillId="5" borderId="0" xfId="0" applyNumberFormat="1" applyFont="1" applyFill="1" applyBorder="1" applyAlignment="1">
      <alignment horizontal="center"/>
    </xf>
    <xf numFmtId="166" fontId="5" fillId="5" borderId="0" xfId="0" applyNumberFormat="1" applyFont="1" applyFill="1" applyBorder="1" applyAlignment="1">
      <alignment horizontal="center"/>
    </xf>
    <xf numFmtId="1" fontId="5" fillId="2" borderId="0" xfId="0" applyNumberFormat="1" applyFont="1" applyFill="1" applyBorder="1" applyAlignment="1">
      <alignment horizontal="left"/>
    </xf>
    <xf numFmtId="1" fontId="5" fillId="2" borderId="0" xfId="0" applyNumberFormat="1" applyFont="1" applyFill="1" applyBorder="1" applyAlignment="1">
      <alignment horizontal="center"/>
    </xf>
    <xf numFmtId="166" fontId="5" fillId="2" borderId="0" xfId="0" applyNumberFormat="1" applyFont="1" applyFill="1" applyBorder="1" applyAlignment="1">
      <alignment horizontal="center"/>
    </xf>
    <xf numFmtId="0" fontId="4" fillId="0" borderId="0" xfId="0" applyFont="1" applyAlignment="1" applyProtection="1">
      <alignment horizontal="center" vertical="center"/>
      <protection locked="0"/>
    </xf>
    <xf numFmtId="0" fontId="10" fillId="4" borderId="0" xfId="1" applyFill="1" applyAlignment="1" applyProtection="1"/>
    <xf numFmtId="164" fontId="9" fillId="3" borderId="0" xfId="0" applyNumberFormat="1" applyFont="1" applyFill="1" applyAlignment="1">
      <alignment horizontal="left"/>
    </xf>
    <xf numFmtId="164" fontId="9" fillId="3" borderId="0" xfId="0" applyNumberFormat="1" applyFont="1" applyFill="1" applyAlignment="1" applyProtection="1">
      <alignment horizontal="left"/>
    </xf>
    <xf numFmtId="0" fontId="5" fillId="8" borderId="0" xfId="0" applyFont="1" applyFill="1" applyBorder="1" applyAlignment="1">
      <alignment horizontal="center"/>
    </xf>
    <xf numFmtId="166" fontId="11" fillId="8" borderId="0" xfId="0" applyNumberFormat="1" applyFont="1" applyFill="1" applyBorder="1" applyAlignment="1">
      <alignment horizontal="center"/>
    </xf>
    <xf numFmtId="166" fontId="5" fillId="8" borderId="0" xfId="0" applyNumberFormat="1" applyFont="1" applyFill="1" applyBorder="1" applyAlignment="1">
      <alignment horizontal="center"/>
    </xf>
    <xf numFmtId="0" fontId="13" fillId="8" borderId="0" xfId="0" applyFont="1" applyFill="1"/>
    <xf numFmtId="164" fontId="22" fillId="0" borderId="0" xfId="0" applyNumberFormat="1" applyFont="1" applyFill="1" applyAlignment="1" applyProtection="1">
      <alignment horizontal="center"/>
    </xf>
    <xf numFmtId="39" fontId="22" fillId="0" borderId="0" xfId="0" applyNumberFormat="1" applyFont="1" applyFill="1" applyAlignment="1" applyProtection="1">
      <alignment horizontal="center"/>
    </xf>
    <xf numFmtId="164" fontId="23" fillId="0" borderId="0" xfId="0" applyNumberFormat="1" applyFont="1" applyFill="1" applyAlignment="1" applyProtection="1">
      <alignment horizontal="center"/>
    </xf>
    <xf numFmtId="2" fontId="24" fillId="0" borderId="0" xfId="0" applyNumberFormat="1" applyFont="1" applyFill="1" applyAlignment="1">
      <alignment horizontal="center"/>
    </xf>
    <xf numFmtId="164" fontId="24" fillId="0" borderId="0" xfId="0" applyNumberFormat="1" applyFont="1" applyFill="1" applyAlignment="1">
      <alignment horizontal="center"/>
    </xf>
    <xf numFmtId="1" fontId="24" fillId="0" borderId="0" xfId="0" applyNumberFormat="1" applyFont="1" applyFill="1" applyAlignment="1">
      <alignment horizontal="center"/>
    </xf>
    <xf numFmtId="1" fontId="25" fillId="0" borderId="0" xfId="0" applyNumberFormat="1" applyFont="1" applyFill="1" applyBorder="1" applyAlignment="1" applyProtection="1">
      <alignment horizontal="center"/>
    </xf>
    <xf numFmtId="164" fontId="25" fillId="0" borderId="0" xfId="0" applyNumberFormat="1" applyFont="1" applyFill="1" applyBorder="1" applyAlignment="1" applyProtection="1">
      <alignment horizontal="center"/>
    </xf>
    <xf numFmtId="165" fontId="24" fillId="0" borderId="0" xfId="0" applyNumberFormat="1" applyFont="1" applyFill="1" applyAlignment="1">
      <alignment horizontal="center"/>
    </xf>
    <xf numFmtId="0" fontId="10" fillId="4" borderId="0" xfId="1" applyFill="1" applyBorder="1" applyAlignment="1" applyProtection="1"/>
    <xf numFmtId="0" fontId="24" fillId="8" borderId="0" xfId="0" applyFont="1" applyFill="1" applyBorder="1" applyAlignment="1"/>
    <xf numFmtId="0" fontId="27" fillId="8" borderId="0" xfId="0" applyFont="1" applyFill="1" applyBorder="1" applyAlignment="1"/>
    <xf numFmtId="164" fontId="23" fillId="8" borderId="0" xfId="0" applyNumberFormat="1" applyFont="1" applyFill="1" applyAlignment="1" applyProtection="1">
      <alignment horizontal="left"/>
    </xf>
    <xf numFmtId="0" fontId="0" fillId="8" borderId="0" xfId="0" applyFill="1" applyBorder="1"/>
    <xf numFmtId="0" fontId="13" fillId="10" borderId="0" xfId="0" applyFont="1" applyFill="1"/>
    <xf numFmtId="0" fontId="13" fillId="10" borderId="0" xfId="0" applyFont="1" applyFill="1" applyAlignment="1">
      <alignment horizontal="center"/>
    </xf>
    <xf numFmtId="0" fontId="13" fillId="10" borderId="0" xfId="0" applyFont="1" applyFill="1" applyAlignment="1">
      <alignment horizontal="center" vertical="center"/>
    </xf>
    <xf numFmtId="0" fontId="13" fillId="10" borderId="0" xfId="0" applyFont="1" applyFill="1" applyBorder="1" applyAlignment="1">
      <alignment horizontal="center"/>
    </xf>
    <xf numFmtId="0" fontId="0" fillId="10" borderId="1" xfId="0" applyFill="1" applyBorder="1" applyAlignment="1">
      <alignment horizontal="center"/>
    </xf>
    <xf numFmtId="0" fontId="0" fillId="10" borderId="1" xfId="0" applyFill="1" applyBorder="1"/>
    <xf numFmtId="0" fontId="0" fillId="10" borderId="1" xfId="0" applyFill="1" applyBorder="1" applyAlignment="1">
      <alignment horizontal="center" vertical="center"/>
    </xf>
    <xf numFmtId="0" fontId="4" fillId="0" borderId="0" xfId="0" applyFont="1" applyFill="1"/>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164" fontId="0" fillId="0" borderId="0" xfId="0" applyNumberFormat="1" applyFill="1" applyAlignment="1" applyProtection="1">
      <alignment horizontal="center"/>
      <protection locked="0"/>
    </xf>
    <xf numFmtId="0" fontId="0" fillId="0" borderId="0" xfId="0" applyAlignment="1" applyProtection="1">
      <protection locked="0"/>
    </xf>
    <xf numFmtId="0" fontId="4" fillId="0" borderId="0" xfId="0" applyFont="1" applyFill="1" applyAlignment="1" applyProtection="1">
      <protection locked="0"/>
    </xf>
    <xf numFmtId="164" fontId="0" fillId="0" borderId="0" xfId="0" applyNumberFormat="1" applyFill="1"/>
    <xf numFmtId="0" fontId="4" fillId="8" borderId="0" xfId="2" applyFill="1"/>
    <xf numFmtId="0" fontId="4" fillId="8" borderId="0" xfId="2" applyFont="1" applyFill="1" applyAlignment="1">
      <alignment horizontal="center"/>
    </xf>
    <xf numFmtId="164" fontId="0" fillId="8" borderId="0" xfId="0" applyNumberFormat="1" applyFill="1"/>
    <xf numFmtId="167" fontId="4" fillId="2" borderId="5" xfId="4" applyNumberFormat="1" applyFont="1" applyFill="1" applyBorder="1" applyAlignment="1">
      <alignment horizontal="center"/>
    </xf>
    <xf numFmtId="167" fontId="9" fillId="2" borderId="5" xfId="4" applyNumberFormat="1" applyFont="1" applyFill="1" applyBorder="1" applyAlignment="1">
      <alignment horizontal="center"/>
    </xf>
    <xf numFmtId="167" fontId="9" fillId="2" borderId="6" xfId="4" applyNumberFormat="1" applyFont="1" applyFill="1" applyBorder="1" applyAlignment="1">
      <alignment horizontal="center"/>
    </xf>
    <xf numFmtId="167" fontId="9" fillId="7" borderId="2" xfId="4" applyNumberFormat="1" applyFont="1" applyFill="1" applyBorder="1" applyAlignment="1">
      <alignment horizontal="center"/>
    </xf>
    <xf numFmtId="0" fontId="4" fillId="7" borderId="9" xfId="0" applyFont="1" applyFill="1" applyBorder="1" applyAlignment="1"/>
    <xf numFmtId="0" fontId="4" fillId="7" borderId="9" xfId="0" applyFont="1" applyFill="1" applyBorder="1"/>
    <xf numFmtId="0" fontId="4" fillId="7" borderId="9" xfId="0" applyFont="1" applyFill="1" applyBorder="1" applyAlignment="1">
      <alignment horizontal="center"/>
    </xf>
    <xf numFmtId="0" fontId="4" fillId="7" borderId="9" xfId="0" applyFont="1" applyFill="1" applyBorder="1" applyAlignment="1">
      <alignment horizontal="right"/>
    </xf>
    <xf numFmtId="3" fontId="4" fillId="7" borderId="9" xfId="0" applyNumberFormat="1" applyFont="1" applyFill="1" applyBorder="1" applyAlignment="1">
      <alignment horizontal="right"/>
    </xf>
    <xf numFmtId="0" fontId="15" fillId="7" borderId="10" xfId="0" applyFont="1" applyFill="1" applyBorder="1"/>
    <xf numFmtId="0" fontId="9" fillId="7" borderId="2" xfId="0" applyFont="1" applyFill="1" applyBorder="1" applyAlignment="1">
      <alignment horizontal="center"/>
    </xf>
    <xf numFmtId="0" fontId="9" fillId="7" borderId="2" xfId="0" applyFont="1" applyFill="1" applyBorder="1" applyAlignment="1">
      <alignment horizontal="right"/>
    </xf>
    <xf numFmtId="0" fontId="4" fillId="7" borderId="9" xfId="2" applyFont="1" applyFill="1" applyBorder="1"/>
    <xf numFmtId="0" fontId="4" fillId="7" borderId="9" xfId="2" applyFont="1" applyFill="1" applyBorder="1" applyAlignment="1">
      <alignment horizontal="center"/>
    </xf>
    <xf numFmtId="0" fontId="0" fillId="0" borderId="0" xfId="0" applyAlignment="1" applyProtection="1">
      <alignment horizontal="left"/>
      <protection locked="0"/>
    </xf>
    <xf numFmtId="0" fontId="0" fillId="8" borderId="0" xfId="0" applyFill="1"/>
    <xf numFmtId="0" fontId="0" fillId="10" borderId="9" xfId="0" applyFill="1" applyBorder="1"/>
    <xf numFmtId="0" fontId="4" fillId="10" borderId="9" xfId="0" applyFont="1" applyFill="1" applyBorder="1"/>
    <xf numFmtId="0" fontId="9" fillId="10" borderId="17" xfId="0" applyFont="1" applyFill="1" applyBorder="1"/>
    <xf numFmtId="44" fontId="9" fillId="10" borderId="17" xfId="5" applyFont="1" applyFill="1" applyBorder="1"/>
    <xf numFmtId="44" fontId="9" fillId="10" borderId="9" xfId="5" applyFont="1" applyFill="1" applyBorder="1"/>
    <xf numFmtId="2" fontId="9" fillId="10" borderId="17" xfId="5" applyNumberFormat="1" applyFont="1" applyFill="1" applyBorder="1"/>
    <xf numFmtId="44" fontId="35" fillId="10" borderId="9" xfId="7" applyNumberFormat="1" applyFont="1" applyFill="1" applyBorder="1" applyAlignment="1">
      <alignment horizontal="right"/>
    </xf>
    <xf numFmtId="0" fontId="4" fillId="10" borderId="6" xfId="0" applyFont="1" applyFill="1" applyBorder="1"/>
    <xf numFmtId="0" fontId="14" fillId="10" borderId="10" xfId="0" applyFont="1" applyFill="1" applyBorder="1" applyAlignment="1">
      <alignment horizontal="left"/>
    </xf>
    <xf numFmtId="0" fontId="4" fillId="10" borderId="2" xfId="0" applyFont="1" applyFill="1" applyBorder="1" applyAlignment="1">
      <alignment horizontal="center" wrapText="1"/>
    </xf>
    <xf numFmtId="0" fontId="9" fillId="10" borderId="11" xfId="0" applyFont="1" applyFill="1" applyBorder="1" applyAlignment="1">
      <alignment horizontal="center" vertical="center" wrapText="1"/>
    </xf>
    <xf numFmtId="0" fontId="4" fillId="10" borderId="7" xfId="0" applyFont="1" applyFill="1" applyBorder="1"/>
    <xf numFmtId="0" fontId="9" fillId="10" borderId="2" xfId="0" applyFont="1" applyFill="1" applyBorder="1" applyAlignment="1">
      <alignment horizontal="center" wrapText="1"/>
    </xf>
    <xf numFmtId="0" fontId="4" fillId="10" borderId="2" xfId="0" applyFont="1" applyFill="1" applyBorder="1" applyAlignment="1">
      <alignment horizontal="right" wrapText="1"/>
    </xf>
    <xf numFmtId="0" fontId="9" fillId="10" borderId="2" xfId="0" applyFont="1" applyFill="1" applyBorder="1" applyAlignment="1">
      <alignment horizontal="right" wrapText="1"/>
    </xf>
    <xf numFmtId="44" fontId="35" fillId="10" borderId="6" xfId="7" applyNumberFormat="1" applyFont="1" applyFill="1" applyBorder="1" applyAlignment="1">
      <alignment horizontal="right"/>
    </xf>
    <xf numFmtId="44" fontId="35" fillId="10" borderId="6" xfId="6" applyNumberFormat="1" applyFont="1" applyFill="1" applyBorder="1" applyAlignment="1">
      <alignment horizontal="right"/>
    </xf>
    <xf numFmtId="2" fontId="35" fillId="10" borderId="6" xfId="6" applyNumberFormat="1" applyFont="1" applyFill="1" applyBorder="1" applyAlignment="1">
      <alignment horizontal="right"/>
    </xf>
    <xf numFmtId="44" fontId="35" fillId="10" borderId="6" xfId="6" applyNumberFormat="1" applyFont="1" applyFill="1" applyBorder="1"/>
    <xf numFmtId="44" fontId="9" fillId="10" borderId="6" xfId="5" applyFont="1" applyFill="1" applyBorder="1"/>
    <xf numFmtId="166" fontId="36" fillId="9" borderId="0" xfId="0" applyNumberFormat="1" applyFont="1" applyFill="1" applyBorder="1" applyAlignment="1">
      <alignment horizontal="center"/>
    </xf>
    <xf numFmtId="0" fontId="4" fillId="0" borderId="0" xfId="0" applyFont="1" applyBorder="1" applyProtection="1">
      <protection locked="0"/>
    </xf>
    <xf numFmtId="0" fontId="4" fillId="0" borderId="0" xfId="0" applyFont="1" applyAlignment="1">
      <alignment horizontal="center" vertical="center"/>
    </xf>
    <xf numFmtId="0" fontId="11" fillId="4" borderId="0" xfId="0" applyFont="1" applyFill="1"/>
    <xf numFmtId="164" fontId="0" fillId="3" borderId="0" xfId="0" applyNumberFormat="1" applyFill="1" applyBorder="1"/>
    <xf numFmtId="0" fontId="13" fillId="8" borderId="0" xfId="0" applyFont="1" applyFill="1" applyBorder="1"/>
    <xf numFmtId="0" fontId="13" fillId="8" borderId="0" xfId="0" applyFont="1" applyFill="1" applyBorder="1" applyAlignment="1">
      <alignment horizontal="center"/>
    </xf>
    <xf numFmtId="164" fontId="0" fillId="8" borderId="0" xfId="0" applyNumberFormat="1" applyFill="1" applyBorder="1" applyProtection="1"/>
    <xf numFmtId="164" fontId="9" fillId="8" borderId="0" xfId="0" applyNumberFormat="1" applyFont="1" applyFill="1" applyBorder="1" applyAlignment="1" applyProtection="1">
      <alignment horizontal="left"/>
    </xf>
    <xf numFmtId="164" fontId="0" fillId="8" borderId="0" xfId="0" applyNumberFormat="1" applyFill="1" applyBorder="1"/>
    <xf numFmtId="164" fontId="9" fillId="8" borderId="0" xfId="0" applyNumberFormat="1" applyFont="1" applyFill="1" applyBorder="1" applyAlignment="1">
      <alignment horizontal="left"/>
    </xf>
    <xf numFmtId="164" fontId="9" fillId="8" borderId="0" xfId="0" applyNumberFormat="1" applyFont="1" applyFill="1" applyBorder="1"/>
    <xf numFmtId="0" fontId="16" fillId="8" borderId="0" xfId="0" applyFont="1" applyFill="1" applyBorder="1" applyAlignment="1" applyProtection="1">
      <alignment horizontal="left" vertical="top" wrapText="1"/>
      <protection locked="0"/>
    </xf>
    <xf numFmtId="0" fontId="4" fillId="8" borderId="0" xfId="0" applyFont="1" applyFill="1" applyBorder="1"/>
    <xf numFmtId="0" fontId="0" fillId="0" borderId="0" xfId="0" applyFill="1" applyAlignment="1" applyProtection="1">
      <alignment horizontal="left"/>
      <protection locked="0"/>
    </xf>
    <xf numFmtId="0" fontId="0" fillId="0" borderId="0" xfId="0" applyFill="1" applyAlignment="1">
      <alignment horizontal="center" vertical="center"/>
    </xf>
    <xf numFmtId="0" fontId="9" fillId="2" borderId="0" xfId="0" applyFont="1" applyFill="1" applyBorder="1"/>
    <xf numFmtId="0" fontId="9" fillId="2" borderId="0" xfId="0" applyFont="1" applyFill="1" applyBorder="1" applyAlignment="1">
      <alignment horizontal="center"/>
    </xf>
    <xf numFmtId="0" fontId="9" fillId="2" borderId="0" xfId="0" applyFont="1" applyFill="1" applyBorder="1" applyAlignment="1">
      <alignment horizontal="center" vertical="center"/>
    </xf>
    <xf numFmtId="164" fontId="9" fillId="3" borderId="0" xfId="0" applyNumberFormat="1" applyFont="1" applyFill="1" applyBorder="1"/>
    <xf numFmtId="0" fontId="37" fillId="4" borderId="0" xfId="0" applyFont="1" applyFill="1"/>
    <xf numFmtId="0" fontId="10" fillId="8" borderId="0" xfId="1" applyFill="1" applyAlignment="1" applyProtection="1"/>
    <xf numFmtId="0" fontId="14" fillId="4" borderId="1" xfId="0" applyFont="1" applyFill="1" applyBorder="1"/>
    <xf numFmtId="0" fontId="9" fillId="8" borderId="0" xfId="0" applyFont="1" applyFill="1"/>
    <xf numFmtId="0" fontId="4" fillId="0" borderId="0" xfId="0" applyFont="1" applyBorder="1" applyAlignment="1" applyProtection="1">
      <alignment horizontal="center" vertical="center"/>
      <protection locked="0"/>
    </xf>
    <xf numFmtId="44" fontId="11" fillId="5" borderId="0" xfId="0" applyNumberFormat="1" applyFont="1" applyFill="1" applyBorder="1" applyAlignment="1">
      <alignment horizontal="center"/>
    </xf>
    <xf numFmtId="0" fontId="36" fillId="9" borderId="0" xfId="0" applyFont="1" applyFill="1" applyBorder="1"/>
    <xf numFmtId="0" fontId="11" fillId="5" borderId="0" xfId="0" applyFont="1" applyFill="1" applyBorder="1"/>
    <xf numFmtId="164" fontId="4" fillId="3" borderId="0" xfId="0" applyNumberFormat="1" applyFont="1" applyFill="1" applyAlignment="1">
      <alignment horizontal="right"/>
    </xf>
    <xf numFmtId="0" fontId="14" fillId="2" borderId="0" xfId="0" applyFont="1" applyFill="1" applyBorder="1"/>
    <xf numFmtId="164" fontId="14" fillId="3" borderId="0" xfId="0" applyNumberFormat="1" applyFont="1" applyFill="1" applyBorder="1"/>
    <xf numFmtId="164" fontId="22" fillId="0" borderId="0" xfId="0" applyNumberFormat="1" applyFont="1" applyFill="1" applyBorder="1" applyAlignment="1" applyProtection="1">
      <alignment horizontal="center"/>
    </xf>
    <xf numFmtId="0" fontId="0" fillId="0" borderId="0" xfId="0" applyBorder="1" applyAlignment="1" applyProtection="1">
      <alignment horizontal="center"/>
      <protection locked="0"/>
    </xf>
    <xf numFmtId="164" fontId="0" fillId="0" borderId="0" xfId="0" applyNumberFormat="1" applyBorder="1" applyAlignment="1" applyProtection="1">
      <alignment horizontal="center"/>
    </xf>
    <xf numFmtId="164" fontId="0" fillId="2" borderId="0" xfId="0" applyNumberFormat="1" applyFill="1" applyBorder="1" applyAlignment="1" applyProtection="1">
      <alignment horizontal="center"/>
      <protection locked="0"/>
    </xf>
    <xf numFmtId="0" fontId="4" fillId="0" borderId="0" xfId="0" applyFont="1" applyFill="1" applyBorder="1" applyProtection="1">
      <protection locked="0"/>
    </xf>
    <xf numFmtId="0" fontId="0" fillId="2" borderId="0" xfId="0" applyFill="1" applyBorder="1" applyProtection="1">
      <protection locked="0"/>
    </xf>
    <xf numFmtId="0" fontId="0" fillId="2" borderId="0" xfId="0" applyFill="1" applyBorder="1" applyAlignment="1" applyProtection="1">
      <alignment horizontal="center"/>
      <protection locked="0"/>
    </xf>
    <xf numFmtId="0" fontId="4" fillId="2" borderId="0" xfId="0" applyFont="1" applyFill="1" applyBorder="1"/>
    <xf numFmtId="0" fontId="4" fillId="2" borderId="0" xfId="0" applyFont="1" applyFill="1" applyBorder="1" applyAlignment="1">
      <alignment horizontal="center"/>
    </xf>
    <xf numFmtId="0" fontId="4" fillId="2" borderId="0" xfId="0" applyFont="1" applyFill="1" applyBorder="1" applyAlignment="1">
      <alignment horizontal="center" vertical="center"/>
    </xf>
    <xf numFmtId="0" fontId="20" fillId="8" borderId="0" xfId="1" applyFont="1" applyFill="1" applyAlignment="1" applyProtection="1">
      <alignment horizontal="left"/>
    </xf>
    <xf numFmtId="0" fontId="20" fillId="8" borderId="0" xfId="1" applyFont="1" applyFill="1" applyAlignment="1" applyProtection="1"/>
    <xf numFmtId="0" fontId="10" fillId="8" borderId="0" xfId="1" quotePrefix="1" applyFill="1" applyAlignment="1" applyProtection="1"/>
    <xf numFmtId="0" fontId="20" fillId="8" borderId="0" xfId="1" quotePrefix="1" applyFont="1" applyFill="1" applyAlignment="1" applyProtection="1"/>
    <xf numFmtId="0" fontId="0" fillId="8" borderId="0" xfId="0" applyFill="1" applyAlignment="1">
      <alignment horizontal="center" vertical="center"/>
    </xf>
    <xf numFmtId="0" fontId="0" fillId="3" borderId="0" xfId="0" applyFill="1" applyBorder="1"/>
    <xf numFmtId="0" fontId="11" fillId="2" borderId="12" xfId="0" applyFont="1" applyFill="1" applyBorder="1" applyAlignment="1">
      <alignment horizontal="center"/>
    </xf>
    <xf numFmtId="166" fontId="36" fillId="9" borderId="12" xfId="0" applyNumberFormat="1" applyFont="1" applyFill="1" applyBorder="1" applyAlignment="1">
      <alignment horizontal="center"/>
    </xf>
    <xf numFmtId="0" fontId="11" fillId="2" borderId="5" xfId="0" applyFont="1" applyFill="1" applyBorder="1" applyAlignment="1">
      <alignment horizontal="center"/>
    </xf>
    <xf numFmtId="166" fontId="36" fillId="9" borderId="5" xfId="0" applyNumberFormat="1" applyFont="1" applyFill="1" applyBorder="1" applyAlignment="1">
      <alignment horizontal="center"/>
    </xf>
    <xf numFmtId="166" fontId="5" fillId="5" borderId="12" xfId="0" applyNumberFormat="1" applyFont="1" applyFill="1" applyBorder="1" applyAlignment="1">
      <alignment horizontal="center"/>
    </xf>
    <xf numFmtId="44" fontId="11" fillId="5" borderId="12" xfId="0" applyNumberFormat="1" applyFont="1" applyFill="1" applyBorder="1" applyAlignment="1">
      <alignment horizontal="center"/>
    </xf>
    <xf numFmtId="166" fontId="5" fillId="5" borderId="5" xfId="0" applyNumberFormat="1" applyFont="1" applyFill="1" applyBorder="1" applyAlignment="1">
      <alignment horizontal="center"/>
    </xf>
    <xf numFmtId="166" fontId="5" fillId="2" borderId="5" xfId="0" applyNumberFormat="1" applyFont="1" applyFill="1" applyBorder="1" applyAlignment="1">
      <alignment horizontal="center"/>
    </xf>
    <xf numFmtId="44" fontId="11" fillId="5" borderId="5" xfId="0" applyNumberFormat="1" applyFont="1" applyFill="1" applyBorder="1" applyAlignment="1">
      <alignment horizontal="center"/>
    </xf>
    <xf numFmtId="166" fontId="11" fillId="2" borderId="12" xfId="0" applyNumberFormat="1" applyFont="1" applyFill="1" applyBorder="1" applyAlignment="1">
      <alignment horizontal="center"/>
    </xf>
    <xf numFmtId="164" fontId="4" fillId="2" borderId="0" xfId="0" applyNumberFormat="1" applyFont="1" applyFill="1" applyAlignment="1">
      <alignment horizontal="center"/>
    </xf>
    <xf numFmtId="0" fontId="4" fillId="8" borderId="0" xfId="2" applyFont="1" applyFill="1"/>
    <xf numFmtId="0" fontId="4" fillId="8" borderId="0" xfId="2" applyFill="1" applyAlignment="1">
      <alignment horizontal="center"/>
    </xf>
    <xf numFmtId="0" fontId="10" fillId="8" borderId="0" xfId="1" applyFill="1" applyAlignment="1" applyProtection="1">
      <alignment horizontal="center"/>
    </xf>
    <xf numFmtId="0" fontId="4" fillId="8" borderId="0" xfId="2" applyFont="1" applyFill="1" applyAlignment="1">
      <alignment horizontal="left"/>
    </xf>
    <xf numFmtId="0" fontId="10" fillId="8" borderId="0" xfId="1" applyFill="1" applyAlignment="1" applyProtection="1">
      <alignment horizontal="left"/>
    </xf>
    <xf numFmtId="0" fontId="4" fillId="8" borderId="0" xfId="2" applyFill="1" applyAlignment="1">
      <alignment horizontal="left"/>
    </xf>
    <xf numFmtId="0" fontId="11" fillId="8" borderId="0" xfId="2" applyFont="1" applyFill="1" applyAlignment="1"/>
    <xf numFmtId="0" fontId="4" fillId="8" borderId="0" xfId="2" applyFill="1" applyAlignment="1">
      <alignment textRotation="90"/>
    </xf>
    <xf numFmtId="0" fontId="4" fillId="8" borderId="0" xfId="2" applyFill="1" applyAlignment="1"/>
    <xf numFmtId="0" fontId="10" fillId="3" borderId="2" xfId="1" applyFill="1" applyBorder="1" applyAlignment="1" applyProtection="1"/>
    <xf numFmtId="0" fontId="10" fillId="3" borderId="11" xfId="1" applyFill="1" applyBorder="1" applyAlignment="1" applyProtection="1"/>
    <xf numFmtId="44" fontId="9" fillId="10" borderId="17" xfId="5" applyNumberFormat="1" applyFont="1" applyFill="1" applyBorder="1"/>
    <xf numFmtId="0" fontId="4" fillId="10" borderId="7" xfId="0" applyFont="1" applyFill="1" applyBorder="1" applyAlignment="1">
      <alignment horizontal="center" wrapText="1"/>
    </xf>
    <xf numFmtId="0" fontId="9" fillId="10" borderId="7" xfId="0" applyFont="1" applyFill="1" applyBorder="1" applyAlignment="1">
      <alignment horizontal="center" wrapText="1"/>
    </xf>
    <xf numFmtId="44" fontId="34" fillId="10" borderId="6" xfId="6" applyNumberFormat="1" applyFont="1" applyFill="1" applyBorder="1"/>
    <xf numFmtId="0" fontId="17" fillId="8" borderId="0" xfId="0" applyFont="1" applyFill="1"/>
    <xf numFmtId="44" fontId="35" fillId="10" borderId="9" xfId="7" applyNumberFormat="1" applyFont="1" applyFill="1" applyBorder="1"/>
    <xf numFmtId="0" fontId="35" fillId="10" borderId="9" xfId="8" applyFont="1" applyFill="1" applyBorder="1" applyAlignment="1">
      <alignment horizontal="center"/>
    </xf>
    <xf numFmtId="0" fontId="15" fillId="4" borderId="0" xfId="0" applyFont="1" applyFill="1" applyBorder="1"/>
    <xf numFmtId="0" fontId="4" fillId="0" borderId="0" xfId="2"/>
    <xf numFmtId="14" fontId="37" fillId="0" borderId="0" xfId="2" applyNumberFormat="1" applyFont="1" applyAlignment="1">
      <alignment horizontal="left"/>
    </xf>
    <xf numFmtId="0" fontId="4" fillId="4" borderId="0" xfId="2" applyFill="1"/>
    <xf numFmtId="14" fontId="11" fillId="4" borderId="1" xfId="2" applyNumberFormat="1" applyFont="1" applyFill="1" applyBorder="1" applyAlignment="1">
      <alignment horizontal="left" wrapText="1"/>
    </xf>
    <xf numFmtId="0" fontId="4" fillId="4" borderId="1" xfId="2" applyFill="1" applyBorder="1" applyAlignment="1"/>
    <xf numFmtId="14" fontId="5" fillId="7" borderId="2" xfId="2" applyNumberFormat="1" applyFont="1" applyFill="1" applyBorder="1" applyAlignment="1">
      <alignment horizontal="left"/>
    </xf>
    <xf numFmtId="0" fontId="5" fillId="7" borderId="2" xfId="2" applyFont="1" applyFill="1" applyBorder="1"/>
    <xf numFmtId="14" fontId="4" fillId="4" borderId="0" xfId="2" applyNumberFormat="1" applyFill="1" applyAlignment="1">
      <alignment horizontal="left"/>
    </xf>
    <xf numFmtId="0" fontId="38" fillId="8" borderId="0" xfId="2" applyFont="1" applyFill="1" applyBorder="1"/>
    <xf numFmtId="0" fontId="32" fillId="8" borderId="0" xfId="2" applyFont="1" applyFill="1"/>
    <xf numFmtId="0" fontId="4" fillId="0" borderId="0" xfId="2" applyFill="1"/>
    <xf numFmtId="14" fontId="4" fillId="0" borderId="0" xfId="2" applyNumberFormat="1" applyFont="1" applyFill="1" applyBorder="1" applyAlignment="1">
      <alignment horizontal="left"/>
    </xf>
    <xf numFmtId="0" fontId="4" fillId="0" borderId="0" xfId="2" applyFont="1" applyFill="1" applyBorder="1"/>
    <xf numFmtId="1" fontId="4" fillId="0" borderId="0" xfId="2" applyNumberFormat="1" applyFill="1" applyBorder="1" applyAlignment="1">
      <alignment horizontal="center" vertical="center"/>
    </xf>
    <xf numFmtId="14" fontId="4" fillId="0" borderId="0" xfId="2" applyNumberFormat="1" applyAlignment="1">
      <alignment horizontal="left"/>
    </xf>
    <xf numFmtId="0" fontId="4" fillId="8" borderId="0" xfId="2" applyFont="1" applyFill="1" applyBorder="1"/>
    <xf numFmtId="1" fontId="4" fillId="8" borderId="0" xfId="2" applyNumberFormat="1" applyFill="1" applyBorder="1" applyAlignment="1">
      <alignment horizontal="center" vertical="center"/>
    </xf>
    <xf numFmtId="0" fontId="38" fillId="4" borderId="0" xfId="2" applyFont="1" applyFill="1"/>
    <xf numFmtId="14" fontId="11" fillId="4" borderId="1" xfId="2" applyNumberFormat="1" applyFont="1" applyFill="1" applyBorder="1" applyAlignment="1">
      <alignment horizontal="left"/>
    </xf>
    <xf numFmtId="14" fontId="4" fillId="4" borderId="0" xfId="2" applyNumberFormat="1" applyFont="1" applyFill="1" applyAlignment="1">
      <alignment horizontal="left"/>
    </xf>
    <xf numFmtId="0" fontId="38" fillId="8" borderId="0" xfId="0" applyFont="1" applyFill="1"/>
    <xf numFmtId="0" fontId="4" fillId="2" borderId="0" xfId="0" applyFont="1" applyFill="1" applyAlignment="1">
      <alignment horizontal="right"/>
    </xf>
    <xf numFmtId="1" fontId="4" fillId="0" borderId="0" xfId="0" applyNumberFormat="1" applyFont="1" applyFill="1" applyAlignment="1">
      <alignment horizontal="center"/>
    </xf>
    <xf numFmtId="164" fontId="24" fillId="0" borderId="0" xfId="5" applyNumberFormat="1" applyFont="1" applyFill="1" applyAlignment="1">
      <alignment horizontal="center"/>
    </xf>
    <xf numFmtId="164" fontId="23" fillId="8" borderId="0" xfId="0" applyNumberFormat="1" applyFont="1" applyFill="1" applyAlignment="1" applyProtection="1">
      <alignment horizontal="center"/>
    </xf>
    <xf numFmtId="0" fontId="4" fillId="0" borderId="0" xfId="2" applyFont="1" applyFill="1" applyAlignment="1"/>
    <xf numFmtId="9" fontId="24" fillId="0" borderId="0" xfId="3" applyFont="1" applyFill="1" applyAlignment="1">
      <alignment horizontal="center"/>
    </xf>
    <xf numFmtId="164" fontId="42" fillId="0" borderId="0" xfId="0" applyNumberFormat="1" applyFont="1" applyFill="1" applyAlignment="1" applyProtection="1">
      <alignment horizontal="center"/>
    </xf>
    <xf numFmtId="0" fontId="5" fillId="4" borderId="0" xfId="0" applyFont="1" applyFill="1" applyBorder="1" applyAlignment="1" applyProtection="1">
      <alignment horizontal="left" wrapText="1"/>
      <protection locked="0"/>
    </xf>
    <xf numFmtId="166" fontId="26" fillId="8" borderId="0" xfId="0" applyNumberFormat="1" applyFont="1" applyFill="1" applyBorder="1" applyAlignment="1">
      <alignment horizontal="center"/>
    </xf>
    <xf numFmtId="0" fontId="10" fillId="8" borderId="0" xfId="1" applyFill="1" applyBorder="1" applyAlignment="1" applyProtection="1"/>
    <xf numFmtId="0" fontId="11" fillId="4" borderId="1" xfId="0" applyFont="1" applyFill="1" applyBorder="1"/>
    <xf numFmtId="0" fontId="5" fillId="4" borderId="1" xfId="0" applyFont="1" applyFill="1" applyBorder="1"/>
    <xf numFmtId="14" fontId="4" fillId="11" borderId="0" xfId="2" applyNumberFormat="1" applyFill="1" applyBorder="1" applyAlignment="1">
      <alignment horizontal="left"/>
    </xf>
    <xf numFmtId="0" fontId="4" fillId="11" borderId="0" xfId="2" applyFill="1" applyBorder="1"/>
    <xf numFmtId="1" fontId="4" fillId="11" borderId="0" xfId="2" applyNumberFormat="1" applyFill="1" applyBorder="1" applyAlignment="1">
      <alignment horizontal="center" vertical="center"/>
    </xf>
    <xf numFmtId="0" fontId="4" fillId="11" borderId="0" xfId="2" applyFont="1" applyFill="1" applyBorder="1"/>
    <xf numFmtId="14" fontId="4" fillId="11" borderId="0" xfId="2" applyNumberFormat="1" applyFont="1" applyFill="1" applyBorder="1" applyAlignment="1">
      <alignment horizontal="left"/>
    </xf>
    <xf numFmtId="1" fontId="4" fillId="11" borderId="0" xfId="2" applyNumberFormat="1" applyFont="1" applyFill="1" applyBorder="1" applyAlignment="1">
      <alignment horizontal="center" vertical="center"/>
    </xf>
    <xf numFmtId="14" fontId="4" fillId="11" borderId="8" xfId="2" applyNumberFormat="1" applyFill="1" applyBorder="1" applyAlignment="1">
      <alignment horizontal="left"/>
    </xf>
    <xf numFmtId="0" fontId="4" fillId="11" borderId="8" xfId="2" applyFill="1" applyBorder="1"/>
    <xf numFmtId="1" fontId="4" fillId="11" borderId="8" xfId="2" applyNumberFormat="1" applyFill="1" applyBorder="1" applyAlignment="1">
      <alignment horizontal="center" vertical="center"/>
    </xf>
    <xf numFmtId="14" fontId="4" fillId="11" borderId="1" xfId="2" applyNumberFormat="1" applyFont="1" applyFill="1" applyBorder="1" applyAlignment="1">
      <alignment horizontal="left"/>
    </xf>
    <xf numFmtId="0" fontId="4" fillId="11" borderId="1" xfId="2" applyFont="1" applyFill="1" applyBorder="1"/>
    <xf numFmtId="1" fontId="4" fillId="11" borderId="1" xfId="2" applyNumberFormat="1" applyFont="1" applyFill="1" applyBorder="1" applyAlignment="1">
      <alignment horizontal="center" vertical="center"/>
    </xf>
    <xf numFmtId="0" fontId="4" fillId="11" borderId="8" xfId="2" applyFont="1" applyFill="1" applyBorder="1"/>
    <xf numFmtId="1" fontId="4" fillId="11" borderId="1" xfId="2" applyNumberFormat="1" applyFill="1" applyBorder="1" applyAlignment="1">
      <alignment horizontal="center" vertical="center"/>
    </xf>
    <xf numFmtId="0" fontId="0" fillId="11" borderId="0" xfId="0" applyFill="1" applyAlignment="1">
      <alignment horizontal="center"/>
    </xf>
    <xf numFmtId="0" fontId="0" fillId="2" borderId="6" xfId="0" applyFill="1" applyBorder="1" applyAlignment="1">
      <alignment horizontal="center" vertical="center"/>
    </xf>
    <xf numFmtId="0" fontId="14" fillId="11" borderId="10" xfId="0" applyFont="1" applyFill="1" applyBorder="1" applyAlignment="1">
      <alignment horizontal="left"/>
    </xf>
    <xf numFmtId="0" fontId="4" fillId="11" borderId="2" xfId="0" applyFont="1" applyFill="1" applyBorder="1" applyAlignment="1">
      <alignment horizontal="center" wrapText="1"/>
    </xf>
    <xf numFmtId="0" fontId="9" fillId="11" borderId="2" xfId="0" applyFont="1" applyFill="1" applyBorder="1" applyAlignment="1">
      <alignment horizontal="center" wrapText="1"/>
    </xf>
    <xf numFmtId="0" fontId="4" fillId="11" borderId="2" xfId="0" applyFont="1" applyFill="1" applyBorder="1" applyAlignment="1">
      <alignment horizontal="right" wrapText="1"/>
    </xf>
    <xf numFmtId="0" fontId="9" fillId="11" borderId="2" xfId="0" applyFont="1" applyFill="1" applyBorder="1" applyAlignment="1">
      <alignment horizontal="right" wrapText="1"/>
    </xf>
    <xf numFmtId="0" fontId="9" fillId="11" borderId="11" xfId="0" applyFont="1" applyFill="1" applyBorder="1" applyAlignment="1">
      <alignment horizontal="center" vertical="center" wrapText="1"/>
    </xf>
    <xf numFmtId="0" fontId="4" fillId="11" borderId="7" xfId="0" applyFont="1" applyFill="1" applyBorder="1"/>
    <xf numFmtId="44" fontId="35" fillId="11" borderId="9" xfId="7" applyNumberFormat="1" applyFont="1" applyFill="1" applyBorder="1"/>
    <xf numFmtId="44" fontId="35" fillId="11" borderId="9" xfId="6" applyNumberFormat="1" applyFont="1" applyFill="1" applyBorder="1"/>
    <xf numFmtId="44" fontId="35" fillId="11" borderId="9" xfId="6" applyNumberFormat="1" applyFont="1" applyFill="1" applyBorder="1" applyAlignment="1">
      <alignment horizontal="right"/>
    </xf>
    <xf numFmtId="2" fontId="35" fillId="11" borderId="9" xfId="6" applyNumberFormat="1" applyFont="1" applyFill="1" applyBorder="1" applyAlignment="1">
      <alignment horizontal="right"/>
    </xf>
    <xf numFmtId="44" fontId="35" fillId="11" borderId="6" xfId="6" applyNumberFormat="1" applyFont="1" applyFill="1" applyBorder="1"/>
    <xf numFmtId="44" fontId="9" fillId="11" borderId="9" xfId="5" applyFont="1" applyFill="1" applyBorder="1"/>
    <xf numFmtId="0" fontId="14" fillId="11" borderId="10" xfId="0" applyFont="1" applyFill="1" applyBorder="1"/>
    <xf numFmtId="0" fontId="4" fillId="11" borderId="2" xfId="0" applyFont="1" applyFill="1" applyBorder="1"/>
    <xf numFmtId="44" fontId="35" fillId="11" borderId="2" xfId="6" applyNumberFormat="1" applyFont="1" applyFill="1" applyBorder="1" applyAlignment="1">
      <alignment horizontal="right"/>
    </xf>
    <xf numFmtId="2" fontId="35" fillId="11" borderId="2" xfId="6" applyNumberFormat="1" applyFont="1" applyFill="1" applyBorder="1" applyAlignment="1">
      <alignment horizontal="right"/>
    </xf>
    <xf numFmtId="44" fontId="35" fillId="11" borderId="2" xfId="6" applyNumberFormat="1" applyFont="1" applyFill="1" applyBorder="1"/>
    <xf numFmtId="44" fontId="34" fillId="11" borderId="2" xfId="6" applyNumberFormat="1" applyFont="1" applyFill="1" applyBorder="1"/>
    <xf numFmtId="44" fontId="9" fillId="11" borderId="11" xfId="5" applyFont="1" applyFill="1" applyBorder="1"/>
    <xf numFmtId="44" fontId="35" fillId="11" borderId="6" xfId="6" applyNumberFormat="1" applyFont="1" applyFill="1" applyBorder="1" applyAlignment="1">
      <alignment horizontal="right"/>
    </xf>
    <xf numFmtId="2" fontId="35" fillId="11" borderId="6" xfId="6" applyNumberFormat="1" applyFont="1" applyFill="1" applyBorder="1" applyAlignment="1">
      <alignment horizontal="right"/>
    </xf>
    <xf numFmtId="44" fontId="34" fillId="11" borderId="6" xfId="6" applyNumberFormat="1" applyFont="1" applyFill="1" applyBorder="1"/>
    <xf numFmtId="44" fontId="9" fillId="11" borderId="6" xfId="5" applyFont="1" applyFill="1" applyBorder="1"/>
    <xf numFmtId="0" fontId="15" fillId="8" borderId="0" xfId="0" applyFont="1" applyFill="1" applyBorder="1"/>
    <xf numFmtId="0" fontId="0" fillId="8" borderId="0" xfId="0" applyFill="1" applyBorder="1" applyAlignment="1">
      <alignment horizontal="center"/>
    </xf>
    <xf numFmtId="0" fontId="0" fillId="8" borderId="0" xfId="0" applyFill="1" applyBorder="1" applyAlignment="1">
      <alignment horizontal="center" vertical="center"/>
    </xf>
    <xf numFmtId="0" fontId="11" fillId="8" borderId="0" xfId="0" applyFont="1" applyFill="1"/>
    <xf numFmtId="0" fontId="4" fillId="8" borderId="0" xfId="0" applyFont="1" applyFill="1" applyAlignment="1">
      <alignment horizontal="right" wrapText="1"/>
    </xf>
    <xf numFmtId="44" fontId="9" fillId="8" borderId="16" xfId="5" applyFont="1" applyFill="1" applyBorder="1"/>
    <xf numFmtId="0" fontId="21" fillId="8" borderId="0" xfId="0" applyFont="1" applyFill="1"/>
    <xf numFmtId="0" fontId="14" fillId="8" borderId="0" xfId="0" applyFont="1" applyFill="1"/>
    <xf numFmtId="0" fontId="14" fillId="7" borderId="2" xfId="0" applyFont="1" applyFill="1" applyBorder="1"/>
    <xf numFmtId="0" fontId="4" fillId="7" borderId="2" xfId="0" applyFont="1" applyFill="1" applyBorder="1" applyAlignment="1">
      <alignment horizontal="center"/>
    </xf>
    <xf numFmtId="0" fontId="9" fillId="2" borderId="0" xfId="0" applyFont="1" applyFill="1" applyBorder="1" applyAlignment="1">
      <alignment vertical="top"/>
    </xf>
    <xf numFmtId="0" fontId="9" fillId="2" borderId="0" xfId="0" applyFont="1" applyFill="1" applyBorder="1" applyAlignment="1">
      <alignment horizontal="center" vertical="top"/>
    </xf>
    <xf numFmtId="164" fontId="9" fillId="3" borderId="0" xfId="0" applyNumberFormat="1" applyFont="1" applyFill="1" applyBorder="1" applyAlignment="1">
      <alignment vertical="top"/>
    </xf>
    <xf numFmtId="14" fontId="4" fillId="0" borderId="0" xfId="2" applyNumberFormat="1" applyFont="1" applyAlignment="1">
      <alignment horizontal="left"/>
    </xf>
    <xf numFmtId="14" fontId="4" fillId="8" borderId="0" xfId="2" applyNumberFormat="1" applyFont="1" applyFill="1" applyBorder="1" applyAlignment="1">
      <alignment horizontal="left"/>
    </xf>
    <xf numFmtId="0" fontId="17" fillId="8" borderId="0" xfId="2" applyFont="1" applyFill="1" applyAlignment="1">
      <alignment horizontal="center" wrapText="1"/>
    </xf>
    <xf numFmtId="0" fontId="42" fillId="7" borderId="9" xfId="0" applyFont="1" applyFill="1" applyBorder="1" applyAlignment="1">
      <alignment horizontal="right"/>
    </xf>
    <xf numFmtId="0" fontId="4" fillId="10" borderId="9" xfId="0" applyFont="1" applyFill="1" applyBorder="1" applyAlignment="1">
      <alignment horizontal="right"/>
    </xf>
    <xf numFmtId="0" fontId="36" fillId="9" borderId="0" xfId="0" applyFont="1" applyFill="1" applyAlignment="1">
      <alignment horizontal="center"/>
    </xf>
    <xf numFmtId="0" fontId="36" fillId="9" borderId="0" xfId="0" applyNumberFormat="1" applyFont="1" applyFill="1" applyAlignment="1">
      <alignment horizontal="center"/>
    </xf>
    <xf numFmtId="0" fontId="30" fillId="7" borderId="9" xfId="0" applyFont="1" applyFill="1" applyBorder="1" applyAlignment="1"/>
    <xf numFmtId="0" fontId="9" fillId="7" borderId="9" xfId="0" applyFont="1" applyFill="1" applyBorder="1" applyAlignment="1"/>
    <xf numFmtId="0" fontId="4" fillId="4" borderId="0" xfId="0" applyFont="1" applyFill="1" applyBorder="1"/>
    <xf numFmtId="0" fontId="4" fillId="4" borderId="0" xfId="0" applyFont="1" applyFill="1" applyBorder="1" applyAlignment="1">
      <alignment horizontal="center"/>
    </xf>
    <xf numFmtId="0" fontId="4" fillId="4" borderId="0" xfId="0" applyFont="1" applyFill="1" applyBorder="1" applyAlignment="1">
      <alignment horizontal="center" vertical="center"/>
    </xf>
    <xf numFmtId="164" fontId="4" fillId="0" borderId="0" xfId="0" applyNumberFormat="1" applyFont="1" applyFill="1"/>
    <xf numFmtId="0" fontId="4" fillId="4" borderId="0" xfId="0" applyFont="1" applyFill="1" applyAlignment="1">
      <alignment horizontal="center"/>
    </xf>
    <xf numFmtId="1" fontId="4" fillId="4" borderId="0" xfId="0" applyNumberFormat="1" applyFont="1" applyFill="1" applyAlignment="1">
      <alignment horizontal="center"/>
    </xf>
    <xf numFmtId="44" fontId="4" fillId="4" borderId="0" xfId="0" applyNumberFormat="1" applyFont="1" applyFill="1" applyAlignment="1">
      <alignment horizontal="center"/>
    </xf>
    <xf numFmtId="44" fontId="9" fillId="4" borderId="0" xfId="0" applyNumberFormat="1" applyFont="1" applyFill="1"/>
    <xf numFmtId="0" fontId="4" fillId="8" borderId="0" xfId="0" applyFont="1" applyFill="1" applyBorder="1" applyAlignment="1"/>
    <xf numFmtId="0" fontId="28" fillId="8" borderId="0" xfId="0" applyFont="1" applyFill="1" applyBorder="1" applyAlignment="1"/>
    <xf numFmtId="0" fontId="23" fillId="8" borderId="0" xfId="0" applyFont="1" applyFill="1" applyBorder="1" applyAlignment="1"/>
    <xf numFmtId="0" fontId="45" fillId="8" borderId="0" xfId="0" applyFont="1" applyFill="1" applyBorder="1" applyAlignment="1"/>
    <xf numFmtId="0" fontId="46" fillId="4" borderId="0" xfId="0" applyFont="1" applyFill="1"/>
    <xf numFmtId="0" fontId="9" fillId="8" borderId="0" xfId="0" applyFont="1" applyFill="1" applyBorder="1" applyAlignment="1">
      <alignment vertical="center"/>
    </xf>
    <xf numFmtId="0" fontId="4" fillId="8" borderId="0" xfId="0" applyFont="1" applyFill="1" applyBorder="1" applyAlignment="1">
      <alignment vertical="center"/>
    </xf>
    <xf numFmtId="0" fontId="9" fillId="8" borderId="1" xfId="0" applyFont="1" applyFill="1" applyBorder="1" applyAlignment="1">
      <alignment vertical="center"/>
    </xf>
    <xf numFmtId="0" fontId="4" fillId="8" borderId="1" xfId="0" applyFont="1" applyFill="1" applyBorder="1"/>
    <xf numFmtId="0" fontId="4" fillId="8" borderId="1" xfId="0" applyFont="1" applyFill="1" applyBorder="1" applyAlignment="1">
      <alignment vertical="center"/>
    </xf>
    <xf numFmtId="0" fontId="14" fillId="2" borderId="0" xfId="0" applyFont="1" applyFill="1" applyAlignment="1"/>
    <xf numFmtId="1" fontId="4" fillId="2" borderId="0" xfId="0" applyNumberFormat="1" applyFont="1" applyFill="1" applyAlignment="1">
      <alignment horizontal="center"/>
    </xf>
    <xf numFmtId="44" fontId="4" fillId="2" borderId="0" xfId="0" applyNumberFormat="1" applyFont="1" applyFill="1" applyAlignment="1">
      <alignment horizontal="center"/>
    </xf>
    <xf numFmtId="0" fontId="9" fillId="2" borderId="12" xfId="0" applyFont="1" applyFill="1" applyBorder="1" applyAlignment="1">
      <alignment horizontal="center"/>
    </xf>
    <xf numFmtId="0" fontId="4" fillId="2" borderId="3" xfId="0" applyFont="1" applyFill="1" applyBorder="1"/>
    <xf numFmtId="0" fontId="4" fillId="5" borderId="0" xfId="0" applyFont="1" applyFill="1" applyAlignment="1">
      <alignment horizontal="center"/>
    </xf>
    <xf numFmtId="44" fontId="9" fillId="2" borderId="0" xfId="0" applyNumberFormat="1" applyFont="1" applyFill="1"/>
    <xf numFmtId="1" fontId="9" fillId="2" borderId="0" xfId="0" applyNumberFormat="1" applyFont="1" applyFill="1" applyBorder="1" applyAlignment="1">
      <alignment horizontal="center"/>
    </xf>
    <xf numFmtId="0" fontId="9" fillId="2" borderId="3" xfId="0" applyFont="1" applyFill="1" applyBorder="1" applyAlignment="1">
      <alignment horizontal="center"/>
    </xf>
    <xf numFmtId="0" fontId="9" fillId="5" borderId="0" xfId="0" applyFont="1" applyFill="1" applyAlignment="1">
      <alignment horizontal="center"/>
    </xf>
    <xf numFmtId="44" fontId="9" fillId="2" borderId="0" xfId="0" applyNumberFormat="1" applyFont="1" applyFill="1" applyBorder="1" applyAlignment="1">
      <alignment horizontal="center"/>
    </xf>
    <xf numFmtId="1" fontId="9" fillId="5" borderId="3" xfId="0" applyNumberFormat="1" applyFont="1" applyFill="1" applyBorder="1" applyAlignment="1">
      <alignment horizontal="center"/>
    </xf>
    <xf numFmtId="0" fontId="9" fillId="5" borderId="0" xfId="0" applyFont="1" applyFill="1" applyBorder="1" applyAlignment="1">
      <alignment horizontal="center"/>
    </xf>
    <xf numFmtId="0" fontId="9" fillId="2" borderId="1" xfId="0" applyFont="1" applyFill="1" applyBorder="1" applyAlignment="1"/>
    <xf numFmtId="1" fontId="9" fillId="5" borderId="1" xfId="0" applyNumberFormat="1" applyFont="1" applyFill="1" applyBorder="1" applyAlignment="1">
      <alignment horizontal="center"/>
    </xf>
    <xf numFmtId="44" fontId="9" fillId="5" borderId="13" xfId="0" applyNumberFormat="1" applyFont="1" applyFill="1" applyBorder="1" applyAlignment="1">
      <alignment horizontal="center"/>
    </xf>
    <xf numFmtId="44" fontId="9" fillId="5" borderId="1" xfId="0" applyNumberFormat="1" applyFont="1" applyFill="1" applyBorder="1" applyAlignment="1">
      <alignment horizontal="center"/>
    </xf>
    <xf numFmtId="44" fontId="9" fillId="5" borderId="4" xfId="0" applyNumberFormat="1" applyFont="1" applyFill="1" applyBorder="1" applyAlignment="1">
      <alignment horizontal="center"/>
    </xf>
    <xf numFmtId="1" fontId="44" fillId="10" borderId="1" xfId="0" applyNumberFormat="1" applyFont="1" applyFill="1" applyBorder="1" applyAlignment="1">
      <alignment horizontal="center"/>
    </xf>
    <xf numFmtId="164" fontId="44" fillId="10" borderId="0" xfId="0" applyNumberFormat="1" applyFont="1" applyFill="1" applyBorder="1" applyAlignment="1">
      <alignment horizontal="center"/>
    </xf>
    <xf numFmtId="166" fontId="4" fillId="10" borderId="0" xfId="0" applyNumberFormat="1" applyFont="1" applyFill="1" applyBorder="1" applyAlignment="1">
      <alignment horizontal="center"/>
    </xf>
    <xf numFmtId="166" fontId="4" fillId="10" borderId="12" xfId="0" applyNumberFormat="1" applyFont="1" applyFill="1" applyBorder="1" applyAlignment="1">
      <alignment horizontal="center"/>
    </xf>
    <xf numFmtId="166" fontId="4" fillId="10" borderId="3" xfId="0" applyNumberFormat="1" applyFont="1" applyFill="1" applyBorder="1" applyAlignment="1">
      <alignment horizontal="center"/>
    </xf>
    <xf numFmtId="166" fontId="9" fillId="10" borderId="0" xfId="0" applyNumberFormat="1" applyFont="1" applyFill="1" applyBorder="1" applyAlignment="1">
      <alignment horizontal="center"/>
    </xf>
    <xf numFmtId="49" fontId="4" fillId="10" borderId="0" xfId="0" applyNumberFormat="1" applyFont="1" applyFill="1" applyBorder="1" applyAlignment="1">
      <alignment horizontal="center"/>
    </xf>
    <xf numFmtId="0" fontId="4" fillId="0" borderId="0" xfId="0" applyFont="1" applyBorder="1"/>
    <xf numFmtId="0" fontId="14" fillId="10" borderId="0" xfId="0" applyFont="1" applyFill="1" applyBorder="1" applyAlignment="1" applyProtection="1">
      <alignment horizontal="center"/>
      <protection locked="0"/>
    </xf>
    <xf numFmtId="0" fontId="14" fillId="10" borderId="0" xfId="0" applyFont="1" applyFill="1" applyBorder="1" applyAlignment="1" applyProtection="1">
      <alignment horizontal="left"/>
      <protection locked="0"/>
    </xf>
    <xf numFmtId="0" fontId="4" fillId="10" borderId="0" xfId="0" applyFont="1" applyFill="1" applyBorder="1" applyAlignment="1" applyProtection="1">
      <alignment horizontal="center"/>
      <protection locked="0"/>
    </xf>
    <xf numFmtId="1" fontId="44" fillId="10" borderId="0" xfId="0" applyNumberFormat="1" applyFont="1" applyFill="1" applyBorder="1" applyAlignment="1">
      <alignment horizontal="center"/>
    </xf>
    <xf numFmtId="0" fontId="42" fillId="10" borderId="0" xfId="0" applyFont="1" applyFill="1" applyBorder="1" applyAlignment="1">
      <alignment horizontal="right"/>
    </xf>
    <xf numFmtId="0" fontId="42" fillId="10" borderId="0" xfId="0" applyFont="1" applyFill="1" applyBorder="1" applyAlignment="1">
      <alignment horizontal="center"/>
    </xf>
    <xf numFmtId="1" fontId="24" fillId="8" borderId="0" xfId="0" applyNumberFormat="1" applyFont="1" applyFill="1" applyBorder="1" applyAlignment="1">
      <alignment horizontal="center"/>
    </xf>
    <xf numFmtId="164" fontId="24" fillId="8" borderId="0" xfId="0" applyNumberFormat="1" applyFont="1" applyFill="1" applyBorder="1" applyAlignment="1">
      <alignment horizontal="center"/>
    </xf>
    <xf numFmtId="166" fontId="42" fillId="10" borderId="0" xfId="0" applyNumberFormat="1" applyFont="1" applyFill="1" applyBorder="1" applyAlignment="1">
      <alignment horizontal="center"/>
    </xf>
    <xf numFmtId="166" fontId="42" fillId="10" borderId="12" xfId="0" applyNumberFormat="1" applyFont="1" applyFill="1" applyBorder="1" applyAlignment="1">
      <alignment horizontal="center"/>
    </xf>
    <xf numFmtId="166" fontId="42" fillId="10" borderId="3" xfId="0" applyNumberFormat="1" applyFont="1" applyFill="1" applyBorder="1" applyAlignment="1">
      <alignment horizontal="center"/>
    </xf>
    <xf numFmtId="166" fontId="44" fillId="10" borderId="0" xfId="0" applyNumberFormat="1" applyFont="1" applyFill="1" applyBorder="1" applyAlignment="1">
      <alignment horizontal="center"/>
    </xf>
    <xf numFmtId="49" fontId="42" fillId="10" borderId="0" xfId="0" applyNumberFormat="1" applyFont="1" applyFill="1" applyBorder="1" applyAlignment="1">
      <alignment horizontal="center"/>
    </xf>
    <xf numFmtId="0" fontId="47" fillId="10" borderId="0" xfId="0" applyFont="1" applyFill="1" applyBorder="1" applyAlignment="1">
      <alignment horizontal="center"/>
    </xf>
    <xf numFmtId="0" fontId="48" fillId="10" borderId="0" xfId="0" applyFont="1" applyFill="1" applyBorder="1" applyAlignment="1"/>
    <xf numFmtId="0" fontId="48" fillId="10" borderId="12" xfId="0" applyFont="1" applyFill="1" applyBorder="1" applyAlignment="1"/>
    <xf numFmtId="0" fontId="48" fillId="10" borderId="3" xfId="0" applyFont="1" applyFill="1" applyBorder="1" applyAlignment="1"/>
    <xf numFmtId="0" fontId="47" fillId="10" borderId="0" xfId="0" applyFont="1" applyFill="1" applyBorder="1" applyAlignment="1">
      <alignment horizontal="left"/>
    </xf>
    <xf numFmtId="0" fontId="47" fillId="10" borderId="1" xfId="0" applyFont="1" applyFill="1" applyBorder="1" applyAlignment="1">
      <alignment horizontal="left"/>
    </xf>
    <xf numFmtId="0" fontId="48" fillId="10" borderId="1" xfId="0" applyFont="1" applyFill="1" applyBorder="1" applyAlignment="1">
      <alignment horizontal="right"/>
    </xf>
    <xf numFmtId="0" fontId="48" fillId="10" borderId="1" xfId="0" applyFont="1" applyFill="1" applyBorder="1" applyAlignment="1"/>
    <xf numFmtId="1" fontId="39" fillId="8" borderId="0" xfId="0" applyNumberFormat="1" applyFont="1" applyFill="1" applyBorder="1" applyAlignment="1">
      <alignment horizontal="center"/>
    </xf>
    <xf numFmtId="1" fontId="4" fillId="8" borderId="0" xfId="0" applyNumberFormat="1" applyFont="1" applyFill="1" applyAlignment="1">
      <alignment horizontal="left"/>
    </xf>
    <xf numFmtId="1" fontId="4" fillId="8" borderId="0" xfId="0" applyNumberFormat="1" applyFont="1" applyFill="1" applyAlignment="1">
      <alignment horizontal="center"/>
    </xf>
    <xf numFmtId="166" fontId="4" fillId="8" borderId="0" xfId="0" applyNumberFormat="1" applyFont="1" applyFill="1" applyAlignment="1">
      <alignment horizontal="center"/>
    </xf>
    <xf numFmtId="0" fontId="4" fillId="8" borderId="0" xfId="0" applyFont="1" applyFill="1" applyBorder="1" applyAlignment="1">
      <alignment horizontal="center"/>
    </xf>
    <xf numFmtId="0" fontId="4" fillId="4" borderId="1" xfId="0" applyFont="1" applyFill="1" applyBorder="1"/>
    <xf numFmtId="0" fontId="4" fillId="4" borderId="1" xfId="0" applyFont="1" applyFill="1" applyBorder="1" applyAlignment="1">
      <alignment vertical="center"/>
    </xf>
    <xf numFmtId="0" fontId="4" fillId="4" borderId="1" xfId="0" applyFont="1" applyFill="1" applyBorder="1" applyAlignment="1">
      <alignment horizontal="center"/>
    </xf>
    <xf numFmtId="166" fontId="4" fillId="2" borderId="0" xfId="2" applyNumberFormat="1" applyFont="1" applyFill="1" applyBorder="1" applyAlignment="1">
      <alignment horizontal="center"/>
    </xf>
    <xf numFmtId="1" fontId="4" fillId="2" borderId="0" xfId="2" applyNumberFormat="1" applyFont="1" applyFill="1" applyBorder="1" applyAlignment="1">
      <alignment horizontal="left"/>
    </xf>
    <xf numFmtId="1" fontId="4" fillId="2" borderId="0" xfId="2" applyNumberFormat="1" applyFont="1" applyFill="1" applyBorder="1" applyAlignment="1">
      <alignment horizontal="center"/>
    </xf>
    <xf numFmtId="0" fontId="9" fillId="2" borderId="12" xfId="2" applyFont="1" applyFill="1" applyBorder="1" applyAlignment="1">
      <alignment horizontal="center"/>
    </xf>
    <xf numFmtId="0" fontId="9" fillId="2" borderId="0" xfId="2" applyFont="1" applyFill="1" applyBorder="1" applyAlignment="1">
      <alignment horizontal="center"/>
    </xf>
    <xf numFmtId="166" fontId="4" fillId="2" borderId="3" xfId="2" applyNumberFormat="1" applyFont="1" applyFill="1" applyBorder="1" applyAlignment="1">
      <alignment horizontal="center"/>
    </xf>
    <xf numFmtId="166" fontId="4" fillId="2" borderId="12" xfId="2" applyNumberFormat="1" applyFont="1" applyFill="1" applyBorder="1" applyAlignment="1">
      <alignment horizontal="center"/>
    </xf>
    <xf numFmtId="166" fontId="9" fillId="2" borderId="0" xfId="2" applyNumberFormat="1" applyFont="1" applyFill="1" applyBorder="1" applyAlignment="1">
      <alignment horizontal="center"/>
    </xf>
    <xf numFmtId="0" fontId="4" fillId="2" borderId="0" xfId="2" applyFont="1" applyFill="1" applyBorder="1"/>
    <xf numFmtId="166" fontId="4" fillId="5" borderId="0" xfId="2" applyNumberFormat="1" applyFont="1" applyFill="1" applyBorder="1" applyAlignment="1">
      <alignment horizontal="center"/>
    </xf>
    <xf numFmtId="1" fontId="4" fillId="5" borderId="0" xfId="2" applyNumberFormat="1" applyFont="1" applyFill="1" applyBorder="1" applyAlignment="1">
      <alignment horizontal="center"/>
    </xf>
    <xf numFmtId="1" fontId="9" fillId="2" borderId="0" xfId="2" applyNumberFormat="1" applyFont="1" applyFill="1" applyBorder="1" applyAlignment="1">
      <alignment horizontal="center"/>
    </xf>
    <xf numFmtId="0" fontId="9" fillId="5" borderId="12" xfId="2" applyFont="1" applyFill="1" applyBorder="1" applyAlignment="1">
      <alignment horizontal="center"/>
    </xf>
    <xf numFmtId="166" fontId="4" fillId="5" borderId="1" xfId="2" applyNumberFormat="1" applyFont="1" applyFill="1" applyBorder="1" applyAlignment="1">
      <alignment horizontal="center"/>
    </xf>
    <xf numFmtId="0" fontId="9" fillId="5" borderId="1" xfId="2" applyFont="1" applyFill="1" applyBorder="1"/>
    <xf numFmtId="0" fontId="9" fillId="5" borderId="1" xfId="2" applyFont="1" applyFill="1" applyBorder="1" applyAlignment="1">
      <alignment horizontal="center"/>
    </xf>
    <xf numFmtId="1" fontId="9" fillId="5" borderId="1" xfId="2" applyNumberFormat="1" applyFont="1" applyFill="1" applyBorder="1" applyAlignment="1">
      <alignment horizontal="center"/>
    </xf>
    <xf numFmtId="44" fontId="9" fillId="5" borderId="1" xfId="2" applyNumberFormat="1" applyFont="1" applyFill="1" applyBorder="1" applyAlignment="1">
      <alignment horizontal="center"/>
    </xf>
    <xf numFmtId="44" fontId="9" fillId="5" borderId="13" xfId="2" applyNumberFormat="1" applyFont="1" applyFill="1" applyBorder="1" applyAlignment="1">
      <alignment horizontal="center"/>
    </xf>
    <xf numFmtId="44" fontId="9" fillId="5" borderId="4" xfId="2" applyNumberFormat="1" applyFont="1" applyFill="1" applyBorder="1" applyAlignment="1">
      <alignment horizontal="center"/>
    </xf>
    <xf numFmtId="0" fontId="4" fillId="2" borderId="1" xfId="2" applyFont="1" applyFill="1" applyBorder="1"/>
    <xf numFmtId="0" fontId="4" fillId="10" borderId="8" xfId="2" applyFont="1" applyFill="1" applyBorder="1" applyAlignment="1">
      <alignment horizontal="center"/>
    </xf>
    <xf numFmtId="1" fontId="14" fillId="10" borderId="0" xfId="0" applyNumberFormat="1" applyFont="1" applyFill="1" applyAlignment="1">
      <alignment horizontal="left"/>
    </xf>
    <xf numFmtId="0" fontId="4" fillId="10" borderId="8" xfId="2" applyFont="1" applyFill="1" applyBorder="1"/>
    <xf numFmtId="0" fontId="4" fillId="10" borderId="0" xfId="2" applyFont="1" applyFill="1" applyBorder="1" applyAlignment="1">
      <alignment horizontal="center"/>
    </xf>
    <xf numFmtId="166" fontId="4" fillId="10" borderId="0" xfId="2" applyNumberFormat="1" applyFont="1" applyFill="1" applyAlignment="1">
      <alignment horizontal="center"/>
    </xf>
    <xf numFmtId="166" fontId="4" fillId="10" borderId="12" xfId="2" applyNumberFormat="1" applyFont="1" applyFill="1" applyBorder="1" applyAlignment="1">
      <alignment horizontal="center"/>
    </xf>
    <xf numFmtId="166" fontId="4" fillId="10" borderId="3" xfId="2" applyNumberFormat="1" applyFont="1" applyFill="1" applyBorder="1" applyAlignment="1">
      <alignment horizontal="center"/>
    </xf>
    <xf numFmtId="0" fontId="4" fillId="10" borderId="0" xfId="2" applyFont="1" applyFill="1" applyBorder="1"/>
    <xf numFmtId="0" fontId="4" fillId="10" borderId="0" xfId="2" applyNumberFormat="1" applyFont="1" applyFill="1" applyAlignment="1">
      <alignment horizontal="center"/>
    </xf>
    <xf numFmtId="0" fontId="4" fillId="10" borderId="1" xfId="2" applyFont="1" applyFill="1" applyBorder="1" applyAlignment="1">
      <alignment horizontal="center"/>
    </xf>
    <xf numFmtId="1" fontId="24" fillId="10" borderId="1" xfId="0" applyNumberFormat="1" applyFont="1" applyFill="1" applyBorder="1" applyAlignment="1">
      <alignment horizontal="left"/>
    </xf>
    <xf numFmtId="0" fontId="4" fillId="10" borderId="1" xfId="2" applyFont="1" applyFill="1" applyBorder="1"/>
    <xf numFmtId="166" fontId="4" fillId="10" borderId="1" xfId="2" applyNumberFormat="1" applyFont="1" applyFill="1" applyBorder="1" applyAlignment="1">
      <alignment horizontal="center"/>
    </xf>
    <xf numFmtId="166" fontId="4" fillId="10" borderId="13" xfId="2" applyNumberFormat="1" applyFont="1" applyFill="1" applyBorder="1" applyAlignment="1">
      <alignment horizontal="center"/>
    </xf>
    <xf numFmtId="166" fontId="4" fillId="10" borderId="4" xfId="2" applyNumberFormat="1" applyFont="1" applyFill="1" applyBorder="1" applyAlignment="1">
      <alignment horizontal="center"/>
    </xf>
    <xf numFmtId="0" fontId="4" fillId="0" borderId="0" xfId="0" applyFont="1" applyAlignment="1">
      <alignment horizontal="center"/>
    </xf>
    <xf numFmtId="1" fontId="4" fillId="0" borderId="0" xfId="0" applyNumberFormat="1" applyFont="1" applyAlignment="1">
      <alignment horizontal="center"/>
    </xf>
    <xf numFmtId="44" fontId="4" fillId="0" borderId="0" xfId="0" applyNumberFormat="1" applyFont="1" applyAlignment="1">
      <alignment horizontal="center"/>
    </xf>
    <xf numFmtId="44" fontId="9" fillId="0" borderId="0" xfId="0" applyNumberFormat="1" applyFont="1"/>
    <xf numFmtId="164" fontId="4" fillId="4" borderId="0" xfId="0" applyNumberFormat="1" applyFont="1" applyFill="1" applyAlignment="1">
      <alignment horizontal="center"/>
    </xf>
    <xf numFmtId="164" fontId="9" fillId="3" borderId="12" xfId="0" applyNumberFormat="1" applyFont="1" applyFill="1" applyBorder="1" applyAlignment="1">
      <alignment horizontal="left"/>
    </xf>
    <xf numFmtId="164" fontId="9" fillId="3" borderId="0" xfId="0" applyNumberFormat="1" applyFont="1" applyFill="1" applyBorder="1" applyAlignment="1">
      <alignment horizontal="center"/>
    </xf>
    <xf numFmtId="1" fontId="9" fillId="3" borderId="0" xfId="0" applyNumberFormat="1" applyFont="1" applyFill="1" applyBorder="1" applyAlignment="1">
      <alignment horizontal="center"/>
    </xf>
    <xf numFmtId="164" fontId="49" fillId="3" borderId="3" xfId="0" applyNumberFormat="1" applyFont="1" applyFill="1" applyBorder="1" applyAlignment="1">
      <alignment horizontal="center"/>
    </xf>
    <xf numFmtId="164" fontId="9" fillId="3" borderId="13" xfId="0" applyNumberFormat="1" applyFont="1" applyFill="1" applyBorder="1" applyAlignment="1">
      <alignment horizontal="left"/>
    </xf>
    <xf numFmtId="164" fontId="9" fillId="3" borderId="1" xfId="0" applyNumberFormat="1" applyFont="1" applyFill="1" applyBorder="1" applyAlignment="1">
      <alignment horizontal="center"/>
    </xf>
    <xf numFmtId="164" fontId="4" fillId="3" borderId="4" xfId="0" applyNumberFormat="1" applyFont="1" applyFill="1" applyBorder="1" applyAlignment="1">
      <alignment horizontal="center"/>
    </xf>
    <xf numFmtId="0" fontId="9" fillId="7" borderId="12" xfId="0" applyFont="1" applyFill="1" applyBorder="1"/>
    <xf numFmtId="0" fontId="4" fillId="7" borderId="0" xfId="0" applyFont="1" applyFill="1" applyBorder="1" applyAlignment="1">
      <alignment horizontal="center"/>
    </xf>
    <xf numFmtId="0" fontId="4" fillId="7" borderId="0" xfId="0" applyFont="1" applyFill="1" applyBorder="1"/>
    <xf numFmtId="0" fontId="4" fillId="7" borderId="3" xfId="0" applyFont="1" applyFill="1" applyBorder="1"/>
    <xf numFmtId="0" fontId="4" fillId="7" borderId="12" xfId="0" applyFont="1" applyFill="1" applyBorder="1"/>
    <xf numFmtId="164" fontId="49" fillId="7" borderId="3" xfId="0" applyNumberFormat="1" applyFont="1" applyFill="1" applyBorder="1" applyAlignment="1">
      <alignment horizontal="center"/>
    </xf>
    <xf numFmtId="164" fontId="4" fillId="7" borderId="0" xfId="0" applyNumberFormat="1" applyFont="1" applyFill="1" applyBorder="1" applyAlignment="1">
      <alignment horizontal="center"/>
    </xf>
    <xf numFmtId="164" fontId="4" fillId="7" borderId="3" xfId="0" applyNumberFormat="1" applyFont="1" applyFill="1" applyBorder="1" applyAlignment="1">
      <alignment horizontal="center"/>
    </xf>
    <xf numFmtId="0" fontId="4" fillId="7" borderId="13" xfId="0" applyFont="1" applyFill="1" applyBorder="1"/>
    <xf numFmtId="0" fontId="4" fillId="7" borderId="1" xfId="0" applyFont="1" applyFill="1" applyBorder="1" applyAlignment="1">
      <alignment horizontal="center"/>
    </xf>
    <xf numFmtId="164" fontId="4" fillId="7" borderId="4" xfId="0" applyNumberFormat="1" applyFont="1" applyFill="1" applyBorder="1" applyAlignment="1">
      <alignment horizontal="center"/>
    </xf>
    <xf numFmtId="0" fontId="4" fillId="7" borderId="0" xfId="0" applyFont="1" applyFill="1" applyBorder="1" applyAlignment="1">
      <alignment horizontal="right"/>
    </xf>
    <xf numFmtId="10" fontId="24" fillId="0" borderId="0" xfId="3" applyNumberFormat="1" applyFont="1" applyFill="1" applyBorder="1" applyAlignment="1">
      <alignment horizontal="center"/>
    </xf>
    <xf numFmtId="10" fontId="24" fillId="0" borderId="1" xfId="3" applyNumberFormat="1" applyFont="1" applyFill="1" applyBorder="1" applyAlignment="1">
      <alignment horizontal="center"/>
    </xf>
    <xf numFmtId="0" fontId="11" fillId="8" borderId="0" xfId="0" applyFont="1" applyFill="1" applyBorder="1" applyAlignment="1">
      <alignment vertical="center"/>
    </xf>
    <xf numFmtId="166" fontId="9" fillId="10" borderId="12" xfId="2" applyNumberFormat="1" applyFont="1" applyFill="1" applyBorder="1" applyAlignment="1">
      <alignment horizontal="center"/>
    </xf>
    <xf numFmtId="14" fontId="39" fillId="0" borderId="0" xfId="2" applyNumberFormat="1" applyFont="1" applyAlignment="1">
      <alignment horizontal="left"/>
    </xf>
    <xf numFmtId="0" fontId="50" fillId="8" borderId="0" xfId="0" applyFont="1" applyFill="1"/>
    <xf numFmtId="0" fontId="4" fillId="7" borderId="7" xfId="0" applyFont="1" applyFill="1" applyBorder="1"/>
    <xf numFmtId="0" fontId="4" fillId="7" borderId="7" xfId="0" applyFont="1" applyFill="1" applyBorder="1" applyAlignment="1">
      <alignment horizontal="center"/>
    </xf>
    <xf numFmtId="0" fontId="4" fillId="7" borderId="7" xfId="0" applyFont="1" applyFill="1" applyBorder="1" applyAlignment="1">
      <alignment horizontal="right"/>
    </xf>
    <xf numFmtId="3" fontId="4" fillId="7" borderId="7" xfId="0" applyNumberFormat="1" applyFont="1" applyFill="1" applyBorder="1" applyAlignment="1">
      <alignment horizontal="right"/>
    </xf>
    <xf numFmtId="0" fontId="4" fillId="7" borderId="6" xfId="0" applyFont="1" applyFill="1" applyBorder="1" applyAlignment="1"/>
    <xf numFmtId="0" fontId="4" fillId="7" borderId="6" xfId="0" applyFont="1" applyFill="1" applyBorder="1" applyAlignment="1">
      <alignment horizontal="center"/>
    </xf>
    <xf numFmtId="0" fontId="4" fillId="10" borderId="6" xfId="0" applyFont="1" applyFill="1" applyBorder="1" applyAlignment="1">
      <alignment horizontal="right"/>
    </xf>
    <xf numFmtId="0" fontId="15" fillId="7" borderId="10" xfId="0" applyFont="1" applyFill="1" applyBorder="1" applyAlignment="1"/>
    <xf numFmtId="0" fontId="4" fillId="7" borderId="2" xfId="0" applyFont="1" applyFill="1" applyBorder="1" applyAlignment="1"/>
    <xf numFmtId="0" fontId="9" fillId="7" borderId="2" xfId="0" applyFont="1" applyFill="1" applyBorder="1" applyAlignment="1"/>
    <xf numFmtId="0" fontId="9" fillId="7" borderId="2" xfId="4" applyNumberFormat="1" applyFont="1" applyFill="1" applyBorder="1" applyAlignment="1">
      <alignment horizontal="right"/>
    </xf>
    <xf numFmtId="167" fontId="4" fillId="7" borderId="9" xfId="4" applyNumberFormat="1" applyFont="1" applyFill="1" applyBorder="1"/>
    <xf numFmtId="167" fontId="4" fillId="7" borderId="7" xfId="4" applyNumberFormat="1" applyFont="1" applyFill="1" applyBorder="1"/>
    <xf numFmtId="167" fontId="4" fillId="7" borderId="6" xfId="4" applyNumberFormat="1" applyFont="1" applyFill="1" applyBorder="1" applyAlignment="1"/>
    <xf numFmtId="167" fontId="4" fillId="7" borderId="9" xfId="4" applyNumberFormat="1" applyFont="1" applyFill="1" applyBorder="1" applyAlignment="1"/>
    <xf numFmtId="167" fontId="4" fillId="7" borderId="9" xfId="4" applyNumberFormat="1" applyFont="1" applyFill="1" applyBorder="1" applyAlignment="1">
      <alignment horizontal="right"/>
    </xf>
    <xf numFmtId="167" fontId="4" fillId="7" borderId="7" xfId="4" applyNumberFormat="1" applyFont="1" applyFill="1" applyBorder="1" applyAlignment="1">
      <alignment horizontal="right"/>
    </xf>
    <xf numFmtId="167" fontId="4" fillId="7" borderId="6" xfId="4" applyNumberFormat="1" applyFont="1" applyFill="1" applyBorder="1" applyAlignment="1">
      <alignment horizontal="right"/>
    </xf>
    <xf numFmtId="1" fontId="39" fillId="0" borderId="2" xfId="0" applyNumberFormat="1" applyFont="1" applyFill="1" applyBorder="1" applyAlignment="1">
      <alignment horizontal="center" wrapText="1"/>
    </xf>
    <xf numFmtId="0" fontId="9" fillId="10" borderId="7" xfId="0" applyFont="1" applyFill="1" applyBorder="1" applyAlignment="1">
      <alignment horizontal="center" wrapText="1"/>
    </xf>
    <xf numFmtId="0" fontId="9" fillId="10" borderId="6" xfId="0" applyFont="1" applyFill="1" applyBorder="1" applyAlignment="1">
      <alignment horizontal="center" wrapText="1"/>
    </xf>
    <xf numFmtId="0" fontId="14" fillId="10" borderId="2" xfId="0" applyFont="1" applyFill="1" applyBorder="1" applyAlignment="1">
      <alignment horizontal="left"/>
    </xf>
    <xf numFmtId="0" fontId="14" fillId="11" borderId="2" xfId="0" applyFont="1" applyFill="1" applyBorder="1" applyAlignment="1">
      <alignment horizontal="left"/>
    </xf>
    <xf numFmtId="0" fontId="0" fillId="10" borderId="15" xfId="0" applyFill="1" applyBorder="1"/>
    <xf numFmtId="0" fontId="0" fillId="10" borderId="15" xfId="0" applyFill="1" applyBorder="1" applyAlignment="1">
      <alignment horizontal="left"/>
    </xf>
    <xf numFmtId="0" fontId="14" fillId="10" borderId="0" xfId="0" applyFont="1" applyFill="1" applyBorder="1" applyAlignment="1">
      <alignment horizontal="left"/>
    </xf>
    <xf numFmtId="0" fontId="14" fillId="11" borderId="2" xfId="0" applyFont="1" applyFill="1" applyBorder="1"/>
    <xf numFmtId="0" fontId="4" fillId="11" borderId="15" xfId="0" applyFont="1" applyFill="1" applyBorder="1"/>
    <xf numFmtId="0" fontId="9" fillId="10" borderId="18" xfId="0" applyFont="1" applyFill="1" applyBorder="1"/>
    <xf numFmtId="1" fontId="39" fillId="0" borderId="10" xfId="0" applyNumberFormat="1" applyFont="1" applyFill="1" applyBorder="1" applyAlignment="1">
      <alignment horizontal="center" wrapText="1"/>
    </xf>
    <xf numFmtId="0" fontId="0" fillId="10" borderId="2" xfId="0" applyFill="1" applyBorder="1" applyAlignment="1">
      <alignment horizontal="center" wrapText="1"/>
    </xf>
    <xf numFmtId="0" fontId="33" fillId="10" borderId="2" xfId="0" applyFont="1" applyFill="1" applyBorder="1" applyAlignment="1">
      <alignment horizontal="center" wrapText="1"/>
    </xf>
    <xf numFmtId="0" fontId="4" fillId="10" borderId="10" xfId="0" applyFont="1" applyFill="1" applyBorder="1" applyAlignment="1">
      <alignment horizontal="left"/>
    </xf>
    <xf numFmtId="0" fontId="4" fillId="10" borderId="11" xfId="0" applyFont="1" applyFill="1" applyBorder="1" applyAlignment="1">
      <alignment horizontal="left"/>
    </xf>
    <xf numFmtId="44" fontId="34" fillId="10" borderId="6" xfId="6" applyNumberFormat="1" applyFont="1" applyFill="1" applyBorder="1" applyAlignment="1">
      <alignment horizontal="right"/>
    </xf>
    <xf numFmtId="0" fontId="9" fillId="11" borderId="2" xfId="0" applyFont="1" applyFill="1" applyBorder="1"/>
    <xf numFmtId="44" fontId="34" fillId="11" borderId="6" xfId="6" applyNumberFormat="1" applyFont="1" applyFill="1" applyBorder="1" applyAlignment="1">
      <alignment horizontal="right"/>
    </xf>
    <xf numFmtId="44" fontId="34" fillId="10" borderId="6" xfId="7" applyNumberFormat="1" applyFont="1" applyFill="1" applyBorder="1" applyAlignment="1">
      <alignment horizontal="right"/>
    </xf>
    <xf numFmtId="44" fontId="34" fillId="10" borderId="9" xfId="7" applyNumberFormat="1" applyFont="1" applyFill="1" applyBorder="1" applyAlignment="1">
      <alignment horizontal="right"/>
    </xf>
    <xf numFmtId="44" fontId="34" fillId="11" borderId="9" xfId="7" applyNumberFormat="1" applyFont="1" applyFill="1" applyBorder="1" applyAlignment="1">
      <alignment horizontal="right"/>
    </xf>
    <xf numFmtId="0" fontId="9" fillId="10" borderId="17" xfId="5" applyNumberFormat="1" applyFont="1" applyFill="1" applyBorder="1"/>
    <xf numFmtId="14" fontId="9" fillId="0" borderId="0" xfId="2" applyNumberFormat="1" applyFont="1" applyAlignment="1">
      <alignment horizontal="left"/>
    </xf>
    <xf numFmtId="1" fontId="24" fillId="8" borderId="9" xfId="0" applyNumberFormat="1" applyFont="1" applyFill="1" applyBorder="1" applyAlignment="1">
      <alignment horizontal="left"/>
    </xf>
    <xf numFmtId="2" fontId="0" fillId="8" borderId="0" xfId="0" applyNumberFormat="1" applyFill="1"/>
    <xf numFmtId="2" fontId="14" fillId="8" borderId="0" xfId="0" applyNumberFormat="1" applyFont="1" applyFill="1"/>
    <xf numFmtId="0" fontId="4" fillId="11" borderId="1" xfId="2" applyFont="1" applyFill="1" applyBorder="1"/>
    <xf numFmtId="0" fontId="4" fillId="11" borderId="0" xfId="2" applyFont="1" applyFill="1" applyBorder="1"/>
    <xf numFmtId="0" fontId="4" fillId="11" borderId="1" xfId="2" applyFont="1" applyFill="1" applyBorder="1"/>
    <xf numFmtId="0" fontId="4" fillId="10" borderId="7" xfId="0" applyFont="1" applyFill="1" applyBorder="1" applyAlignment="1">
      <alignment horizontal="center" wrapText="1"/>
    </xf>
    <xf numFmtId="0" fontId="9" fillId="10" borderId="6" xfId="0" applyFont="1" applyFill="1" applyBorder="1" applyAlignment="1">
      <alignment horizontal="center" wrapText="1"/>
    </xf>
    <xf numFmtId="0" fontId="0" fillId="10" borderId="15" xfId="0" applyFill="1" applyBorder="1" applyAlignment="1">
      <alignment horizontal="left"/>
    </xf>
    <xf numFmtId="0" fontId="9" fillId="8" borderId="0" xfId="0" applyFont="1" applyFill="1" applyAlignment="1">
      <alignment horizontal="right"/>
    </xf>
    <xf numFmtId="0" fontId="10" fillId="2" borderId="0" xfId="1" applyFill="1" applyAlignment="1" applyProtection="1"/>
    <xf numFmtId="0" fontId="4" fillId="3" borderId="2" xfId="1" applyFont="1" applyFill="1" applyBorder="1" applyAlignment="1" applyProtection="1"/>
    <xf numFmtId="0" fontId="9" fillId="8" borderId="20" xfId="0" applyFont="1" applyFill="1" applyBorder="1"/>
    <xf numFmtId="44" fontId="9" fillId="8" borderId="20" xfId="5" applyNumberFormat="1" applyFont="1" applyFill="1" applyBorder="1"/>
    <xf numFmtId="2" fontId="9" fillId="8" borderId="20" xfId="5" applyNumberFormat="1" applyFont="1" applyFill="1" applyBorder="1"/>
    <xf numFmtId="44" fontId="9" fillId="8" borderId="20" xfId="5" applyFont="1" applyFill="1" applyBorder="1"/>
    <xf numFmtId="0" fontId="11" fillId="8" borderId="0" xfId="0" applyFont="1" applyFill="1" applyAlignment="1">
      <alignment horizontal="right"/>
    </xf>
    <xf numFmtId="0" fontId="9" fillId="10" borderId="6" xfId="0" applyFont="1" applyFill="1" applyBorder="1" applyAlignment="1">
      <alignment horizontal="center" wrapText="1"/>
    </xf>
    <xf numFmtId="0" fontId="0" fillId="10" borderId="7" xfId="0" applyFill="1" applyBorder="1" applyAlignment="1">
      <alignment horizontal="left"/>
    </xf>
    <xf numFmtId="0" fontId="4" fillId="3" borderId="10" xfId="1" applyFont="1" applyFill="1" applyBorder="1" applyAlignment="1" applyProtection="1"/>
    <xf numFmtId="0" fontId="0" fillId="0" borderId="0" xfId="0" applyFill="1" applyBorder="1"/>
    <xf numFmtId="0" fontId="4" fillId="10" borderId="9" xfId="0" applyFont="1" applyFill="1" applyBorder="1" applyAlignment="1">
      <alignment horizontal="center" wrapText="1"/>
    </xf>
    <xf numFmtId="0" fontId="11" fillId="8" borderId="0" xfId="9" applyFont="1" applyFill="1" applyBorder="1" applyAlignment="1"/>
    <xf numFmtId="0" fontId="52" fillId="8" borderId="0" xfId="0" applyFont="1" applyFill="1"/>
    <xf numFmtId="0" fontId="31" fillId="7" borderId="10" xfId="9" applyFont="1" applyFill="1" applyBorder="1" applyAlignment="1"/>
    <xf numFmtId="0" fontId="31" fillId="7" borderId="2" xfId="9" applyFont="1" applyFill="1" applyBorder="1" applyAlignment="1"/>
    <xf numFmtId="0" fontId="31" fillId="7" borderId="11" xfId="9" applyFont="1" applyFill="1" applyBorder="1" applyAlignment="1"/>
    <xf numFmtId="0" fontId="53" fillId="4" borderId="0" xfId="0" applyFont="1" applyFill="1"/>
    <xf numFmtId="0" fontId="9" fillId="7" borderId="9" xfId="0" applyFont="1" applyFill="1" applyBorder="1" applyAlignment="1">
      <alignment horizontal="center"/>
    </xf>
    <xf numFmtId="3" fontId="4" fillId="7" borderId="9" xfId="0" applyNumberFormat="1" applyFont="1" applyFill="1" applyBorder="1" applyAlignment="1">
      <alignment horizontal="center"/>
    </xf>
    <xf numFmtId="3" fontId="4" fillId="7" borderId="7" xfId="0" applyNumberFormat="1" applyFont="1" applyFill="1" applyBorder="1" applyAlignment="1">
      <alignment horizontal="center"/>
    </xf>
    <xf numFmtId="165" fontId="4" fillId="7" borderId="9" xfId="0" applyNumberFormat="1" applyFont="1" applyFill="1" applyBorder="1" applyAlignment="1">
      <alignment horizontal="center"/>
    </xf>
    <xf numFmtId="0" fontId="9" fillId="7" borderId="11" xfId="0" applyFont="1" applyFill="1" applyBorder="1" applyAlignment="1">
      <alignment horizontal="center"/>
    </xf>
    <xf numFmtId="1" fontId="4" fillId="7" borderId="6" xfId="0" applyNumberFormat="1" applyFont="1" applyFill="1" applyBorder="1" applyAlignment="1">
      <alignment horizontal="center"/>
    </xf>
    <xf numFmtId="1" fontId="4" fillId="7" borderId="9" xfId="0" applyNumberFormat="1" applyFont="1" applyFill="1" applyBorder="1" applyAlignment="1">
      <alignment horizontal="center"/>
    </xf>
    <xf numFmtId="0" fontId="4" fillId="8" borderId="0" xfId="2" applyFill="1" applyAlignment="1">
      <alignment vertical="top"/>
    </xf>
    <xf numFmtId="0" fontId="0" fillId="8" borderId="0" xfId="0" applyFill="1" applyAlignment="1">
      <alignment vertical="top"/>
    </xf>
    <xf numFmtId="0" fontId="4" fillId="8" borderId="0" xfId="2" applyFont="1" applyFill="1" applyAlignment="1">
      <alignment horizontal="left" vertical="top" wrapText="1"/>
    </xf>
    <xf numFmtId="0" fontId="4" fillId="8" borderId="0" xfId="2" applyFont="1" applyFill="1" applyAlignment="1">
      <alignment horizontal="left" vertical="top"/>
    </xf>
    <xf numFmtId="0" fontId="11" fillId="8" borderId="1" xfId="0" applyFont="1" applyFill="1" applyBorder="1" applyAlignment="1"/>
    <xf numFmtId="0" fontId="11" fillId="8" borderId="1" xfId="0" applyFont="1" applyFill="1" applyBorder="1" applyAlignment="1">
      <alignment horizontal="center"/>
    </xf>
    <xf numFmtId="164" fontId="4" fillId="4" borderId="0" xfId="0" applyNumberFormat="1" applyFont="1" applyFill="1" applyBorder="1" applyAlignment="1">
      <alignment horizontal="center"/>
    </xf>
    <xf numFmtId="0" fontId="10" fillId="0" borderId="0" xfId="1" applyFont="1" applyBorder="1" applyAlignment="1" applyProtection="1"/>
    <xf numFmtId="0" fontId="14" fillId="10" borderId="1" xfId="0" applyFont="1" applyFill="1" applyBorder="1" applyAlignment="1" applyProtection="1">
      <alignment horizontal="left"/>
      <protection locked="0"/>
    </xf>
    <xf numFmtId="0" fontId="15" fillId="10" borderId="1" xfId="0" applyFont="1" applyFill="1" applyBorder="1" applyAlignment="1" applyProtection="1">
      <alignment horizontal="right"/>
      <protection locked="0"/>
    </xf>
    <xf numFmtId="0" fontId="10" fillId="10" borderId="0" xfId="1" applyFill="1" applyBorder="1" applyAlignment="1" applyProtection="1">
      <alignment horizontal="center"/>
    </xf>
    <xf numFmtId="44" fontId="0" fillId="8" borderId="0" xfId="5" applyFont="1" applyFill="1"/>
    <xf numFmtId="166" fontId="4" fillId="8" borderId="0" xfId="0" applyNumberFormat="1" applyFont="1" applyFill="1"/>
    <xf numFmtId="166" fontId="4" fillId="4" borderId="0" xfId="0" applyNumberFormat="1" applyFont="1" applyFill="1"/>
    <xf numFmtId="9" fontId="39" fillId="0" borderId="0" xfId="0" applyNumberFormat="1" applyFont="1" applyFill="1" applyAlignment="1">
      <alignment horizontal="center"/>
    </xf>
    <xf numFmtId="9" fontId="42" fillId="10" borderId="0" xfId="3" applyFont="1" applyFill="1" applyBorder="1" applyAlignment="1">
      <alignment horizontal="center"/>
    </xf>
    <xf numFmtId="0" fontId="6" fillId="2" borderId="0" xfId="2" applyFont="1" applyFill="1"/>
    <xf numFmtId="0" fontId="4" fillId="2" borderId="0" xfId="2" applyFill="1"/>
    <xf numFmtId="0" fontId="6" fillId="2" borderId="0" xfId="2" applyFont="1" applyFill="1" applyAlignment="1">
      <alignment horizontal="center"/>
    </xf>
    <xf numFmtId="0" fontId="6" fillId="2" borderId="0" xfId="2" applyFont="1" applyFill="1" applyAlignment="1">
      <alignment horizontal="center" vertical="center"/>
    </xf>
    <xf numFmtId="0" fontId="4" fillId="2" borderId="0" xfId="2" applyFont="1" applyFill="1"/>
    <xf numFmtId="166" fontId="4" fillId="2" borderId="0" xfId="2" applyNumberFormat="1" applyFill="1" applyAlignment="1">
      <alignment horizontal="center"/>
    </xf>
    <xf numFmtId="164" fontId="4" fillId="2" borderId="0" xfId="2" applyNumberFormat="1" applyFill="1" applyAlignment="1">
      <alignment horizontal="center" vertical="center"/>
    </xf>
    <xf numFmtId="0" fontId="0" fillId="16" borderId="0" xfId="0" applyFill="1"/>
    <xf numFmtId="0" fontId="4" fillId="16" borderId="0" xfId="0" applyFont="1" applyFill="1"/>
    <xf numFmtId="166" fontId="0" fillId="16" borderId="0" xfId="0" applyNumberFormat="1" applyFill="1"/>
    <xf numFmtId="0" fontId="55" fillId="8" borderId="0" xfId="2" applyFont="1" applyFill="1" applyAlignment="1">
      <alignment horizontal="center"/>
    </xf>
    <xf numFmtId="44" fontId="4" fillId="8" borderId="0" xfId="0" applyNumberFormat="1" applyFont="1" applyFill="1" applyBorder="1" applyAlignment="1"/>
    <xf numFmtId="44" fontId="28" fillId="8" borderId="0" xfId="0" applyNumberFormat="1" applyFont="1" applyFill="1" applyBorder="1" applyAlignment="1"/>
    <xf numFmtId="44" fontId="27" fillId="8" borderId="0" xfId="0" applyNumberFormat="1" applyFont="1" applyFill="1" applyBorder="1" applyAlignment="1"/>
    <xf numFmtId="44" fontId="23" fillId="8" borderId="0" xfId="0" applyNumberFormat="1" applyFont="1" applyFill="1" applyBorder="1" applyAlignment="1"/>
    <xf numFmtId="44" fontId="45" fillId="8" borderId="0" xfId="0" applyNumberFormat="1" applyFont="1" applyFill="1" applyBorder="1" applyAlignment="1"/>
    <xf numFmtId="44" fontId="4" fillId="4" borderId="0" xfId="0" applyNumberFormat="1" applyFont="1" applyFill="1"/>
    <xf numFmtId="44" fontId="4" fillId="8" borderId="0" xfId="0" applyNumberFormat="1" applyFont="1" applyFill="1" applyBorder="1" applyAlignment="1">
      <alignment vertical="center"/>
    </xf>
    <xf numFmtId="44" fontId="4" fillId="8" borderId="1" xfId="0" applyNumberFormat="1" applyFont="1" applyFill="1" applyBorder="1" applyAlignment="1">
      <alignment vertical="center"/>
    </xf>
    <xf numFmtId="44" fontId="9" fillId="2" borderId="0" xfId="0" applyNumberFormat="1" applyFont="1" applyFill="1" applyAlignment="1">
      <alignment horizontal="center"/>
    </xf>
    <xf numFmtId="44" fontId="48" fillId="10" borderId="0" xfId="0" applyNumberFormat="1" applyFont="1" applyFill="1" applyBorder="1" applyAlignment="1"/>
    <xf numFmtId="44" fontId="9" fillId="10" borderId="0" xfId="0" applyNumberFormat="1" applyFont="1" applyFill="1" applyBorder="1" applyAlignment="1">
      <alignment horizontal="center"/>
    </xf>
    <xf numFmtId="44" fontId="44" fillId="10" borderId="0" xfId="0" applyNumberFormat="1" applyFont="1" applyFill="1" applyBorder="1" applyAlignment="1">
      <alignment horizontal="center"/>
    </xf>
    <xf numFmtId="44" fontId="4" fillId="8" borderId="0" xfId="0" applyNumberFormat="1" applyFont="1" applyFill="1"/>
    <xf numFmtId="44" fontId="4" fillId="8" borderId="0" xfId="0" applyNumberFormat="1" applyFont="1" applyFill="1" applyAlignment="1">
      <alignment horizontal="center"/>
    </xf>
    <xf numFmtId="44" fontId="4" fillId="4" borderId="0" xfId="0" applyNumberFormat="1" applyFont="1" applyFill="1" applyBorder="1"/>
    <xf numFmtId="44" fontId="4" fillId="4" borderId="1" xfId="0" applyNumberFormat="1" applyFont="1" applyFill="1" applyBorder="1"/>
    <xf numFmtId="44" fontId="4" fillId="2" borderId="3" xfId="2" applyNumberFormat="1" applyFont="1" applyFill="1" applyBorder="1" applyAlignment="1">
      <alignment horizontal="center"/>
    </xf>
    <xf numFmtId="44" fontId="9" fillId="2" borderId="3" xfId="2" applyNumberFormat="1" applyFont="1" applyFill="1" applyBorder="1" applyAlignment="1">
      <alignment horizontal="center"/>
    </xf>
    <xf numFmtId="44" fontId="4" fillId="10" borderId="3" xfId="2" applyNumberFormat="1" applyFont="1" applyFill="1" applyBorder="1" applyAlignment="1">
      <alignment horizontal="center"/>
    </xf>
    <xf numFmtId="44" fontId="9" fillId="10" borderId="3" xfId="2" applyNumberFormat="1" applyFont="1" applyFill="1" applyBorder="1" applyAlignment="1">
      <alignment horizontal="center"/>
    </xf>
    <xf numFmtId="44" fontId="4" fillId="10" borderId="4" xfId="2" applyNumberFormat="1" applyFont="1" applyFill="1" applyBorder="1" applyAlignment="1">
      <alignment horizontal="center"/>
    </xf>
    <xf numFmtId="164" fontId="5" fillId="5" borderId="0" xfId="0" applyNumberFormat="1" applyFont="1" applyFill="1" applyBorder="1" applyAlignment="1">
      <alignment horizontal="center"/>
    </xf>
    <xf numFmtId="164" fontId="5" fillId="2" borderId="0" xfId="0" applyNumberFormat="1" applyFont="1" applyFill="1" applyBorder="1" applyAlignment="1">
      <alignment horizontal="center"/>
    </xf>
    <xf numFmtId="164" fontId="11" fillId="2" borderId="0" xfId="0" applyNumberFormat="1" applyFont="1" applyFill="1" applyBorder="1" applyAlignment="1">
      <alignment horizontal="center"/>
    </xf>
    <xf numFmtId="164" fontId="11" fillId="5" borderId="0" xfId="0" applyNumberFormat="1" applyFont="1" applyFill="1" applyBorder="1" applyAlignment="1">
      <alignment horizontal="center"/>
    </xf>
    <xf numFmtId="164" fontId="36" fillId="9" borderId="0" xfId="0" applyNumberFormat="1" applyFont="1" applyFill="1" applyBorder="1" applyAlignment="1">
      <alignment horizontal="center"/>
    </xf>
    <xf numFmtId="164" fontId="0" fillId="0" borderId="0" xfId="0" applyNumberFormat="1"/>
    <xf numFmtId="0" fontId="17" fillId="8" borderId="0" xfId="2" applyFont="1" applyFill="1" applyAlignment="1">
      <alignment horizontal="center" wrapText="1"/>
    </xf>
    <xf numFmtId="1" fontId="28" fillId="8" borderId="0" xfId="0" applyNumberFormat="1" applyFont="1" applyFill="1" applyBorder="1" applyAlignment="1" applyProtection="1">
      <alignment horizontal="left"/>
    </xf>
    <xf numFmtId="2" fontId="22" fillId="0" borderId="0" xfId="0" applyNumberFormat="1" applyFont="1" applyFill="1" applyAlignment="1" applyProtection="1">
      <alignment horizontal="left"/>
    </xf>
    <xf numFmtId="0" fontId="6" fillId="2" borderId="8" xfId="0" applyFont="1" applyFill="1" applyBorder="1" applyAlignment="1">
      <alignment horizontal="center"/>
    </xf>
    <xf numFmtId="0" fontId="6" fillId="2" borderId="0" xfId="0" applyFont="1" applyFill="1" applyBorder="1" applyAlignment="1">
      <alignment horizontal="center"/>
    </xf>
    <xf numFmtId="0" fontId="19" fillId="4" borderId="1" xfId="0" applyFont="1" applyFill="1" applyBorder="1" applyAlignment="1">
      <alignment horizontal="left" vertical="center"/>
    </xf>
    <xf numFmtId="0" fontId="13" fillId="4" borderId="1" xfId="0" applyFont="1" applyFill="1" applyBorder="1" applyAlignment="1">
      <alignment horizontal="left" vertical="center"/>
    </xf>
    <xf numFmtId="0" fontId="9" fillId="4" borderId="0" xfId="0" applyFont="1" applyFill="1" applyBorder="1" applyAlignment="1">
      <alignment horizontal="left" wrapText="1"/>
    </xf>
    <xf numFmtId="0" fontId="11" fillId="4" borderId="0" xfId="2" applyFont="1" applyFill="1" applyBorder="1" applyAlignment="1">
      <alignment wrapText="1"/>
    </xf>
    <xf numFmtId="0" fontId="4" fillId="4" borderId="0" xfId="2" applyFill="1" applyBorder="1" applyAlignment="1"/>
    <xf numFmtId="0" fontId="4" fillId="4" borderId="0" xfId="2" applyFill="1" applyBorder="1" applyAlignment="1">
      <alignment wrapText="1"/>
    </xf>
    <xf numFmtId="0" fontId="10" fillId="4" borderId="0" xfId="1" applyFont="1" applyFill="1" applyAlignment="1" applyProtection="1">
      <alignment horizontal="left" vertical="top" wrapText="1"/>
      <protection locked="0"/>
    </xf>
    <xf numFmtId="0" fontId="11" fillId="4" borderId="0" xfId="0" applyFont="1" applyFill="1" applyBorder="1" applyAlignment="1" applyProtection="1">
      <alignment horizontal="left" wrapText="1"/>
      <protection locked="0"/>
    </xf>
    <xf numFmtId="0" fontId="5" fillId="4" borderId="0" xfId="0" applyFont="1" applyFill="1" applyBorder="1" applyAlignment="1" applyProtection="1">
      <alignment horizontal="left" wrapText="1"/>
      <protection locked="0"/>
    </xf>
    <xf numFmtId="0" fontId="0" fillId="0" borderId="0" xfId="0" applyAlignment="1" applyProtection="1">
      <alignment horizontal="left"/>
      <protection locked="0"/>
    </xf>
    <xf numFmtId="0" fontId="16" fillId="4" borderId="0" xfId="0" applyFont="1" applyFill="1" applyAlignment="1" applyProtection="1">
      <alignment horizontal="left" vertical="top" wrapText="1"/>
      <protection locked="0"/>
    </xf>
    <xf numFmtId="0" fontId="16" fillId="4" borderId="0" xfId="0" applyFont="1" applyFill="1" applyBorder="1" applyAlignment="1">
      <alignment horizontal="left" vertical="top" wrapText="1"/>
    </xf>
    <xf numFmtId="0" fontId="0" fillId="4" borderId="0" xfId="0" applyFill="1" applyAlignment="1" applyProtection="1">
      <alignment horizontal="left" vertical="top" wrapText="1"/>
      <protection locked="0"/>
    </xf>
    <xf numFmtId="0" fontId="4" fillId="0" borderId="0" xfId="0" applyFont="1" applyBorder="1" applyAlignment="1" applyProtection="1">
      <alignment horizontal="left"/>
      <protection locked="0"/>
    </xf>
    <xf numFmtId="0" fontId="0" fillId="0" borderId="0" xfId="0" applyBorder="1" applyAlignment="1" applyProtection="1">
      <alignment horizontal="left"/>
      <protection locked="0"/>
    </xf>
    <xf numFmtId="0" fontId="4" fillId="4" borderId="0" xfId="0" applyFont="1" applyFill="1" applyAlignment="1" applyProtection="1">
      <alignment horizontal="left" vertical="top" wrapText="1"/>
      <protection locked="0"/>
    </xf>
    <xf numFmtId="0" fontId="13" fillId="8" borderId="0" xfId="0" applyFont="1" applyFill="1" applyAlignment="1">
      <alignment horizontal="left" vertical="top" wrapText="1"/>
    </xf>
    <xf numFmtId="0" fontId="54" fillId="0" borderId="0" xfId="0" applyFont="1" applyAlignment="1">
      <alignment horizontal="left" vertical="top" wrapText="1"/>
    </xf>
    <xf numFmtId="0" fontId="13" fillId="8" borderId="0" xfId="0" applyFont="1" applyFill="1" applyBorder="1" applyAlignment="1">
      <alignment horizontal="left"/>
    </xf>
    <xf numFmtId="0" fontId="4" fillId="10" borderId="7" xfId="0" applyFont="1" applyFill="1" applyBorder="1" applyAlignment="1">
      <alignment horizontal="center" wrapText="1"/>
    </xf>
    <xf numFmtId="0" fontId="4" fillId="10" borderId="5" xfId="0" applyFont="1" applyFill="1" applyBorder="1" applyAlignment="1">
      <alignment horizontal="center" wrapText="1"/>
    </xf>
    <xf numFmtId="0" fontId="9" fillId="10" borderId="7" xfId="0" applyFont="1" applyFill="1" applyBorder="1" applyAlignment="1">
      <alignment horizontal="center" wrapText="1"/>
    </xf>
    <xf numFmtId="0" fontId="9" fillId="10" borderId="5" xfId="0" applyFont="1" applyFill="1" applyBorder="1" applyAlignment="1">
      <alignment horizontal="center" wrapText="1"/>
    </xf>
    <xf numFmtId="0" fontId="34" fillId="15" borderId="9" xfId="6" applyFont="1" applyFill="1" applyBorder="1" applyAlignment="1">
      <alignment horizontal="center"/>
    </xf>
    <xf numFmtId="0" fontId="9" fillId="10" borderId="6" xfId="0" applyFont="1" applyFill="1" applyBorder="1" applyAlignment="1">
      <alignment horizontal="center" wrapText="1"/>
    </xf>
    <xf numFmtId="0" fontId="34" fillId="10" borderId="10" xfId="7" applyFont="1" applyFill="1" applyBorder="1" applyAlignment="1">
      <alignment horizontal="center"/>
    </xf>
    <xf numFmtId="0" fontId="34" fillId="10" borderId="2" xfId="7" applyFont="1" applyFill="1" applyBorder="1" applyAlignment="1">
      <alignment horizontal="center"/>
    </xf>
    <xf numFmtId="0" fontId="34" fillId="10" borderId="11" xfId="7" applyFont="1" applyFill="1" applyBorder="1" applyAlignment="1">
      <alignment horizontal="center"/>
    </xf>
    <xf numFmtId="0" fontId="0" fillId="10" borderId="15" xfId="0" applyFill="1" applyBorder="1" applyAlignment="1">
      <alignment horizontal="left"/>
    </xf>
    <xf numFmtId="0" fontId="0" fillId="10" borderId="14" xfId="0" applyFill="1" applyBorder="1" applyAlignment="1">
      <alignment horizontal="left"/>
    </xf>
    <xf numFmtId="0" fontId="0" fillId="10" borderId="13" xfId="0" applyFill="1" applyBorder="1" applyAlignment="1">
      <alignment horizontal="left"/>
    </xf>
    <xf numFmtId="0" fontId="0" fillId="10" borderId="4" xfId="0" applyFill="1" applyBorder="1" applyAlignment="1">
      <alignment horizontal="left"/>
    </xf>
    <xf numFmtId="0" fontId="4" fillId="10" borderId="10" xfId="0" applyFont="1" applyFill="1" applyBorder="1" applyAlignment="1">
      <alignment horizontal="left"/>
    </xf>
    <xf numFmtId="0" fontId="4" fillId="10" borderId="11" xfId="0" applyFont="1" applyFill="1" applyBorder="1" applyAlignment="1">
      <alignment horizontal="left"/>
    </xf>
    <xf numFmtId="0" fontId="4" fillId="11" borderId="10" xfId="0" applyFont="1" applyFill="1" applyBorder="1" applyAlignment="1">
      <alignment horizontal="left"/>
    </xf>
    <xf numFmtId="0" fontId="4" fillId="11" borderId="11" xfId="0" applyFont="1" applyFill="1" applyBorder="1" applyAlignment="1">
      <alignment horizontal="left"/>
    </xf>
    <xf numFmtId="2" fontId="22" fillId="8" borderId="0" xfId="0" applyNumberFormat="1" applyFont="1" applyFill="1" applyAlignment="1" applyProtection="1">
      <alignment horizontal="left"/>
    </xf>
    <xf numFmtId="0" fontId="0" fillId="10" borderId="7" xfId="0" applyFill="1" applyBorder="1" applyAlignment="1">
      <alignment horizontal="left"/>
    </xf>
    <xf numFmtId="0" fontId="0" fillId="10" borderId="5" xfId="0" applyFill="1" applyBorder="1" applyAlignment="1">
      <alignment horizontal="left"/>
    </xf>
    <xf numFmtId="0" fontId="4" fillId="10" borderId="9" xfId="0" applyFont="1" applyFill="1" applyBorder="1" applyAlignment="1">
      <alignment horizontal="center"/>
    </xf>
    <xf numFmtId="0" fontId="9" fillId="10" borderId="18" xfId="0" applyFont="1" applyFill="1" applyBorder="1" applyAlignment="1">
      <alignment horizontal="left"/>
    </xf>
    <xf numFmtId="0" fontId="9" fillId="10" borderId="19" xfId="0" applyFont="1" applyFill="1" applyBorder="1" applyAlignment="1">
      <alignment horizontal="left"/>
    </xf>
    <xf numFmtId="0" fontId="4" fillId="10" borderId="6" xfId="0" applyFont="1" applyFill="1" applyBorder="1" applyAlignment="1">
      <alignment horizontal="center" wrapText="1"/>
    </xf>
    <xf numFmtId="0" fontId="0" fillId="10" borderId="6" xfId="0" applyFill="1" applyBorder="1" applyAlignment="1">
      <alignment horizontal="left"/>
    </xf>
  </cellXfs>
  <cellStyles count="29">
    <cellStyle name="20% - Accent5" xfId="7" builtinId="46"/>
    <cellStyle name="20% - Accent5 2" xfId="15"/>
    <cellStyle name="20% - Accent5 2 2" xfId="25"/>
    <cellStyle name="20% - Accent5 3" xfId="20"/>
    <cellStyle name="20% - Accent6" xfId="8" builtinId="50"/>
    <cellStyle name="20% - Accent6 2" xfId="16"/>
    <cellStyle name="20% - Accent6 2 2" xfId="26"/>
    <cellStyle name="20% - Accent6 3" xfId="21"/>
    <cellStyle name="40% - Accent3" xfId="6" builtinId="39"/>
    <cellStyle name="40% - Accent3 2" xfId="14"/>
    <cellStyle name="40% - Accent3 2 2" xfId="24"/>
    <cellStyle name="40% - Accent3 3" xfId="19"/>
    <cellStyle name="Comma" xfId="4" builtinId="3"/>
    <cellStyle name="Comma 2" xfId="10"/>
    <cellStyle name="Comma 2 2" xfId="18"/>
    <cellStyle name="Comma 2 2 2" xfId="28"/>
    <cellStyle name="Comma 2 3" xfId="23"/>
    <cellStyle name="Comma 3" xfId="11"/>
    <cellStyle name="Currency" xfId="5" builtinId="4"/>
    <cellStyle name="Currency 2" xfId="13"/>
    <cellStyle name="Hyperlink" xfId="1" builtinId="8"/>
    <cellStyle name="Normal" xfId="0" builtinId="0"/>
    <cellStyle name="Normal 2" xfId="2"/>
    <cellStyle name="Normal 3" xfId="9"/>
    <cellStyle name="Normal 3 2" xfId="17"/>
    <cellStyle name="Normal 3 2 2" xfId="27"/>
    <cellStyle name="Normal 3 3" xfId="22"/>
    <cellStyle name="Percent" xfId="3" builtinId="5"/>
    <cellStyle name="Percent 2" xfId="12"/>
  </cellStyles>
  <dxfs count="25">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4" formatCode="&quot;$&quot;#,##0.0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1"/>
        </top>
        <bottom/>
      </border>
    </dxf>
    <dxf>
      <border outline="0">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color rgb="FFFFFF99"/>
      <color rgb="FFCCFFFF"/>
      <color rgb="FFCCECFF"/>
      <color rgb="FFCCCCFF"/>
      <color rgb="FFFFFFCC"/>
      <color rgb="FFD6BDAA"/>
      <color rgb="FFC19A7D"/>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Graphs!$D$2:$D$4</c:f>
              <c:strCache>
                <c:ptCount val="2"/>
                <c:pt idx="0">
                  <c:v>SWWW, OR</c:v>
                </c:pt>
                <c:pt idx="1">
                  <c:v>SWWW, GR</c:v>
                </c:pt>
              </c:strCache>
            </c:strRef>
          </c:cat>
          <c:val>
            <c:numRef>
              <c:f>Graphs!$E$2:$E$4</c:f>
              <c:numCache>
                <c:formatCode>"$"#,##0</c:formatCode>
                <c:ptCount val="3"/>
                <c:pt idx="0">
                  <c:v>16.451017011718704</c:v>
                </c:pt>
                <c:pt idx="1">
                  <c:v>-5.8656300585937515</c:v>
                </c:pt>
              </c:numCache>
            </c:numRef>
          </c:val>
          <c:extLst>
            <c:ext xmlns:c16="http://schemas.microsoft.com/office/drawing/2014/chart" uri="{C3380CC4-5D6E-409C-BE32-E72D297353CC}">
              <c16:uniqueId val="{00000000-1B4A-4322-9A3A-B19C8725E98B}"/>
            </c:ext>
          </c:extLst>
        </c:ser>
        <c:dLbls>
          <c:showLegendKey val="0"/>
          <c:showVal val="0"/>
          <c:showCatName val="0"/>
          <c:showSerName val="0"/>
          <c:showPercent val="0"/>
          <c:showBubbleSize val="0"/>
        </c:dLbls>
        <c:gapWidth val="219"/>
        <c:overlap val="-27"/>
        <c:axId val="2137670416"/>
        <c:axId val="2137673680"/>
      </c:barChart>
      <c:catAx>
        <c:axId val="2137670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673680"/>
        <c:crosses val="autoZero"/>
        <c:auto val="1"/>
        <c:lblAlgn val="ctr"/>
        <c:lblOffset val="100"/>
        <c:noMultiLvlLbl val="0"/>
      </c:catAx>
      <c:valAx>
        <c:axId val="2137673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Returns over Total Costs, $/acre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67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Graphs!$D$7:$D$8</c:f>
              <c:strCache>
                <c:ptCount val="2"/>
                <c:pt idx="0">
                  <c:v>F, SWWW, F, SWWW</c:v>
                </c:pt>
                <c:pt idx="1">
                  <c:v>F, WC, F, SWWW</c:v>
                </c:pt>
              </c:strCache>
            </c:strRef>
          </c:cat>
          <c:val>
            <c:numRef>
              <c:f>Graphs!$E$7:$E$8</c:f>
              <c:numCache>
                <c:formatCode>"$"#,##0</c:formatCode>
                <c:ptCount val="2"/>
                <c:pt idx="0">
                  <c:v>-2.9328150292968758</c:v>
                </c:pt>
                <c:pt idx="1">
                  <c:v>-1.3973613701171956</c:v>
                </c:pt>
              </c:numCache>
            </c:numRef>
          </c:val>
          <c:extLst>
            <c:ext xmlns:c16="http://schemas.microsoft.com/office/drawing/2014/chart" uri="{C3380CC4-5D6E-409C-BE32-E72D297353CC}">
              <c16:uniqueId val="{00000000-A980-4A6A-8608-40491931A4E9}"/>
            </c:ext>
          </c:extLst>
        </c:ser>
        <c:dLbls>
          <c:showLegendKey val="0"/>
          <c:showVal val="0"/>
          <c:showCatName val="0"/>
          <c:showSerName val="0"/>
          <c:showPercent val="0"/>
          <c:showBubbleSize val="0"/>
        </c:dLbls>
        <c:gapWidth val="219"/>
        <c:overlap val="-27"/>
        <c:axId val="2137666608"/>
        <c:axId val="2137668240"/>
      </c:barChart>
      <c:catAx>
        <c:axId val="2137666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668240"/>
        <c:crosses val="autoZero"/>
        <c:auto val="1"/>
        <c:lblAlgn val="ctr"/>
        <c:lblOffset val="100"/>
        <c:noMultiLvlLbl val="0"/>
      </c:catAx>
      <c:valAx>
        <c:axId val="2137668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Returns over Total Costs, $/acre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66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www.ars.usda.gov/" TargetMode="External"/><Relationship Id="rId13" Type="http://schemas.openxmlformats.org/officeDocument/2006/relationships/image" Target="../media/image8.jpeg"/><Relationship Id="rId3" Type="http://schemas.openxmlformats.org/officeDocument/2006/relationships/hyperlink" Target="http://www.wsu.edu/" TargetMode="External"/><Relationship Id="rId7" Type="http://schemas.openxmlformats.org/officeDocument/2006/relationships/image" Target="../media/image4.png"/><Relationship Id="rId12" Type="http://schemas.openxmlformats.org/officeDocument/2006/relationships/image" Target="../media/image7.jpeg"/><Relationship Id="rId2" Type="http://schemas.openxmlformats.org/officeDocument/2006/relationships/image" Target="../media/image1.jpeg"/><Relationship Id="rId1" Type="http://schemas.openxmlformats.org/officeDocument/2006/relationships/hyperlink" Target="http://www.uidaho.edu/cals/aers" TargetMode="External"/><Relationship Id="rId6" Type="http://schemas.openxmlformats.org/officeDocument/2006/relationships/hyperlink" Target="http://agr.wa.gov/bioenergy/" TargetMode="External"/><Relationship Id="rId11" Type="http://schemas.openxmlformats.org/officeDocument/2006/relationships/image" Target="../media/image6.jpeg"/><Relationship Id="rId5" Type="http://schemas.openxmlformats.org/officeDocument/2006/relationships/image" Target="../media/image3.gif"/><Relationship Id="rId10" Type="http://schemas.openxmlformats.org/officeDocument/2006/relationships/hyperlink" Target="https://www.reacchpna.org/" TargetMode="External"/><Relationship Id="rId4" Type="http://schemas.openxmlformats.org/officeDocument/2006/relationships/image" Target="../media/image2.gif"/><Relationship Id="rId9" Type="http://schemas.openxmlformats.org/officeDocument/2006/relationships/image" Target="../media/image5.gif"/></Relationships>
</file>

<file path=xl/drawings/_rels/drawing2.xml.rels><?xml version="1.0" encoding="UTF-8" standalone="yes"?>
<Relationships xmlns="http://schemas.openxmlformats.org/package/2006/relationships"><Relationship Id="rId1" Type="http://schemas.openxmlformats.org/officeDocument/2006/relationships/hyperlink" Target="http://css.wsu.edu/biofuels/" TargetMode="Externa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1071563</xdr:colOff>
      <xdr:row>36</xdr:row>
      <xdr:rowOff>19050</xdr:rowOff>
    </xdr:from>
    <xdr:to>
      <xdr:col>5</xdr:col>
      <xdr:colOff>682445</xdr:colOff>
      <xdr:row>38</xdr:row>
      <xdr:rowOff>157162</xdr:rowOff>
    </xdr:to>
    <xdr:pic>
      <xdr:nvPicPr>
        <xdr:cNvPr id="1967" name="Picture 4" descr="01UICALS-metallic.jpg">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19563" y="7067550"/>
          <a:ext cx="2039757" cy="46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1190626</xdr:colOff>
      <xdr:row>36</xdr:row>
      <xdr:rowOff>40482</xdr:rowOff>
    </xdr:from>
    <xdr:to>
      <xdr:col>3</xdr:col>
      <xdr:colOff>415520</xdr:colOff>
      <xdr:row>40</xdr:row>
      <xdr:rowOff>4763</xdr:rowOff>
    </xdr:to>
    <xdr:pic>
      <xdr:nvPicPr>
        <xdr:cNvPr id="10" name="Picture 9" descr="http://identity.wsu.edu/logo/images/academic-signature.gif">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1" y="7088982"/>
          <a:ext cx="1653769" cy="611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36</xdr:row>
      <xdr:rowOff>0</xdr:rowOff>
    </xdr:from>
    <xdr:to>
      <xdr:col>3</xdr:col>
      <xdr:colOff>9525</xdr:colOff>
      <xdr:row>36</xdr:row>
      <xdr:rowOff>9525</xdr:rowOff>
    </xdr:to>
    <xdr:pic>
      <xdr:nvPicPr>
        <xdr:cNvPr id="11" name="Picture 10" descr="return to homep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00" y="7610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269207</xdr:colOff>
      <xdr:row>39</xdr:row>
      <xdr:rowOff>152316</xdr:rowOff>
    </xdr:from>
    <xdr:to>
      <xdr:col>2</xdr:col>
      <xdr:colOff>309562</xdr:colOff>
      <xdr:row>44</xdr:row>
      <xdr:rowOff>47624</xdr:rowOff>
    </xdr:to>
    <xdr:pic>
      <xdr:nvPicPr>
        <xdr:cNvPr id="13" name="Picture 12" descr="http://agr.wa.gov/aboutwsda/images/WSDALogo100Years-Color-NoText.png">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88332" y="8334291"/>
          <a:ext cx="1631030" cy="704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147638</xdr:colOff>
      <xdr:row>40</xdr:row>
      <xdr:rowOff>128587</xdr:rowOff>
    </xdr:from>
    <xdr:to>
      <xdr:col>4</xdr:col>
      <xdr:colOff>155114</xdr:colOff>
      <xdr:row>43</xdr:row>
      <xdr:rowOff>128589</xdr:rowOff>
    </xdr:to>
    <xdr:pic>
      <xdr:nvPicPr>
        <xdr:cNvPr id="14" name="Picture 13" descr="http://www.afm.ars.usda.gov/ppweb/ARS%20USDA%20ad%20logo%20copy.gif">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95638" y="8472487"/>
          <a:ext cx="1598151" cy="485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646907</xdr:colOff>
      <xdr:row>40</xdr:row>
      <xdr:rowOff>80408</xdr:rowOff>
    </xdr:from>
    <xdr:to>
      <xdr:col>5</xdr:col>
      <xdr:colOff>1498337</xdr:colOff>
      <xdr:row>44</xdr:row>
      <xdr:rowOff>528</xdr:rowOff>
    </xdr:to>
    <xdr:pic>
      <xdr:nvPicPr>
        <xdr:cNvPr id="17" name="Picture 2">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282407" y="7054825"/>
          <a:ext cx="1687513" cy="555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1057275</xdr:colOff>
      <xdr:row>5</xdr:row>
      <xdr:rowOff>118533</xdr:rowOff>
    </xdr:from>
    <xdr:to>
      <xdr:col>5</xdr:col>
      <xdr:colOff>533400</xdr:colOff>
      <xdr:row>18</xdr:row>
      <xdr:rowOff>141816</xdr:rowOff>
    </xdr:to>
    <xdr:grpSp>
      <xdr:nvGrpSpPr>
        <xdr:cNvPr id="1027" name="Group 3"/>
        <xdr:cNvGrpSpPr>
          <a:grpSpLocks noChangeAspect="1"/>
        </xdr:cNvGrpSpPr>
      </xdr:nvGrpSpPr>
      <xdr:grpSpPr bwMode="auto">
        <a:xfrm>
          <a:off x="1700742" y="1244600"/>
          <a:ext cx="4488391" cy="3240616"/>
          <a:chOff x="176" y="42"/>
          <a:chExt cx="455" cy="330"/>
        </a:xfrm>
      </xdr:grpSpPr>
      <xdr:sp macro="" textlink="">
        <xdr:nvSpPr>
          <xdr:cNvPr id="1026" name="AutoShape 2"/>
          <xdr:cNvSpPr>
            <a:spLocks noChangeAspect="1" noChangeArrowheads="1" noTextEdit="1"/>
          </xdr:cNvSpPr>
        </xdr:nvSpPr>
        <xdr:spPr bwMode="auto">
          <a:xfrm>
            <a:off x="176" y="42"/>
            <a:ext cx="455" cy="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2" name="Picture 11"/>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6" y="42"/>
            <a:ext cx="455" cy="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846666</xdr:colOff>
      <xdr:row>5</xdr:row>
      <xdr:rowOff>110990</xdr:rowOff>
    </xdr:from>
    <xdr:to>
      <xdr:col>5</xdr:col>
      <xdr:colOff>719667</xdr:colOff>
      <xdr:row>18</xdr:row>
      <xdr:rowOff>149224</xdr:rowOff>
    </xdr:to>
    <xdr:pic>
      <xdr:nvPicPr>
        <xdr:cNvPr id="2" name="Picture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65791" y="1234940"/>
          <a:ext cx="4730751" cy="31719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196453</xdr:colOff>
      <xdr:row>31</xdr:row>
      <xdr:rowOff>12568</xdr:rowOff>
    </xdr:from>
    <xdr:to>
      <xdr:col>10</xdr:col>
      <xdr:colOff>542924</xdr:colOff>
      <xdr:row>86</xdr:row>
      <xdr:rowOff>31750</xdr:rowOff>
    </xdr:to>
    <xdr:sp macro="" textlink="">
      <xdr:nvSpPr>
        <xdr:cNvPr id="2" name="TextBox 1"/>
        <xdr:cNvSpPr txBox="1"/>
      </xdr:nvSpPr>
      <xdr:spPr>
        <a:xfrm>
          <a:off x="196453" y="5081985"/>
          <a:ext cx="6484804" cy="8750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How to Use the Excel Workbook Budgets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Review the Budget Assumptions sections (listed below) that were used to create the budgets. You may need to adjust these budgets to accurately reflect your situation. </a:t>
          </a:r>
        </a:p>
        <a:p>
          <a:pPr marL="0" marR="0">
            <a:lnSpc>
              <a:spcPct val="107000"/>
            </a:lnSpc>
            <a:spcBef>
              <a:spcPts val="0"/>
            </a:spcBef>
            <a:spcAft>
              <a:spcPts val="800"/>
            </a:spcAft>
          </a:pPr>
          <a:r>
            <a:rPr lang="en-US" sz="1100">
              <a:effectLst/>
              <a:latin typeface="+mn-lt"/>
              <a:ea typeface="Calibri"/>
              <a:cs typeface="Times New Roman"/>
            </a:rPr>
            <a:t>Adjust crop budgets in the Excel workbook for your specific farm operation:  </a:t>
          </a:r>
        </a:p>
        <a:p>
          <a:pPr marL="457200" marR="0">
            <a:lnSpc>
              <a:spcPct val="107000"/>
            </a:lnSpc>
            <a:spcBef>
              <a:spcPts val="0"/>
            </a:spcBef>
            <a:spcAft>
              <a:spcPts val="800"/>
            </a:spcAft>
          </a:pPr>
          <a:r>
            <a:rPr lang="en-US" sz="1100" b="1">
              <a:effectLst/>
              <a:latin typeface="+mn-lt"/>
              <a:ea typeface="Calibri"/>
              <a:cs typeface="Times New Roman"/>
            </a:rPr>
            <a:t>Inputs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Update costs on the </a:t>
          </a:r>
          <a:r>
            <a:rPr lang="en-US" sz="1100" b="1">
              <a:effectLst/>
              <a:latin typeface="+mn-lt"/>
              <a:ea typeface="Calibri"/>
              <a:cs typeface="Times New Roman"/>
            </a:rPr>
            <a:t>green Input Costs tab</a:t>
          </a:r>
          <a:r>
            <a:rPr lang="en-US" sz="1100">
              <a:effectLst/>
              <a:latin typeface="+mn-lt"/>
              <a:ea typeface="Calibri"/>
              <a:cs typeface="Times New Roman"/>
            </a:rPr>
            <a:t> and the cost will update throughout the budgets. If you use a product that is not listed on the Input Costs tab, you can add (or remove) inputs and adjust quantities used on the individual crop budgets (tabs numbered 1 through 5). </a:t>
          </a:r>
        </a:p>
        <a:p>
          <a:pPr marL="457200" marR="0">
            <a:lnSpc>
              <a:spcPct val="107000"/>
            </a:lnSpc>
            <a:spcBef>
              <a:spcPts val="0"/>
            </a:spcBef>
            <a:spcAft>
              <a:spcPts val="800"/>
            </a:spcAft>
          </a:pPr>
          <a:r>
            <a:rPr lang="en-US" sz="1100" b="1">
              <a:effectLst/>
              <a:latin typeface="+mn-lt"/>
              <a:ea typeface="Calibri"/>
              <a:cs typeface="Times New Roman"/>
            </a:rPr>
            <a:t>Machinery operations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Update machinery operations on the </a:t>
          </a:r>
          <a:r>
            <a:rPr lang="en-US" sz="1100" b="1">
              <a:effectLst/>
              <a:latin typeface="+mn-lt"/>
              <a:ea typeface="Calibri"/>
              <a:cs typeface="Times New Roman"/>
            </a:rPr>
            <a:t>blue Machinery Costs tab</a:t>
          </a:r>
          <a:r>
            <a:rPr lang="en-US" sz="1100">
              <a:effectLst/>
              <a:latin typeface="+mn-lt"/>
              <a:ea typeface="Calibri"/>
              <a:cs typeface="Times New Roman"/>
            </a:rPr>
            <a:t> (scroll right through the tabs at the bottom of the Excel workbook to reach the Machinery Costs tab) and the costs will update throughout the budgets. You can adjust the number and type of machinery operations for each crop or fallow cycle (Tables 5 through 12) by adjusting the Number of Passes, listed in red text, for the operation that most closely matches your equipment. </a:t>
          </a:r>
        </a:p>
        <a:p>
          <a:pPr marL="457200" marR="0">
            <a:lnSpc>
              <a:spcPct val="107000"/>
            </a:lnSpc>
            <a:spcBef>
              <a:spcPts val="0"/>
            </a:spcBef>
            <a:spcAft>
              <a:spcPts val="800"/>
            </a:spcAft>
          </a:pPr>
          <a:r>
            <a:rPr lang="en-US" sz="1100">
              <a:effectLst/>
              <a:latin typeface="+mn-lt"/>
              <a:ea typeface="Calibri"/>
              <a:cs typeface="Times New Roman"/>
            </a:rPr>
            <a:t>The machinery information on the Machinery Complement tab (Table 3) was entered into the University of Idaho's Crop Machinery Cost Calculator to estimate cost per acre for common operations. Machinery values, depreciation, repairs, etc. for individual pieces of machinery cannot be directly adjusted in the Excel workbook for these crop budgets at this time. However, costs per acre can be overwritten in Table 4 of the Machinery Costs tab, if you know your own cost per acre for a particular operation. </a:t>
          </a:r>
        </a:p>
        <a:p>
          <a:pPr marL="457200" marR="0">
            <a:lnSpc>
              <a:spcPct val="107000"/>
            </a:lnSpc>
            <a:spcBef>
              <a:spcPts val="0"/>
            </a:spcBef>
            <a:spcAft>
              <a:spcPts val="800"/>
            </a:spcAft>
          </a:pPr>
          <a:r>
            <a:rPr lang="en-US" sz="1100">
              <a:effectLst/>
              <a:latin typeface="+mn-lt"/>
              <a:ea typeface="Calibri"/>
              <a:cs typeface="Times New Roman"/>
            </a:rPr>
            <a:t>Enter yield and price values in Table 1 on the </a:t>
          </a:r>
          <a:r>
            <a:rPr lang="en-US" sz="1100" b="1">
              <a:effectLst/>
              <a:latin typeface="+mn-lt"/>
              <a:ea typeface="Calibri"/>
              <a:cs typeface="Times New Roman"/>
            </a:rPr>
            <a:t>purple Summary tab</a:t>
          </a:r>
          <a:r>
            <a:rPr lang="en-US" sz="1100">
              <a:effectLst/>
              <a:latin typeface="+mn-lt"/>
              <a:ea typeface="Calibri"/>
              <a:cs typeface="Times New Roman"/>
            </a:rPr>
            <a:t>. Wheat yields can be different in the canola rotation versus the wheat rotation. Yield and price values changed on the Summary tab will update throughout the budgets.</a:t>
          </a:r>
        </a:p>
        <a:p>
          <a:pPr marL="457200" marR="0">
            <a:lnSpc>
              <a:spcPct val="107000"/>
            </a:lnSpc>
            <a:spcBef>
              <a:spcPts val="0"/>
            </a:spcBef>
            <a:spcAft>
              <a:spcPts val="800"/>
            </a:spcAft>
          </a:pPr>
          <a:r>
            <a:rPr lang="en-US" sz="1100">
              <a:effectLst/>
              <a:latin typeface="+mn-lt"/>
              <a:ea typeface="Calibri"/>
              <a:cs typeface="Times New Roman"/>
            </a:rPr>
            <a:t>Choose rotation scenarios and compare returns between rotations in Table 2 on the </a:t>
          </a:r>
          <a:r>
            <a:rPr lang="en-US" sz="1100" b="1">
              <a:effectLst/>
              <a:latin typeface="+mn-lt"/>
              <a:ea typeface="Calibri"/>
              <a:cs typeface="Times New Roman"/>
            </a:rPr>
            <a:t>purple Summary tab</a:t>
          </a:r>
          <a:r>
            <a:rPr lang="en-US" sz="1100">
              <a:effectLst/>
              <a:latin typeface="+mn-lt"/>
              <a:ea typeface="Calibri"/>
              <a:cs typeface="Times New Roman"/>
            </a:rPr>
            <a:t>. Make sure you have updated the individual crop budgets (tabs numbered 1 through 5) used in the rotations you have chosen (wheat and/or canola rotations) as needed.</a:t>
          </a:r>
        </a:p>
        <a:p>
          <a:pPr marL="457200" marR="0">
            <a:lnSpc>
              <a:spcPct val="107000"/>
            </a:lnSpc>
            <a:spcBef>
              <a:spcPts val="0"/>
            </a:spcBef>
            <a:spcAft>
              <a:spcPts val="800"/>
            </a:spcAft>
          </a:pPr>
          <a:r>
            <a:rPr lang="en-US" sz="1100" b="1">
              <a:effectLst/>
              <a:latin typeface="+mn-lt"/>
              <a:ea typeface="Calibri"/>
              <a:cs typeface="Times New Roman"/>
            </a:rPr>
            <a:t>Color Coding</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The text color coding system below is used to indicate the source of the data for each budget and to show which data can be adjusted by the user. </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Red text</a:t>
          </a:r>
          <a:r>
            <a:rPr lang="en-US" sz="1100">
              <a:effectLst/>
              <a:latin typeface="+mn-lt"/>
              <a:ea typeface="Calibri"/>
              <a:cs typeface="Times New Roman"/>
            </a:rPr>
            <a:t> can be changed without affecting the underlying equations in this cost calculator.</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Purple text </a:t>
          </a:r>
          <a:r>
            <a:rPr lang="en-US" sz="1100">
              <a:effectLst/>
              <a:latin typeface="+mn-lt"/>
              <a:ea typeface="Calibri"/>
              <a:cs typeface="Times New Roman"/>
            </a:rPr>
            <a:t>indicates that the information is from the purple Summary tab (Table 1). For example, yield values appear on the Summary tab in red text, but on the crop budget (tabs 1 through 5) in purple text; updating yields on the Summary tab will automatically update yields on the crop budgets tabs. This allows you to quickly compare net returns under different yield and price scenarios without leaving the Summary tab.</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Green text </a:t>
          </a:r>
          <a:r>
            <a:rPr lang="en-US" sz="1100">
              <a:effectLst/>
              <a:latin typeface="+mn-lt"/>
              <a:ea typeface="Calibri"/>
              <a:cs typeface="Times New Roman"/>
            </a:rPr>
            <a:t>indicates that the information is from the green Input Cost tab and can only be adjusted in the Input Cost tab. </a:t>
          </a:r>
        </a:p>
        <a:p>
          <a:pPr marL="342900" marR="0" lvl="0" indent="-342900">
            <a:lnSpc>
              <a:spcPct val="107000"/>
            </a:lnSpc>
            <a:spcBef>
              <a:spcPts val="0"/>
            </a:spcBef>
            <a:spcAft>
              <a:spcPts val="800"/>
            </a:spcAft>
            <a:buFont typeface="Symbol"/>
            <a:buChar char=""/>
          </a:pPr>
          <a:r>
            <a:rPr lang="en-US" sz="1100" b="1">
              <a:effectLst/>
              <a:latin typeface="+mn-lt"/>
              <a:ea typeface="Calibri"/>
              <a:cs typeface="Times New Roman"/>
            </a:rPr>
            <a:t>Blue text </a:t>
          </a:r>
          <a:r>
            <a:rPr lang="en-US" sz="1100">
              <a:effectLst/>
              <a:latin typeface="+mn-lt"/>
              <a:ea typeface="Calibri"/>
              <a:cs typeface="Times New Roman"/>
            </a:rPr>
            <a:t>indicates that the information is from the blue Machinery Cost tab. Please see below for more information on machinery cost assumptions and calculations.</a:t>
          </a:r>
        </a:p>
        <a:p>
          <a:pPr marL="0" marR="0">
            <a:lnSpc>
              <a:spcPct val="107000"/>
            </a:lnSpc>
            <a:spcBef>
              <a:spcPts val="0"/>
            </a:spcBef>
            <a:spcAft>
              <a:spcPts val="800"/>
            </a:spcAft>
          </a:pPr>
          <a:r>
            <a:rPr lang="en-US" sz="1100">
              <a:effectLst/>
              <a:latin typeface="+mn-lt"/>
              <a:ea typeface="Calibri"/>
              <a:cs typeface="Times New Roman"/>
            </a:rPr>
            <a:t>The Excel workbook and PDF are available online: </a:t>
          </a:r>
          <a:r>
            <a:rPr lang="en-US" sz="1100" u="sng">
              <a:effectLst/>
              <a:latin typeface="+mn-lt"/>
              <a:ea typeface="Calibri"/>
              <a:cs typeface="Times New Roman"/>
            </a:rPr>
            <a:t>http://css.wsu.edu/biofuels/.</a:t>
          </a:r>
          <a:r>
            <a:rPr lang="en-US" sz="1100">
              <a:effectLst/>
              <a:latin typeface="+mn-lt"/>
              <a:ea typeface="Calibri"/>
              <a:cs typeface="Times New Roman"/>
            </a:rPr>
            <a:t> </a:t>
          </a:r>
          <a:r>
            <a:rPr lang="en-US" sz="800">
              <a:effectLst/>
              <a:latin typeface="+mn-lt"/>
              <a:ea typeface="Calibri"/>
              <a:cs typeface="Times New Roman"/>
            </a:rPr>
            <a:t> </a:t>
          </a:r>
          <a:endParaRPr lang="en-US" sz="1100">
            <a:effectLst/>
            <a:latin typeface="+mn-lt"/>
            <a:ea typeface="Calibri"/>
            <a:cs typeface="Times New Roman"/>
          </a:endParaRPr>
        </a:p>
      </xdr:txBody>
    </xdr:sp>
    <xdr:clientData/>
  </xdr:twoCellAnchor>
  <xdr:twoCellAnchor>
    <xdr:from>
      <xdr:col>0</xdr:col>
      <xdr:colOff>200025</xdr:colOff>
      <xdr:row>0</xdr:row>
      <xdr:rowOff>158749</xdr:rowOff>
    </xdr:from>
    <xdr:to>
      <xdr:col>10</xdr:col>
      <xdr:colOff>523875</xdr:colOff>
      <xdr:row>29</xdr:row>
      <xdr:rowOff>201083</xdr:rowOff>
    </xdr:to>
    <xdr:sp macro="" textlink="">
      <xdr:nvSpPr>
        <xdr:cNvPr id="3" name="TextBox 2"/>
        <xdr:cNvSpPr txBox="1"/>
      </xdr:nvSpPr>
      <xdr:spPr>
        <a:xfrm>
          <a:off x="200025" y="158749"/>
          <a:ext cx="6462183" cy="4720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Introduction </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 2013 budgets for wheat and canola rotations in eastern Washington low rainfall regions (&lt;12") were developed to estimate enterprise costs and returns for farm operations currently growing or considering growing canola. The budgets are available in two forms: an interactive Excel workbook and a PDF document showing the default cost and return scenarios. </a:t>
          </a:r>
        </a:p>
        <a:p>
          <a:pPr marL="0" marR="0">
            <a:lnSpc>
              <a:spcPct val="107000"/>
            </a:lnSpc>
            <a:spcBef>
              <a:spcPts val="0"/>
            </a:spcBef>
            <a:spcAft>
              <a:spcPts val="800"/>
            </a:spcAft>
          </a:pPr>
          <a:r>
            <a:rPr lang="en-US" sz="1100">
              <a:effectLst/>
              <a:latin typeface="+mn-lt"/>
              <a:ea typeface="Calibri"/>
              <a:cs typeface="Times New Roman"/>
            </a:rPr>
            <a:t>Default budget data are based on a model farm, designed to reflect a “typical” dryland farm operation in the less than 12-inch (&lt;12") low rainfall region of Washington (see details in Budget Assumptions section). Users can use and adapt the Excel workbook budgets to compare costs and returns between canola and non-canola rotations. </a:t>
          </a:r>
        </a:p>
        <a:p>
          <a:pPr marL="0" marR="0">
            <a:lnSpc>
              <a:spcPct val="107000"/>
            </a:lnSpc>
            <a:spcBef>
              <a:spcPts val="0"/>
            </a:spcBef>
            <a:spcAft>
              <a:spcPts val="800"/>
            </a:spcAft>
          </a:pPr>
          <a:r>
            <a:rPr lang="en-US" sz="1100">
              <a:effectLst/>
              <a:latin typeface="+mn-lt"/>
              <a:ea typeface="Calibri"/>
              <a:cs typeface="Times New Roman"/>
            </a:rPr>
            <a:t>Inserting canola into traditional rotations may affect overall farm costs and returns due to changes in chemical use, weed control in subsequent crops, machinery operations to handle stubble, and the like. </a:t>
          </a:r>
        </a:p>
        <a:p>
          <a:pPr marL="0" marR="0">
            <a:lnSpc>
              <a:spcPct val="107000"/>
            </a:lnSpc>
            <a:spcBef>
              <a:spcPts val="0"/>
            </a:spcBef>
            <a:spcAft>
              <a:spcPts val="800"/>
            </a:spcAft>
          </a:pPr>
          <a:r>
            <a:rPr lang="en-US" sz="1100">
              <a:effectLst/>
              <a:latin typeface="+mn-lt"/>
              <a:ea typeface="Calibri"/>
              <a:cs typeface="Times New Roman"/>
            </a:rPr>
            <a:t>Some farmers have experienced increases in wheat yields after growing canola. To allow costs and returns to reflect canola’s rotational impacts, separate budgets are included in the Excel workbook for crops in a “canola rotation” or a (non-canola) “wheat rotation” (see Excel workbook tabs 1 through 5). </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Canola Rotation: Fallow – Winter Canola – Fallow – Winter Wheat</a:t>
          </a:r>
        </a:p>
        <a:p>
          <a:pPr marL="342900" marR="0" lvl="0" indent="-342900">
            <a:lnSpc>
              <a:spcPct val="107000"/>
            </a:lnSpc>
            <a:spcBef>
              <a:spcPts val="0"/>
            </a:spcBef>
            <a:spcAft>
              <a:spcPts val="800"/>
            </a:spcAft>
            <a:buFont typeface="Symbol"/>
            <a:buChar char=""/>
          </a:pPr>
          <a:r>
            <a:rPr lang="en-US" sz="1100">
              <a:effectLst/>
              <a:latin typeface="+mn-lt"/>
              <a:ea typeface="Calibri"/>
              <a:cs typeface="Times New Roman"/>
            </a:rPr>
            <a:t>Wheat Rotation: Fallow – Winter Wheat – Fallow – Winter Wheat</a:t>
          </a:r>
        </a:p>
        <a:p>
          <a:pPr marL="0" marR="0">
            <a:lnSpc>
              <a:spcPct val="107000"/>
            </a:lnSpc>
            <a:spcBef>
              <a:spcPts val="0"/>
            </a:spcBef>
            <a:spcAft>
              <a:spcPts val="800"/>
            </a:spcAft>
          </a:pPr>
          <a:r>
            <a:rPr lang="en-US" sz="1100">
              <a:effectLst/>
              <a:latin typeface="+mn-lt"/>
              <a:ea typeface="Calibri"/>
              <a:cs typeface="Times New Roman"/>
            </a:rPr>
            <a:t>Crops included are Soft White Winter Wheat (SWWW), Hard Red Winter Wheat (HRWW), and Winter Canola (WC).</a:t>
          </a:r>
        </a:p>
        <a:p>
          <a:pPr marL="0" marR="0">
            <a:lnSpc>
              <a:spcPct val="107000"/>
            </a:lnSpc>
            <a:spcBef>
              <a:spcPts val="0"/>
            </a:spcBef>
            <a:spcAft>
              <a:spcPts val="800"/>
            </a:spcAft>
          </a:pPr>
          <a:r>
            <a:rPr lang="en-US" sz="1100">
              <a:effectLst/>
              <a:latin typeface="+mn-lt"/>
              <a:ea typeface="Calibri"/>
              <a:cs typeface="Times New Roman"/>
            </a:rPr>
            <a:t>It is important to note that fallow costs are included in the cost of the following crop, so revenue and costs on the Summary tab (Table 1 and Table 2) are for a two-year period. </a:t>
          </a:r>
        </a:p>
      </xdr:txBody>
    </xdr:sp>
    <xdr:clientData/>
  </xdr:twoCellAnchor>
  <xdr:twoCellAnchor>
    <xdr:from>
      <xdr:col>0</xdr:col>
      <xdr:colOff>183610</xdr:colOff>
      <xdr:row>87</xdr:row>
      <xdr:rowOff>118708</xdr:rowOff>
    </xdr:from>
    <xdr:to>
      <xdr:col>10</xdr:col>
      <xdr:colOff>507460</xdr:colOff>
      <xdr:row>226</xdr:row>
      <xdr:rowOff>84666</xdr:rowOff>
    </xdr:to>
    <xdr:sp macro="" textlink="">
      <xdr:nvSpPr>
        <xdr:cNvPr id="4" name="TextBox 3"/>
        <xdr:cNvSpPr txBox="1"/>
      </xdr:nvSpPr>
      <xdr:spPr>
        <a:xfrm>
          <a:off x="183610" y="14078125"/>
          <a:ext cx="6462183" cy="22032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Budget Assumptions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Since farming is inherently variable and constantly changing, we hope that the Excel workbook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100" b="1">
              <a:effectLst/>
              <a:latin typeface="+mn-lt"/>
              <a:ea typeface="Calibri"/>
              <a:cs typeface="Times New Roman"/>
            </a:rPr>
            <a:t> </a:t>
          </a:r>
          <a:endParaRPr lang="en-US" sz="1100">
            <a:effectLst/>
            <a:latin typeface="+mn-lt"/>
            <a:ea typeface="Calibri"/>
            <a:cs typeface="Times New Roman"/>
          </a:endParaRP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Capital, labor, and natural resources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Type and size of machinery complement</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Cultural practices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Size of farm enterprise</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Crop yields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Input prices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Commodity prices</a:t>
          </a:r>
        </a:p>
        <a:p>
          <a:pPr marL="342900" marR="0" lvl="0" indent="-342900">
            <a:lnSpc>
              <a:spcPct val="107000"/>
            </a:lnSpc>
            <a:spcBef>
              <a:spcPts val="0"/>
            </a:spcBef>
            <a:spcAft>
              <a:spcPts val="800"/>
            </a:spcAft>
            <a:buFont typeface="Symbol"/>
            <a:buChar char=""/>
          </a:pPr>
          <a:r>
            <a:rPr lang="en-US" sz="1100">
              <a:effectLst/>
              <a:latin typeface="+mn-lt"/>
              <a:ea typeface="Calibri"/>
              <a:cs typeface="Times New Roman"/>
            </a:rPr>
            <a:t>Management skill</a:t>
          </a:r>
        </a:p>
        <a:p>
          <a:pPr marL="0" marR="0">
            <a:lnSpc>
              <a:spcPct val="107000"/>
            </a:lnSpc>
            <a:spcBef>
              <a:spcPts val="0"/>
            </a:spcBef>
            <a:spcAft>
              <a:spcPts val="800"/>
            </a:spcAft>
          </a:pPr>
          <a:r>
            <a:rPr lang="en-US" sz="1100">
              <a:effectLst/>
              <a:latin typeface="+mn-lt"/>
              <a:ea typeface="Calibri"/>
              <a:cs typeface="Times New Roman"/>
            </a:rPr>
            <a:t>These budgets were created in an Excel workbook format in order to facilitate adjustments for different farming operations. Please note that these budgets will help you estimate future profitability, however, they cannot predict future conditions, both in the marketplace and on your own operation.  </a:t>
          </a:r>
        </a:p>
        <a:p>
          <a:pPr marL="0" marR="0">
            <a:lnSpc>
              <a:spcPct val="107000"/>
            </a:lnSpc>
            <a:spcBef>
              <a:spcPts val="0"/>
            </a:spcBef>
            <a:spcAft>
              <a:spcPts val="800"/>
            </a:spcAft>
          </a:pPr>
          <a:r>
            <a:rPr lang="en-US" sz="1100">
              <a:effectLst/>
              <a:latin typeface="+mn-lt"/>
              <a:ea typeface="Calibri"/>
              <a:cs typeface="Times New Roman"/>
            </a:rPr>
            <a:t>Production practices most closely represent those in the &lt;12” low rainfall regions of Washington based on grower input. Seasonal operations are detailed in the </a:t>
          </a:r>
          <a:r>
            <a:rPr lang="en-US" sz="1100" b="1">
              <a:effectLst/>
              <a:latin typeface="+mn-lt"/>
              <a:ea typeface="Calibri"/>
              <a:cs typeface="Times New Roman"/>
            </a:rPr>
            <a:t>Calendar</a:t>
          </a:r>
          <a:r>
            <a:rPr lang="en-US" sz="1100">
              <a:effectLst/>
              <a:latin typeface="+mn-lt"/>
              <a:ea typeface="Calibri"/>
              <a:cs typeface="Times New Roman"/>
            </a:rPr>
            <a:t> tabs. Production practices may be similar among individual farms, but each farm has a unique set of resources with varying levels of productivity and production problems and, therefore, slightly different costs. Farm size, crop rotation, age and type of equipment, soils, and quality of management are crucial factors that influence production costs.</a:t>
          </a:r>
        </a:p>
        <a:p>
          <a:pPr marL="0" marR="0">
            <a:lnSpc>
              <a:spcPct val="107000"/>
            </a:lnSpc>
            <a:spcBef>
              <a:spcPts val="0"/>
            </a:spcBef>
            <a:spcAft>
              <a:spcPts val="800"/>
            </a:spcAft>
          </a:pPr>
          <a:r>
            <a:rPr lang="en-US" sz="1100">
              <a:effectLst/>
              <a:latin typeface="+mn-lt"/>
              <a:ea typeface="Calibri"/>
              <a:cs typeface="Times New Roman"/>
            </a:rPr>
            <a:t>Economic costs are used for these costs and returns estimates. All resources are valued based on market price or opportunity cost. An opportunity cost is determined based on the next most valuable use of the resource. For example, the opportunity cost of farming land you own would be estimated as the highest rental value for that land. The cost and return estimates shown here are typical for growing grain and rotational crops in the low rainfall regions of Washington.</a:t>
          </a:r>
        </a:p>
        <a:p>
          <a:pPr marL="0" marR="0">
            <a:lnSpc>
              <a:spcPct val="107000"/>
            </a:lnSpc>
            <a:spcBef>
              <a:spcPts val="0"/>
            </a:spcBef>
            <a:spcAft>
              <a:spcPts val="800"/>
            </a:spcAft>
          </a:pPr>
          <a:r>
            <a:rPr lang="en-US" sz="1100">
              <a:effectLst/>
              <a:latin typeface="+mn-lt"/>
              <a:ea typeface="Calibri"/>
              <a:cs typeface="Times New Roman"/>
            </a:rPr>
            <a:t> </a:t>
          </a:r>
        </a:p>
        <a:p>
          <a:pPr marL="0" marR="0">
            <a:lnSpc>
              <a:spcPct val="107000"/>
            </a:lnSpc>
            <a:spcBef>
              <a:spcPts val="0"/>
            </a:spcBef>
            <a:spcAft>
              <a:spcPts val="800"/>
            </a:spcAft>
          </a:pPr>
          <a:r>
            <a:rPr lang="en-US" sz="1100" b="1">
              <a:effectLst/>
              <a:latin typeface="+mn-lt"/>
              <a:ea typeface="Calibri"/>
              <a:cs typeface="Times New Roman"/>
            </a:rPr>
            <a:t>Specific Budget Assumptions</a:t>
          </a:r>
          <a:endParaRPr lang="en-US" sz="1100">
            <a:effectLst/>
            <a:latin typeface="+mn-lt"/>
            <a:ea typeface="Calibri"/>
            <a:cs typeface="Times New Roman"/>
          </a:endParaRPr>
        </a:p>
        <a:p>
          <a:pPr marL="457200" marR="0">
            <a:lnSpc>
              <a:spcPct val="107000"/>
            </a:lnSpc>
            <a:spcBef>
              <a:spcPts val="0"/>
            </a:spcBef>
            <a:spcAft>
              <a:spcPts val="800"/>
            </a:spcAft>
          </a:pPr>
          <a:r>
            <a:rPr lang="en-US" sz="1100" b="1">
              <a:effectLst/>
              <a:latin typeface="+mn-lt"/>
              <a:ea typeface="Calibri"/>
              <a:cs typeface="Times New Roman"/>
            </a:rPr>
            <a:t>The Model Farm</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These budgets represent a 5000-acre farm that follows a typical 2-year rotation of hard red or soft white winter wheat preceded by fallow. Winter canola may be grown every other fallow-wheat cycle. In a typical year equal proportions would be devoted to each crop in a rotation. Crop choices will vary by year, depending on relative crop prices and other management considerations. Two-year returns for typical rotations are listed in Table 1 Summary of Returns by Crop ($/acre) and Table 2 Summary of Returns by Rotation ($/acre) in the Summary tab.</a:t>
          </a:r>
        </a:p>
        <a:p>
          <a:pPr marL="457200" marR="0">
            <a:lnSpc>
              <a:spcPct val="107000"/>
            </a:lnSpc>
            <a:spcBef>
              <a:spcPts val="0"/>
            </a:spcBef>
            <a:spcAft>
              <a:spcPts val="800"/>
            </a:spcAft>
          </a:pPr>
          <a:r>
            <a:rPr lang="en-US" sz="1100" b="1">
              <a:effectLst/>
              <a:latin typeface="+mn-lt"/>
              <a:ea typeface="Calibri"/>
              <a:cs typeface="Times New Roman"/>
            </a:rPr>
            <a:t>Crop Prices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Crop prices are calculated as three-year average prices received by Washington growers based on Portland prices less an off-coast adjustment for transportation and handling. </a:t>
          </a:r>
        </a:p>
        <a:p>
          <a:pPr marL="457200" marR="0">
            <a:lnSpc>
              <a:spcPct val="107000"/>
            </a:lnSpc>
            <a:spcBef>
              <a:spcPts val="0"/>
            </a:spcBef>
            <a:spcAft>
              <a:spcPts val="800"/>
            </a:spcAft>
          </a:pPr>
          <a:r>
            <a:rPr lang="en-US" sz="1100" b="1">
              <a:effectLst/>
              <a:latin typeface="+mn-lt"/>
              <a:ea typeface="Calibri"/>
              <a:cs typeface="Times New Roman"/>
            </a:rPr>
            <a:t>Input Costs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Input costs (green tab) are based on the University of Idaho’s annual survey of agricultural supply companies, or retail prices shared by regional distributors. Input costs in the 2013 Idaho Crop Input Price Summary are considered close estimates for input costs in Washington State. This report is available online at: </a:t>
          </a:r>
          <a:r>
            <a:rPr lang="en-US" sz="1100" b="1" u="sng">
              <a:solidFill>
                <a:srgbClr val="0563C1"/>
              </a:solidFill>
              <a:effectLst/>
              <a:latin typeface="+mn-lt"/>
              <a:ea typeface="Calibri"/>
              <a:cs typeface="Times New Roman"/>
              <a:hlinkClick xmlns:r="http://schemas.openxmlformats.org/officeDocument/2006/relationships" r:id=""/>
            </a:rPr>
            <a:t>http://web.cals.uidaho.edu/idahoagbiz/files/2014/01/IDInputCosts20131.pdf</a:t>
          </a:r>
          <a:r>
            <a:rPr lang="en-US" sz="1100" b="1">
              <a:effectLst/>
              <a:latin typeface="+mn-lt"/>
              <a:ea typeface="Calibri"/>
              <a:cs typeface="Times New Roman"/>
            </a:rPr>
            <a:t>.</a:t>
          </a:r>
        </a:p>
        <a:p>
          <a:pPr marL="457200" marR="0">
            <a:lnSpc>
              <a:spcPct val="107000"/>
            </a:lnSpc>
            <a:spcBef>
              <a:spcPts val="0"/>
            </a:spcBef>
            <a:spcAft>
              <a:spcPts val="800"/>
            </a:spcAft>
          </a:pPr>
          <a:r>
            <a:rPr lang="en-US" sz="1100">
              <a:effectLst/>
              <a:latin typeface="+mn-lt"/>
              <a:ea typeface="Calibri"/>
              <a:cs typeface="Times New Roman"/>
            </a:rPr>
            <a:t> </a:t>
          </a:r>
          <a:r>
            <a:rPr lang="en-US" sz="1100" b="1">
              <a:effectLst/>
              <a:latin typeface="+mn-lt"/>
              <a:ea typeface="Calibri"/>
              <a:cs typeface="Times New Roman"/>
            </a:rPr>
            <a:t>Machinery Costs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The machinery complement and per acre machinery cost estimates are in the last two tabs in the workbook. A “machinery complement” is a set of common machinery and implements that would be sufficient for performing standard operations in crop production on a farm in a given region. </a:t>
          </a:r>
        </a:p>
        <a:p>
          <a:pPr marL="457200" marR="0">
            <a:lnSpc>
              <a:spcPct val="107000"/>
            </a:lnSpc>
            <a:spcBef>
              <a:spcPts val="0"/>
            </a:spcBef>
            <a:spcAft>
              <a:spcPts val="800"/>
            </a:spcAft>
          </a:pPr>
          <a:r>
            <a:rPr lang="en-US" sz="1100">
              <a:effectLst/>
              <a:latin typeface="+mn-lt"/>
              <a:ea typeface="Calibri"/>
              <a:cs typeface="Times New Roman"/>
            </a:rPr>
            <a:t>The machinery complement used in these budgets was constructed based on farmer interviews and expert input, and is intended to be representative of a typical dryland farm in the &lt;12” low rainfall regions of Washington. </a:t>
          </a:r>
        </a:p>
        <a:p>
          <a:pPr marL="457200" marR="0">
            <a:lnSpc>
              <a:spcPct val="107000"/>
            </a:lnSpc>
            <a:spcBef>
              <a:spcPts val="0"/>
            </a:spcBef>
            <a:spcAft>
              <a:spcPts val="800"/>
            </a:spcAft>
          </a:pPr>
          <a:r>
            <a:rPr lang="en-US" sz="1100">
              <a:effectLst/>
              <a:latin typeface="+mn-lt"/>
              <a:ea typeface="Calibri"/>
              <a:cs typeface="Times New Roman"/>
            </a:rPr>
            <a:t>The machinery complement was entered into the University of Idaho’s Crop Machinery Cost Calculator to obtain per acre machinery costs in Table 4 on the</a:t>
          </a:r>
          <a:r>
            <a:rPr lang="en-US" sz="1100" b="1">
              <a:effectLst/>
              <a:latin typeface="+mn-lt"/>
              <a:ea typeface="Calibri"/>
              <a:cs typeface="Times New Roman"/>
            </a:rPr>
            <a:t> </a:t>
          </a:r>
          <a:r>
            <a:rPr lang="en-US" sz="1100">
              <a:effectLst/>
              <a:latin typeface="+mn-lt"/>
              <a:ea typeface="Calibri"/>
              <a:cs typeface="Times New Roman"/>
            </a:rPr>
            <a:t>Machinery Costs (blue) tab. The per acre machinery costs for each crop and fallow cycle (Tables 5-12) feed into the individual crop budgets (tabs numbered 1-5). </a:t>
          </a:r>
        </a:p>
        <a:p>
          <a:pPr marL="457200" marR="0">
            <a:lnSpc>
              <a:spcPct val="107000"/>
            </a:lnSpc>
            <a:spcBef>
              <a:spcPts val="0"/>
            </a:spcBef>
            <a:spcAft>
              <a:spcPts val="800"/>
            </a:spcAft>
          </a:pPr>
          <a:r>
            <a:rPr lang="en-US" sz="1100">
              <a:effectLst/>
              <a:latin typeface="+mn-lt"/>
              <a:ea typeface="Calibri"/>
              <a:cs typeface="Times New Roman"/>
            </a:rPr>
            <a:t>Machinery fixed costs include depreciation, interest, property taxes, insurance, and housing for all machinery used by the operation. Given ownership of a specific machinery complement, these fixed costs are incurred by the overall farm operation and are incurred whether or not crops are grown. </a:t>
          </a:r>
          <a:r>
            <a:rPr lang="en-US" sz="1100" b="1">
              <a:effectLst/>
              <a:latin typeface="+mn-lt"/>
              <a:ea typeface="Calibri"/>
              <a:cs typeface="Times New Roman"/>
            </a:rPr>
            <a:t>The user’s machinery costs will vary if farm size, equipment size and value, or annual hours of use differ significantly from the values used in these budgets.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Machinery cost files are available upon request. The University of Idaho Crop Machinery Cost Calculator is available at: </a:t>
          </a:r>
          <a:r>
            <a:rPr lang="en-US" sz="1100" u="sng">
              <a:effectLst/>
              <a:latin typeface="+mn-lt"/>
              <a:ea typeface="Calibri"/>
              <a:cs typeface="Times New Roman"/>
            </a:rPr>
            <a:t>http://web.cals.uidaho.edu/idahoagbiz/management-tools/</a:t>
          </a:r>
          <a:r>
            <a:rPr lang="en-US" sz="800">
              <a:effectLst/>
              <a:latin typeface="+mn-lt"/>
              <a:ea typeface="Calibri"/>
              <a:cs typeface="Times New Roman"/>
            </a:rPr>
            <a:t> </a:t>
          </a:r>
          <a:endParaRPr lang="en-US" sz="1100">
            <a:effectLst/>
            <a:latin typeface="+mn-lt"/>
            <a:ea typeface="Calibri"/>
            <a:cs typeface="Times New Roman"/>
          </a:endParaRPr>
        </a:p>
        <a:p>
          <a:pPr marL="457200" marR="0">
            <a:lnSpc>
              <a:spcPct val="107000"/>
            </a:lnSpc>
            <a:spcBef>
              <a:spcPts val="0"/>
            </a:spcBef>
            <a:spcAft>
              <a:spcPts val="800"/>
            </a:spcAft>
          </a:pPr>
          <a:r>
            <a:rPr lang="en-US" sz="1100" b="1">
              <a:effectLst/>
              <a:latin typeface="+mn-lt"/>
              <a:ea typeface="Calibri"/>
              <a:cs typeface="Times New Roman"/>
            </a:rPr>
            <a:t>Labor Costs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Labor to operate machinery is valued at $20.00 per hour. Labor rates include a base wage plus a percentage for Social Security, Medicare, unemployment insurance, and other labor overhead expenses. Labor overhead amounts to 15 percent for non-machine labor and 30 percent for machinery labor. The base wage is based on average hourly wages reported by the Washington State Employment Security Department in the 2011 Agricultural Workforce Report. </a:t>
          </a:r>
          <a:r>
            <a:rPr lang="en-US" sz="800">
              <a:effectLst/>
              <a:latin typeface="+mn-lt"/>
              <a:ea typeface="Calibri"/>
              <a:cs typeface="Times New Roman"/>
            </a:rPr>
            <a:t> </a:t>
          </a:r>
          <a:endParaRPr lang="en-US" sz="1100">
            <a:effectLst/>
            <a:latin typeface="+mn-lt"/>
            <a:ea typeface="Calibri"/>
            <a:cs typeface="Times New Roman"/>
          </a:endParaRPr>
        </a:p>
        <a:p>
          <a:pPr marL="457200" marR="0">
            <a:lnSpc>
              <a:spcPct val="107000"/>
            </a:lnSpc>
            <a:spcBef>
              <a:spcPts val="0"/>
            </a:spcBef>
            <a:spcAft>
              <a:spcPts val="800"/>
            </a:spcAft>
          </a:pPr>
          <a:r>
            <a:rPr lang="en-US" sz="1100" b="1">
              <a:effectLst/>
              <a:latin typeface="+mn-lt"/>
              <a:ea typeface="Calibri"/>
              <a:cs typeface="Times New Roman"/>
            </a:rPr>
            <a:t>Storage and Transportation Costs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These budgets assume all crops are sold at harvest, so no storage costs are incurred. However, monthly storage costs can be added on individual crop budget tabs if relevant to an operation. Storage rates from the Input Cost tab are per bushel, per month based on regional elevator storage rates. </a:t>
          </a:r>
        </a:p>
        <a:p>
          <a:pPr marL="457200" marR="0">
            <a:lnSpc>
              <a:spcPct val="107000"/>
            </a:lnSpc>
            <a:spcBef>
              <a:spcPts val="0"/>
            </a:spcBef>
            <a:spcAft>
              <a:spcPts val="800"/>
            </a:spcAft>
          </a:pPr>
          <a:r>
            <a:rPr lang="en-US" sz="1100">
              <a:effectLst/>
              <a:latin typeface="+mn-lt"/>
              <a:ea typeface="Calibri"/>
              <a:cs typeface="Times New Roman"/>
            </a:rPr>
            <a:t>Harvest transportation costs from field to local elevator/storage (average 10 miles one-way) are included in per acre machinery cost estimates. Some farmers may own or hire larger trucks for longer distance hauling. Long-distance hauling costs can be added by the user on individual crop budget tabs by entering the hauling distance, rate per mile, and load volume. The default scenario for wheat assumes a 100-mile roundtrip to either a rail or river sub-terminal, based on hired truck rates as quoted by several regional companies.</a:t>
          </a:r>
        </a:p>
        <a:p>
          <a:pPr marL="457200" marR="0">
            <a:lnSpc>
              <a:spcPct val="107000"/>
            </a:lnSpc>
            <a:spcBef>
              <a:spcPts val="0"/>
            </a:spcBef>
            <a:spcAft>
              <a:spcPts val="800"/>
            </a:spcAft>
          </a:pPr>
          <a:r>
            <a:rPr lang="en-US" sz="1100" b="1">
              <a:effectLst/>
              <a:latin typeface="+mn-lt"/>
              <a:ea typeface="Calibri"/>
              <a:cs typeface="Times New Roman"/>
            </a:rPr>
            <a:t>Land Costs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Land costs are based on a typical lease agreement for this region.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 </a:t>
          </a:r>
        </a:p>
        <a:p>
          <a:pPr marL="457200" marR="0">
            <a:lnSpc>
              <a:spcPct val="107000"/>
            </a:lnSpc>
            <a:spcBef>
              <a:spcPts val="0"/>
            </a:spcBef>
            <a:spcAft>
              <a:spcPts val="800"/>
            </a:spcAft>
          </a:pPr>
          <a:r>
            <a:rPr lang="en-US" sz="1100">
              <a:effectLst/>
              <a:latin typeface="+mn-lt"/>
              <a:ea typeface="Calibri"/>
              <a:cs typeface="Times New Roman"/>
            </a:rPr>
            <a:t>A typical lease agreement in this region is a one-third land owner and two-thirds tenant crop share, with the land owner paying land taxes, one-third of the fertilizer cost, one-third of the chemical cost, and one-third of the crop insurance. The tenant covers all other production expenses. </a:t>
          </a:r>
        </a:p>
        <a:p>
          <a:pPr marL="457200" marR="0">
            <a:lnSpc>
              <a:spcPct val="107000"/>
            </a:lnSpc>
            <a:spcBef>
              <a:spcPts val="0"/>
            </a:spcBef>
            <a:spcAft>
              <a:spcPts val="800"/>
            </a:spcAft>
          </a:pPr>
          <a:r>
            <a:rPr lang="en-US" sz="1100">
              <a:effectLst/>
              <a:latin typeface="+mn-lt"/>
              <a:ea typeface="Calibri"/>
              <a:cs typeface="Times New Roman"/>
            </a:rPr>
            <a:t>To approximate rental cost or foregone rental returns, the default land cost is calculated as one-third gross revenue minus one-third fertilizer, pesticide, and crop insurance costs. The crop-share percentages can be adjusted by crop on the individual crop budget tabs. </a:t>
          </a:r>
        </a:p>
        <a:p>
          <a:pPr marL="457200" marR="0">
            <a:lnSpc>
              <a:spcPct val="107000"/>
            </a:lnSpc>
            <a:spcBef>
              <a:spcPts val="0"/>
            </a:spcBef>
            <a:spcAft>
              <a:spcPts val="800"/>
            </a:spcAft>
          </a:pPr>
          <a:r>
            <a:rPr lang="en-US" sz="1100">
              <a:effectLst/>
              <a:latin typeface="+mn-lt"/>
              <a:ea typeface="Calibri"/>
              <a:cs typeface="Times New Roman"/>
            </a:rPr>
            <a:t>This valuable tool reveals how different factors affect revenue for landlords and operators differently, such as crop and input price increases, as well as cropping choices. Note that pea, lentil, and garbanzo crop-share arrangements are typically split with a one-fourth, three-fourths cost share.</a:t>
          </a:r>
        </a:p>
        <a:p>
          <a:pPr marL="457200" marR="0">
            <a:lnSpc>
              <a:spcPct val="107000"/>
            </a:lnSpc>
            <a:spcBef>
              <a:spcPts val="0"/>
            </a:spcBef>
            <a:spcAft>
              <a:spcPts val="800"/>
            </a:spcAft>
          </a:pPr>
          <a:r>
            <a:rPr lang="en-US" sz="1100" b="1">
              <a:effectLst/>
              <a:latin typeface="+mn-lt"/>
              <a:ea typeface="Calibri"/>
              <a:cs typeface="Times New Roman"/>
            </a:rPr>
            <a:t>Interest Costs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Interest on operating capital is charged on total operating costs for nine months and calculated at a nominal rate of 5.75 percent. The operating interest rate can be changed on the Input Costs tab. </a:t>
          </a:r>
        </a:p>
        <a:p>
          <a:pPr marL="457200" marR="0">
            <a:lnSpc>
              <a:spcPct val="107000"/>
            </a:lnSpc>
            <a:spcBef>
              <a:spcPts val="0"/>
            </a:spcBef>
            <a:spcAft>
              <a:spcPts val="800"/>
            </a:spcAft>
          </a:pPr>
          <a:r>
            <a:rPr lang="en-US" sz="1100" b="1">
              <a:effectLst/>
              <a:latin typeface="+mn-lt"/>
              <a:ea typeface="Calibri"/>
              <a:cs typeface="Times New Roman"/>
            </a:rPr>
            <a:t> Other Costs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A general overhead charge of 2.5 percent of operating expenses is included to cover unallocated costs such as office expenses, phone service, legal and accounting fees, and utilities. A management fee is charged at the rate of 5 percent of gross revenue to cover management labor. Both overhead and management fee rates can be changed on the Input Costs tab.</a:t>
          </a:r>
        </a:p>
        <a:p>
          <a:br>
            <a:rPr lang="en-US" sz="1100" u="sng">
              <a:solidFill>
                <a:schemeClr val="dk1"/>
              </a:solidFill>
              <a:effectLst/>
              <a:latin typeface="+mn-lt"/>
              <a:ea typeface="+mn-ea"/>
              <a:cs typeface="+mn-cs"/>
            </a:rPr>
          </a:br>
          <a:endParaRPr lang="en-US" sz="1100"/>
        </a:p>
      </xdr:txBody>
    </xdr:sp>
    <xdr:clientData/>
  </xdr:twoCellAnchor>
  <xdr:twoCellAnchor>
    <xdr:from>
      <xdr:col>0</xdr:col>
      <xdr:colOff>167216</xdr:colOff>
      <xdr:row>227</xdr:row>
      <xdr:rowOff>109008</xdr:rowOff>
    </xdr:from>
    <xdr:to>
      <xdr:col>10</xdr:col>
      <xdr:colOff>529166</xdr:colOff>
      <xdr:row>239</xdr:row>
      <xdr:rowOff>31750</xdr:rowOff>
    </xdr:to>
    <xdr:sp macro="" textlink="">
      <xdr:nvSpPr>
        <xdr:cNvPr id="5" name="TextBox 4">
          <a:hlinkClick xmlns:r="http://schemas.openxmlformats.org/officeDocument/2006/relationships" r:id="rId1"/>
        </xdr:cNvPr>
        <xdr:cNvSpPr txBox="1"/>
      </xdr:nvSpPr>
      <xdr:spPr>
        <a:xfrm>
          <a:off x="167216" y="36293425"/>
          <a:ext cx="6500283" cy="1827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u="sng">
              <a:effectLst/>
              <a:latin typeface="+mn-lt"/>
              <a:ea typeface="Calibri"/>
              <a:cs typeface="Times New Roman"/>
            </a:rPr>
            <a:t>Conclusions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Growers using this budget should closely examine the budget assumptions and make adjustments in the Excel workbook to reflect their particular operation. Adjustments in the variable costs can easily be made without affecting the overall accuracy of the budget information. Machinery costs are more difficult to adjust, due to the underlying complexity of machinery cost calculations. </a:t>
          </a:r>
        </a:p>
        <a:p>
          <a:pPr marL="0" marR="0">
            <a:lnSpc>
              <a:spcPct val="107000"/>
            </a:lnSpc>
            <a:spcBef>
              <a:spcPts val="0"/>
            </a:spcBef>
            <a:spcAft>
              <a:spcPts val="800"/>
            </a:spcAft>
          </a:pPr>
          <a:r>
            <a:rPr lang="en-US" sz="1100">
              <a:effectLst/>
              <a:latin typeface="+mn-lt"/>
              <a:ea typeface="Calibri"/>
              <a:cs typeface="Times New Roman"/>
            </a:rPr>
            <a:t>A separate machinery cost calculator program is used to develop the costs used in these budgets, which are based on specific machinery values, years of life, repair costs, machine widths, tractor horsepower, etc. The machinery cost program and datasets specific to this budget are available upon request.</a:t>
          </a:r>
        </a:p>
      </xdr:txBody>
    </xdr:sp>
    <xdr:clientData/>
  </xdr:twoCellAnchor>
  <xdr:twoCellAnchor>
    <xdr:from>
      <xdr:col>0</xdr:col>
      <xdr:colOff>158750</xdr:colOff>
      <xdr:row>240</xdr:row>
      <xdr:rowOff>63500</xdr:rowOff>
    </xdr:from>
    <xdr:to>
      <xdr:col>10</xdr:col>
      <xdr:colOff>518584</xdr:colOff>
      <xdr:row>253</xdr:row>
      <xdr:rowOff>127000</xdr:rowOff>
    </xdr:to>
    <xdr:sp macro="" textlink="">
      <xdr:nvSpPr>
        <xdr:cNvPr id="6" name="TextBox 5"/>
        <xdr:cNvSpPr txBox="1"/>
      </xdr:nvSpPr>
      <xdr:spPr>
        <a:xfrm>
          <a:off x="158750" y="38311667"/>
          <a:ext cx="6498167" cy="212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kumimoji="0" lang="en-US" sz="1100" b="1" i="0" u="sng" strike="noStrike" kern="0" cap="none" spc="0" normalizeH="0" baseline="0" noProof="0">
              <a:ln>
                <a:noFill/>
              </a:ln>
              <a:solidFill>
                <a:prstClr val="black"/>
              </a:solidFill>
              <a:effectLst/>
              <a:uLnTx/>
              <a:uFillTx/>
              <a:latin typeface="+mn-lt"/>
              <a:ea typeface="Calibri"/>
              <a:cs typeface="Times New Roman"/>
            </a:rPr>
            <a:t>References</a:t>
          </a:r>
          <a:endParaRPr kumimoji="0" lang="en-US" sz="1100" b="0" i="0" u="none" strike="noStrike" kern="0" cap="none" spc="0" normalizeH="0" baseline="0" noProof="0">
            <a:ln>
              <a:noFill/>
            </a:ln>
            <a:solidFill>
              <a:prstClr val="black"/>
            </a:solidFill>
            <a:effectLst/>
            <a:uLnTx/>
            <a:uFillTx/>
            <a:latin typeface="+mn-lt"/>
            <a:ea typeface="Calibri"/>
            <a:cs typeface="Times New Roman"/>
          </a:endParaRPr>
        </a:p>
        <a:p>
          <a:pPr marL="457200" marR="0" indent="-457200">
            <a:lnSpc>
              <a:spcPct val="107000"/>
            </a:lnSpc>
            <a:spcBef>
              <a:spcPts val="0"/>
            </a:spcBef>
            <a:spcAft>
              <a:spcPts val="800"/>
            </a:spcAft>
          </a:pPr>
          <a:r>
            <a:rPr lang="en-US" sz="1100" b="0">
              <a:effectLst/>
              <a:latin typeface="+mn-lt"/>
              <a:ea typeface="Calibri"/>
              <a:cs typeface="Times New Roman"/>
            </a:rPr>
            <a:t>Patterson, P.E. and K. Painter. 2013. 2013 Crop Input Cost Summary. Agriculture Economics Extension Series No. 13-03. University of Idaho. </a:t>
          </a:r>
          <a:r>
            <a:rPr lang="en-US" sz="1100" b="0" u="sng">
              <a:solidFill>
                <a:srgbClr val="0563C1"/>
              </a:solidFill>
              <a:effectLst/>
              <a:latin typeface="+mn-lt"/>
              <a:ea typeface="Calibri"/>
              <a:cs typeface="Times New Roman"/>
              <a:hlinkClick xmlns:r="http://schemas.openxmlformats.org/officeDocument/2006/relationships" r:id=""/>
            </a:rPr>
            <a:t>http://web.cals.uidaho.edu/idahoagbiz/files/2014/01/IDInputCosts20131.pdf</a:t>
          </a:r>
          <a:r>
            <a:rPr lang="en-US" sz="1100" b="0">
              <a:effectLst/>
              <a:latin typeface="+mn-lt"/>
              <a:ea typeface="Calibri"/>
              <a:cs typeface="Times New Roman"/>
            </a:rPr>
            <a:t>.</a:t>
          </a:r>
        </a:p>
        <a:p>
          <a:pPr marL="457200" marR="0" indent="-457200">
            <a:lnSpc>
              <a:spcPct val="107000"/>
            </a:lnSpc>
            <a:spcBef>
              <a:spcPts val="0"/>
            </a:spcBef>
            <a:spcAft>
              <a:spcPts val="800"/>
            </a:spcAft>
          </a:pPr>
          <a:r>
            <a:rPr lang="en-US" sz="1100" b="0">
              <a:effectLst/>
              <a:latin typeface="+mn-lt"/>
              <a:ea typeface="Calibri"/>
              <a:cs typeface="Times New Roman"/>
            </a:rPr>
            <a:t>Washington State Employment Security Department. 2012. 2011 Agriculture Work Force Report. Labor Market and Economic Analysis. https://fortress.wa.gov/esd/employmentdata/docs/industry-reports/ag-annual-2011.pdf.</a:t>
          </a:r>
        </a:p>
        <a:p>
          <a:pPr marL="457200" marR="0" indent="-457200">
            <a:lnSpc>
              <a:spcPct val="107000"/>
            </a:lnSpc>
            <a:spcBef>
              <a:spcPts val="0"/>
            </a:spcBef>
            <a:spcAft>
              <a:spcPts val="800"/>
            </a:spcAft>
          </a:pPr>
          <a:r>
            <a:rPr lang="en-US" sz="1100" b="0">
              <a:effectLst/>
              <a:latin typeface="+mn-lt"/>
              <a:ea typeface="Calibri"/>
              <a:cs typeface="Times New Roman"/>
            </a:rPr>
            <a:t>University of Idaho. 2015. Crop Machinery Cost Calculator. Extension Software. University of Idaho. http://web.cals.uidaho.edu/idahoagbiz/management-tools/. </a:t>
          </a:r>
        </a:p>
        <a:p>
          <a:endParaRPr lang="en-US" sz="1100"/>
        </a:p>
      </xdr:txBody>
    </xdr:sp>
    <xdr:clientData/>
  </xdr:twoCellAnchor>
  <xdr:twoCellAnchor>
    <xdr:from>
      <xdr:col>0</xdr:col>
      <xdr:colOff>148167</xdr:colOff>
      <xdr:row>254</xdr:row>
      <xdr:rowOff>148165</xdr:rowOff>
    </xdr:from>
    <xdr:to>
      <xdr:col>10</xdr:col>
      <xdr:colOff>508000</xdr:colOff>
      <xdr:row>274</xdr:row>
      <xdr:rowOff>42332</xdr:rowOff>
    </xdr:to>
    <xdr:sp macro="" textlink="">
      <xdr:nvSpPr>
        <xdr:cNvPr id="7" name="TextBox 6"/>
        <xdr:cNvSpPr txBox="1"/>
      </xdr:nvSpPr>
      <xdr:spPr>
        <a:xfrm>
          <a:off x="148167" y="40618832"/>
          <a:ext cx="6498166" cy="306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u="sng">
              <a:effectLst/>
              <a:latin typeface="+mn-lt"/>
              <a:ea typeface="Calibri"/>
              <a:cs typeface="Times New Roman"/>
            </a:rPr>
            <a:t>Acknowledgements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We wish to thank everyone who helped gather the information needed to create these budgets. First and foremost, we thank the farmers who were willing to take the time to share their enterprise information in order to create this Excel workbook. Without their assistance we would not be able to provide this critical information to others. We thank Kate Painter and Hilary Donlon at the University of Idaho for allowing their budgets to be adapted for this project, and for sharing data from complementary work from the Regional Approaches to Climate Change, Pacific Northwest Agriculture (REACCH) project, funded through award #2011-68002-30191 from USDA National Institute for Food and Agriculture (NIFA). We also thank the reviewers for their edits and comments.</a:t>
          </a:r>
        </a:p>
        <a:p>
          <a:pPr marL="0" marR="0">
            <a:lnSpc>
              <a:spcPct val="107000"/>
            </a:lnSpc>
            <a:spcBef>
              <a:spcPts val="0"/>
            </a:spcBef>
            <a:spcAft>
              <a:spcPts val="800"/>
            </a:spcAft>
          </a:pPr>
          <a:r>
            <a:rPr lang="en-US" sz="1100">
              <a:effectLst/>
              <a:latin typeface="+mn-lt"/>
              <a:ea typeface="Calibri"/>
              <a:cs typeface="Times New Roman"/>
            </a:rPr>
            <a:t>We take full responsibility for any errors in these budgets. Please feel free to contact us with any comments or suggestions.</a:t>
          </a:r>
        </a:p>
        <a:p>
          <a:pPr marL="0" marR="0">
            <a:lnSpc>
              <a:spcPct val="107000"/>
            </a:lnSpc>
            <a:spcBef>
              <a:spcPts val="0"/>
            </a:spcBef>
            <a:spcAft>
              <a:spcPts val="800"/>
            </a:spcAft>
          </a:pPr>
          <a:r>
            <a:rPr lang="en-US" sz="1100" b="1">
              <a:effectLst/>
              <a:latin typeface="+mn-lt"/>
              <a:ea typeface="Calibri"/>
              <a:cs typeface="Times New Roman"/>
            </a:rPr>
            <a:t>The Excel workbook and PDF are available online:</a:t>
          </a:r>
          <a:endParaRPr lang="en-US" sz="1100">
            <a:effectLst/>
            <a:latin typeface="+mn-lt"/>
            <a:ea typeface="Calibri"/>
            <a:cs typeface="Times New Roman"/>
          </a:endParaRPr>
        </a:p>
        <a:p>
          <a:pPr marL="0" marR="0">
            <a:lnSpc>
              <a:spcPct val="107000"/>
            </a:lnSpc>
            <a:spcBef>
              <a:spcPts val="0"/>
            </a:spcBef>
            <a:spcAft>
              <a:spcPts val="800"/>
            </a:spcAft>
          </a:pPr>
          <a:r>
            <a:rPr lang="en-US" sz="1100" u="sng">
              <a:effectLst/>
              <a:latin typeface="+mn-lt"/>
              <a:ea typeface="Calibri"/>
              <a:cs typeface="Times New Roman"/>
            </a:rPr>
            <a:t>http://css.wsu.edu/biofuels/</a:t>
          </a:r>
          <a:r>
            <a:rPr lang="en-US" sz="1100">
              <a:effectLst/>
              <a:latin typeface="+mn-lt"/>
              <a:ea typeface="Calibri"/>
              <a:cs typeface="Times New Roman"/>
            </a:rPr>
            <a:t>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585787</xdr:colOff>
      <xdr:row>1</xdr:row>
      <xdr:rowOff>95250</xdr:rowOff>
    </xdr:from>
    <xdr:to>
      <xdr:col>13</xdr:col>
      <xdr:colOff>280987</xdr:colOff>
      <xdr:row>13</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533400</xdr:colOff>
      <xdr:row>15</xdr:row>
      <xdr:rowOff>38100</xdr:rowOff>
    </xdr:from>
    <xdr:to>
      <xdr:col>12</xdr:col>
      <xdr:colOff>228600</xdr:colOff>
      <xdr:row>32</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631032</xdr:colOff>
      <xdr:row>54</xdr:row>
      <xdr:rowOff>142875</xdr:rowOff>
    </xdr:from>
    <xdr:to>
      <xdr:col>4</xdr:col>
      <xdr:colOff>0</xdr:colOff>
      <xdr:row>63</xdr:row>
      <xdr:rowOff>178593</xdr:rowOff>
    </xdr:to>
    <xdr:cxnSp macro="">
      <xdr:nvCxnSpPr>
        <xdr:cNvPr id="5" name="Straight Arrow Connector 4"/>
        <xdr:cNvCxnSpPr/>
      </xdr:nvCxnSpPr>
      <xdr:spPr>
        <a:xfrm flipH="1">
          <a:off x="3369470" y="10096500"/>
          <a:ext cx="964405" cy="2119312"/>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25242</xdr:colOff>
      <xdr:row>52</xdr:row>
      <xdr:rowOff>146843</xdr:rowOff>
    </xdr:from>
    <xdr:to>
      <xdr:col>7</xdr:col>
      <xdr:colOff>127161</xdr:colOff>
      <xdr:row>56</xdr:row>
      <xdr:rowOff>73026</xdr:rowOff>
    </xdr:to>
    <xdr:sp macro="" textlink="">
      <xdr:nvSpPr>
        <xdr:cNvPr id="6" name="TextBox 5"/>
        <xdr:cNvSpPr txBox="1"/>
      </xdr:nvSpPr>
      <xdr:spPr>
        <a:xfrm>
          <a:off x="4359117" y="9528968"/>
          <a:ext cx="2276794" cy="624683"/>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l"/>
          <a:r>
            <a:rPr lang="en-US" sz="1100"/>
            <a:t>Increase or decrease the number of passes for</a:t>
          </a:r>
          <a:r>
            <a:rPr lang="en-US" sz="1100" baseline="0"/>
            <a:t> each operation by changing the numbers in </a:t>
          </a:r>
          <a:r>
            <a:rPr lang="en-US" sz="1100" b="1" baseline="0">
              <a:solidFill>
                <a:srgbClr val="FF0000"/>
              </a:solidFill>
            </a:rPr>
            <a:t>red text</a:t>
          </a:r>
          <a:endParaRPr lang="en-US" sz="1100" b="1">
            <a:solidFill>
              <a:srgbClr val="FF0000"/>
            </a:solidFill>
          </a:endParaRPr>
        </a:p>
      </xdr:txBody>
    </xdr:sp>
    <xdr:clientData/>
  </xdr:twoCellAnchor>
  <xdr:twoCellAnchor>
    <xdr:from>
      <xdr:col>11</xdr:col>
      <xdr:colOff>444500</xdr:colOff>
      <xdr:row>55</xdr:row>
      <xdr:rowOff>23812</xdr:rowOff>
    </xdr:from>
    <xdr:to>
      <xdr:col>12</xdr:col>
      <xdr:colOff>500062</xdr:colOff>
      <xdr:row>57</xdr:row>
      <xdr:rowOff>31750</xdr:rowOff>
    </xdr:to>
    <xdr:cxnSp macro="">
      <xdr:nvCxnSpPr>
        <xdr:cNvPr id="9" name="Straight Arrow Connector 8"/>
        <xdr:cNvCxnSpPr/>
      </xdr:nvCxnSpPr>
      <xdr:spPr>
        <a:xfrm flipH="1">
          <a:off x="9794875" y="9882187"/>
          <a:ext cx="658812" cy="388938"/>
        </a:xfrm>
        <a:prstGeom prst="straightConnector1">
          <a:avLst/>
        </a:prstGeom>
        <a:noFill/>
        <a:ln w="25400" cap="flat" cmpd="sng" algn="ctr">
          <a:solidFill>
            <a:srgbClr val="00B050"/>
          </a:solidFill>
          <a:prstDash val="solid"/>
          <a:tailEnd type="arrow"/>
        </a:ln>
        <a:effectLst>
          <a:outerShdw blurRad="40000" dist="20000" dir="5400000" rotWithShape="0">
            <a:srgbClr val="000000">
              <a:alpha val="38000"/>
            </a:srgbClr>
          </a:outerShdw>
        </a:effectLst>
      </xdr:spPr>
    </xdr:cxnSp>
    <xdr:clientData/>
  </xdr:twoCellAnchor>
  <xdr:twoCellAnchor>
    <xdr:from>
      <xdr:col>12</xdr:col>
      <xdr:colOff>488155</xdr:colOff>
      <xdr:row>52</xdr:row>
      <xdr:rowOff>63500</xdr:rowOff>
    </xdr:from>
    <xdr:to>
      <xdr:col>14</xdr:col>
      <xdr:colOff>500062</xdr:colOff>
      <xdr:row>56</xdr:row>
      <xdr:rowOff>69055</xdr:rowOff>
    </xdr:to>
    <xdr:sp macro="" textlink="">
      <xdr:nvSpPr>
        <xdr:cNvPr id="10" name="TextBox 9"/>
        <xdr:cNvSpPr txBox="1"/>
      </xdr:nvSpPr>
      <xdr:spPr>
        <a:xfrm>
          <a:off x="10441780" y="9445625"/>
          <a:ext cx="1377157" cy="704055"/>
        </a:xfrm>
        <a:prstGeom prst="rect">
          <a:avLst/>
        </a:prstGeom>
        <a:solidFill>
          <a:sysClr val="window" lastClr="FFFFFF"/>
        </a:solidFill>
        <a:ln w="19050" cmpd="sng">
          <a:solidFill>
            <a:srgbClr val="00B05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B050"/>
              </a:solidFill>
              <a:effectLst/>
              <a:uLnTx/>
              <a:uFillTx/>
              <a:latin typeface="Calibri" panose="020F0502020204030204"/>
            </a:rPr>
            <a:t>Green text </a:t>
          </a:r>
          <a:r>
            <a:rPr kumimoji="0" lang="en-US" sz="1100" b="0" i="0" u="none" strike="noStrike" kern="0" cap="none" spc="0" normalizeH="0" baseline="0" noProof="0">
              <a:ln>
                <a:noFill/>
              </a:ln>
              <a:solidFill>
                <a:sysClr val="windowText" lastClr="000000"/>
              </a:solidFill>
              <a:effectLst/>
              <a:uLnTx/>
              <a:uFillTx/>
              <a:latin typeface="Calibri" panose="020F0502020204030204"/>
            </a:rPr>
            <a:t>indicates the crop's place in the full rotation</a:t>
          </a:r>
        </a:p>
      </xdr:txBody>
    </xdr:sp>
    <xdr:clientData/>
  </xdr:twoCellAnchor>
</xdr:wsDr>
</file>

<file path=xl/tables/table1.xml><?xml version="1.0" encoding="utf-8"?>
<table xmlns="http://schemas.openxmlformats.org/spreadsheetml/2006/main" id="1" name="Rotations" displayName="Rotations" ref="A6:K7" headerRowCount="0" totalsRowShown="0" headerRowDxfId="24" dataDxfId="23" tableBorderDxfId="22">
  <tableColumns count="11">
    <tableColumn id="1" name="Column1" headerRowDxfId="21" dataDxfId="20"/>
    <tableColumn id="2" name="Column2" headerRowDxfId="19" dataDxfId="18"/>
    <tableColumn id="3" name="Column3" headerRowDxfId="17" dataDxfId="16"/>
    <tableColumn id="6" name="Column6" headerRowDxfId="15" dataDxfId="14"/>
    <tableColumn id="10" name="Column10" headerRowDxfId="13" dataDxfId="12"/>
    <tableColumn id="4" name="Column4" headerRowDxfId="11" dataDxfId="10"/>
    <tableColumn id="7" name="Column7" headerRowDxfId="9" dataDxfId="8"/>
    <tableColumn id="5" name="Column5" headerRowDxfId="7" dataDxfId="6"/>
    <tableColumn id="8" name="Column8" headerRowDxfId="5" dataDxfId="4"/>
    <tableColumn id="9" name="Column9" headerRowDxfId="3" dataDxfId="2"/>
    <tableColumn id="11" name="Column11" headerRowDxfId="1"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css.wsu.edu/biofuels/" TargetMode="External"/><Relationship Id="rId2" Type="http://schemas.openxmlformats.org/officeDocument/2006/relationships/hyperlink" Target="mailto:mccracke@wsu.edu" TargetMode="External"/><Relationship Id="rId1" Type="http://schemas.openxmlformats.org/officeDocument/2006/relationships/hyperlink" Target="mailto:kpainter@uidaho.ed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mccracke@wsu.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eb.cals.uidaho.edu/idahoagbiz/enterprise-budget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B3:AF62"/>
  <sheetViews>
    <sheetView showGridLines="0" tabSelected="1" zoomScale="90" zoomScaleNormal="90" zoomScaleSheetLayoutView="100" workbookViewId="0">
      <selection activeCell="G12" sqref="G12"/>
    </sheetView>
  </sheetViews>
  <sheetFormatPr defaultColWidth="8.6640625" defaultRowHeight="13.2" x14ac:dyDescent="0.25"/>
  <cols>
    <col min="1" max="1" width="9.33203125" style="139" customWidth="1"/>
    <col min="2" max="2" width="23.88671875" style="139" customWidth="1"/>
    <col min="3" max="3" width="12.5546875" style="139" customWidth="1"/>
    <col min="4" max="4" width="23.88671875" style="139" customWidth="1"/>
    <col min="5" max="5" width="12.5546875" style="139" customWidth="1"/>
    <col min="6" max="6" width="25.109375" style="139" customWidth="1"/>
    <col min="7" max="11" width="12.33203125" style="139" customWidth="1"/>
    <col min="12" max="16384" width="8.6640625" style="139"/>
  </cols>
  <sheetData>
    <row r="3" spans="2:8" ht="18" customHeight="1" x14ac:dyDescent="0.3">
      <c r="B3" s="620" t="s">
        <v>260</v>
      </c>
      <c r="C3" s="620"/>
      <c r="D3" s="620"/>
      <c r="E3" s="620"/>
      <c r="F3" s="620"/>
      <c r="G3" s="242"/>
      <c r="H3" s="242"/>
    </row>
    <row r="4" spans="2:8" ht="22.5" customHeight="1" x14ac:dyDescent="0.3">
      <c r="B4" s="620"/>
      <c r="C4" s="620"/>
      <c r="D4" s="620"/>
      <c r="E4" s="620"/>
      <c r="F4" s="620"/>
      <c r="G4" s="242"/>
      <c r="H4" s="242"/>
    </row>
    <row r="5" spans="2:8" ht="22.5" customHeight="1" x14ac:dyDescent="0.3">
      <c r="B5" s="343"/>
      <c r="C5" s="343"/>
      <c r="D5" s="343"/>
      <c r="E5" s="343"/>
      <c r="F5" s="343"/>
      <c r="G5" s="242"/>
      <c r="H5" s="242"/>
    </row>
    <row r="10" spans="2:8" ht="33.6" customHeight="1" x14ac:dyDescent="0.25"/>
    <row r="11" spans="2:8" ht="33.6" customHeight="1" x14ac:dyDescent="0.25"/>
    <row r="12" spans="2:8" ht="33.6" customHeight="1" x14ac:dyDescent="0.25"/>
    <row r="13" spans="2:8" ht="33.6" customHeight="1" x14ac:dyDescent="0.25"/>
    <row r="17" spans="2:9" x14ac:dyDescent="0.25">
      <c r="G17" s="243"/>
      <c r="I17" s="243"/>
    </row>
    <row r="18" spans="2:9" x14ac:dyDescent="0.25">
      <c r="G18" s="244"/>
      <c r="I18" s="244"/>
    </row>
    <row r="19" spans="2:9" x14ac:dyDescent="0.25">
      <c r="G19" s="244"/>
      <c r="I19" s="244"/>
    </row>
    <row r="21" spans="2:9" ht="15.6" x14ac:dyDescent="0.3">
      <c r="D21" s="592" t="s">
        <v>472</v>
      </c>
    </row>
    <row r="23" spans="2:9" x14ac:dyDescent="0.25">
      <c r="D23" s="237" t="s">
        <v>441</v>
      </c>
    </row>
    <row r="24" spans="2:9" x14ac:dyDescent="0.25">
      <c r="D24" s="237" t="s">
        <v>440</v>
      </c>
    </row>
    <row r="25" spans="2:9" x14ac:dyDescent="0.25">
      <c r="D25" s="87" t="s">
        <v>251</v>
      </c>
    </row>
    <row r="26" spans="2:9" x14ac:dyDescent="0.25">
      <c r="H26" s="280"/>
    </row>
    <row r="28" spans="2:9" x14ac:dyDescent="0.25">
      <c r="B28" s="139" t="s">
        <v>247</v>
      </c>
      <c r="D28" s="89" t="s">
        <v>249</v>
      </c>
      <c r="E28" s="157"/>
      <c r="F28" s="239" t="s">
        <v>113</v>
      </c>
    </row>
    <row r="29" spans="2:9" x14ac:dyDescent="0.25">
      <c r="B29" s="139" t="s">
        <v>439</v>
      </c>
      <c r="D29" s="89" t="s">
        <v>252</v>
      </c>
      <c r="E29" s="157"/>
      <c r="F29" s="239" t="s">
        <v>253</v>
      </c>
    </row>
    <row r="30" spans="2:9" x14ac:dyDescent="0.25">
      <c r="B30" s="566" t="s">
        <v>248</v>
      </c>
      <c r="C30" s="566"/>
      <c r="D30" s="566" t="s">
        <v>248</v>
      </c>
      <c r="E30" s="567"/>
      <c r="F30" s="568" t="s">
        <v>421</v>
      </c>
    </row>
    <row r="31" spans="2:9" x14ac:dyDescent="0.25">
      <c r="B31" s="566" t="s">
        <v>245</v>
      </c>
      <c r="C31" s="566"/>
      <c r="D31" s="566" t="s">
        <v>245</v>
      </c>
      <c r="E31" s="567"/>
      <c r="F31" s="568" t="s">
        <v>422</v>
      </c>
    </row>
    <row r="32" spans="2:9" x14ac:dyDescent="0.25">
      <c r="B32" s="139" t="s">
        <v>383</v>
      </c>
      <c r="D32" s="139" t="s">
        <v>250</v>
      </c>
      <c r="E32" s="566"/>
      <c r="F32" s="569" t="s">
        <v>114</v>
      </c>
    </row>
    <row r="33" spans="2:8" x14ac:dyDescent="0.25">
      <c r="B33" s="199" t="s">
        <v>244</v>
      </c>
      <c r="D33" s="199" t="s">
        <v>246</v>
      </c>
      <c r="F33" s="239" t="s">
        <v>115</v>
      </c>
      <c r="H33" s="264"/>
    </row>
    <row r="34" spans="2:8" x14ac:dyDescent="0.25">
      <c r="F34" s="240" t="s">
        <v>116</v>
      </c>
    </row>
    <row r="35" spans="2:8" x14ac:dyDescent="0.25">
      <c r="D35" s="157"/>
      <c r="E35" s="157"/>
      <c r="F35" s="157"/>
    </row>
    <row r="36" spans="2:8" x14ac:dyDescent="0.25">
      <c r="D36" s="157"/>
      <c r="E36" s="157"/>
      <c r="F36"/>
    </row>
    <row r="37" spans="2:8" x14ac:dyDescent="0.25">
      <c r="D37"/>
      <c r="E37" s="157"/>
      <c r="F37" s="157"/>
    </row>
    <row r="38" spans="2:8" x14ac:dyDescent="0.25">
      <c r="D38" s="157"/>
      <c r="E38" s="157"/>
      <c r="F38" s="157"/>
    </row>
    <row r="39" spans="2:8" x14ac:dyDescent="0.25">
      <c r="D39" s="157"/>
      <c r="E39" s="157"/>
      <c r="F39" s="157"/>
    </row>
    <row r="40" spans="2:8" x14ac:dyDescent="0.25">
      <c r="D40" s="157"/>
      <c r="E40" s="157"/>
      <c r="F40" s="157"/>
    </row>
    <row r="41" spans="2:8" x14ac:dyDescent="0.25">
      <c r="D41" s="157"/>
      <c r="E41" s="157"/>
      <c r="F41" s="157"/>
    </row>
    <row r="42" spans="2:8" x14ac:dyDescent="0.25">
      <c r="D42" s="157"/>
      <c r="E42" s="157"/>
      <c r="F42" s="157"/>
    </row>
    <row r="43" spans="2:8" x14ac:dyDescent="0.25">
      <c r="D43" s="157"/>
      <c r="E43" s="157"/>
      <c r="F43" s="157"/>
    </row>
    <row r="44" spans="2:8" x14ac:dyDescent="0.25">
      <c r="D44" s="157"/>
      <c r="E44" s="157"/>
      <c r="F44" s="157"/>
    </row>
    <row r="45" spans="2:8" x14ac:dyDescent="0.25">
      <c r="D45" s="157"/>
      <c r="E45" s="157"/>
      <c r="F45" s="157"/>
    </row>
    <row r="46" spans="2:8" x14ac:dyDescent="0.25">
      <c r="D46" s="157"/>
      <c r="E46" s="157"/>
      <c r="F46" s="157"/>
    </row>
    <row r="47" spans="2:8" x14ac:dyDescent="0.25">
      <c r="F47" s="241"/>
    </row>
    <row r="49" spans="2:32" x14ac:dyDescent="0.25">
      <c r="F49" s="236"/>
      <c r="AA49" s="140"/>
      <c r="AB49" s="237"/>
    </row>
    <row r="50" spans="2:32" x14ac:dyDescent="0.25">
      <c r="F50" s="236"/>
      <c r="AA50" s="140"/>
      <c r="AB50" s="237"/>
    </row>
    <row r="51" spans="2:32" s="236" customFormat="1" x14ac:dyDescent="0.25">
      <c r="Z51" s="139"/>
      <c r="AA51" s="140"/>
      <c r="AB51" s="237"/>
      <c r="AC51" s="139"/>
      <c r="AD51" s="139"/>
      <c r="AE51" s="139"/>
      <c r="AF51" s="139"/>
    </row>
    <row r="52" spans="2:32" s="236" customFormat="1" x14ac:dyDescent="0.25">
      <c r="B52" s="139"/>
      <c r="Z52" s="139"/>
      <c r="AA52" s="238"/>
      <c r="AB52" s="237"/>
      <c r="AC52" s="139"/>
      <c r="AD52" s="139"/>
      <c r="AE52" s="139"/>
      <c r="AF52" s="139"/>
    </row>
    <row r="53" spans="2:32" s="236" customFormat="1" x14ac:dyDescent="0.25">
      <c r="B53" s="566"/>
      <c r="Z53" s="139"/>
      <c r="AA53" s="139"/>
      <c r="AB53" s="237"/>
      <c r="AC53" s="139"/>
      <c r="AD53" s="139"/>
      <c r="AE53" s="139"/>
      <c r="AF53" s="139"/>
    </row>
    <row r="54" spans="2:32" s="236" customFormat="1" x14ac:dyDescent="0.25">
      <c r="Z54" s="139"/>
      <c r="AA54" s="139"/>
      <c r="AB54" s="237"/>
      <c r="AC54" s="139"/>
      <c r="AD54" s="139"/>
      <c r="AE54" s="139"/>
      <c r="AF54" s="139"/>
    </row>
    <row r="55" spans="2:32" s="236" customFormat="1" x14ac:dyDescent="0.25"/>
    <row r="56" spans="2:32" s="236" customFormat="1" x14ac:dyDescent="0.25"/>
    <row r="57" spans="2:32" s="236" customFormat="1" x14ac:dyDescent="0.25">
      <c r="F57" s="139"/>
    </row>
    <row r="58" spans="2:32" s="236" customFormat="1" x14ac:dyDescent="0.25">
      <c r="F58" s="139"/>
    </row>
    <row r="59" spans="2:32" x14ac:dyDescent="0.25">
      <c r="Z59" s="236"/>
      <c r="AB59" s="236"/>
      <c r="AC59" s="236"/>
      <c r="AD59" s="236"/>
      <c r="AE59" s="236"/>
      <c r="AF59" s="236"/>
    </row>
    <row r="60" spans="2:32" x14ac:dyDescent="0.25">
      <c r="Z60" s="236"/>
      <c r="AB60" s="236"/>
      <c r="AC60" s="236"/>
      <c r="AD60" s="236"/>
      <c r="AE60" s="236"/>
      <c r="AF60" s="236"/>
    </row>
    <row r="61" spans="2:32" x14ac:dyDescent="0.25">
      <c r="Z61" s="236"/>
      <c r="AB61" s="236"/>
      <c r="AC61" s="236"/>
      <c r="AD61" s="236"/>
      <c r="AE61" s="236"/>
      <c r="AF61" s="236"/>
    </row>
    <row r="62" spans="2:32" x14ac:dyDescent="0.25">
      <c r="Z62" s="236"/>
      <c r="AA62" s="236"/>
      <c r="AB62" s="236"/>
      <c r="AC62" s="236"/>
      <c r="AD62" s="236"/>
      <c r="AE62" s="236"/>
      <c r="AF62" s="236"/>
    </row>
  </sheetData>
  <mergeCells count="1">
    <mergeCell ref="B3:F4"/>
  </mergeCells>
  <phoneticPr fontId="8" type="noConversion"/>
  <hyperlinks>
    <hyperlink ref="F34" r:id="rId1"/>
    <hyperlink ref="D33" r:id="rId2"/>
    <hyperlink ref="D25" r:id="rId3"/>
    <hyperlink ref="B33" r:id="rId4" display="mccracke@wsu.edu"/>
  </hyperlinks>
  <printOptions horizontalCentered="1"/>
  <pageMargins left="0.75" right="0.75" top="1" bottom="1" header="0" footer="0.5"/>
  <pageSetup scale="92" orientation="portrait" r:id="rId5"/>
  <headerFooter alignWithMargins="0">
    <oddFooter>&amp;L&amp;A&amp;C&amp;F&amp;R
&amp;D</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TB172"/>
  <sheetViews>
    <sheetView showGridLines="0" zoomScale="90" zoomScaleNormal="90" zoomScaleSheetLayoutView="100" workbookViewId="0"/>
  </sheetViews>
  <sheetFormatPr defaultColWidth="8.6640625" defaultRowHeight="13.2" x14ac:dyDescent="0.25"/>
  <cols>
    <col min="1" max="1" width="3.109375" style="157" customWidth="1"/>
    <col min="2" max="2" width="0.5546875" style="31" customWidth="1"/>
    <col min="3" max="3" width="19.33203125" style="31" customWidth="1"/>
    <col min="4" max="4" width="2.44140625" style="31" customWidth="1"/>
    <col min="5" max="5" width="8.6640625" style="31" customWidth="1"/>
    <col min="6" max="6" width="2.109375" style="31" customWidth="1"/>
    <col min="7" max="7" width="8.6640625" style="31" customWidth="1"/>
    <col min="8" max="8" width="2.33203125" style="31" customWidth="1"/>
    <col min="9" max="9" width="8.6640625" style="31" customWidth="1"/>
    <col min="10" max="10" width="2.33203125" style="31" customWidth="1"/>
    <col min="11" max="11" width="9.88671875" style="31" customWidth="1"/>
    <col min="12" max="12" width="7.109375" style="124" customWidth="1"/>
    <col min="13" max="13" width="0.5546875" customWidth="1"/>
    <col min="14" max="14" width="28.44140625" customWidth="1"/>
    <col min="15" max="15" width="2.44140625" customWidth="1"/>
    <col min="16" max="16" width="12" style="49" customWidth="1"/>
    <col min="17" max="17" width="2.44140625" customWidth="1"/>
    <col min="18" max="18" width="11" style="18" customWidth="1"/>
    <col min="19" max="19" width="2.44140625" customWidth="1"/>
    <col min="20" max="20" width="10.6640625" style="49" customWidth="1"/>
    <col min="21" max="21" width="2.44140625" customWidth="1"/>
    <col min="22" max="22" width="9.88671875" style="30" customWidth="1"/>
    <col min="23" max="23" width="3.33203125" hidden="1" customWidth="1"/>
    <col min="24" max="32" width="8.6640625" style="157" customWidth="1"/>
    <col min="33" max="468" width="8.6640625" style="157"/>
  </cols>
  <sheetData>
    <row r="1" spans="1:468" s="157" customFormat="1" x14ac:dyDescent="0.25">
      <c r="A1" s="89"/>
      <c r="L1" s="124"/>
      <c r="P1" s="90"/>
      <c r="R1" s="223"/>
      <c r="T1" s="90"/>
    </row>
    <row r="2" spans="1:468" s="31" customFormat="1" x14ac:dyDescent="0.25">
      <c r="A2" s="285"/>
      <c r="B2" s="45"/>
      <c r="C2" s="254" t="s">
        <v>261</v>
      </c>
      <c r="D2" s="45"/>
      <c r="E2" s="63"/>
      <c r="F2" s="45"/>
      <c r="G2" s="46"/>
      <c r="H2" s="45"/>
      <c r="I2" s="63"/>
      <c r="J2" s="45"/>
      <c r="K2" s="138"/>
      <c r="L2" s="124"/>
      <c r="W2" s="45"/>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c r="IV2" s="157"/>
      <c r="IW2" s="157"/>
      <c r="IX2" s="157"/>
      <c r="IY2" s="157"/>
      <c r="IZ2" s="157"/>
      <c r="JA2" s="157"/>
      <c r="JB2" s="157"/>
      <c r="JC2" s="157"/>
      <c r="JD2" s="157"/>
      <c r="JE2" s="157"/>
      <c r="JF2" s="157"/>
      <c r="JG2" s="157"/>
      <c r="JH2" s="157"/>
      <c r="JI2" s="157"/>
      <c r="JJ2" s="157"/>
      <c r="JK2" s="157"/>
      <c r="JL2" s="157"/>
      <c r="JM2" s="157"/>
      <c r="JN2" s="157"/>
      <c r="JO2" s="157"/>
      <c r="JP2" s="157"/>
      <c r="JQ2" s="157"/>
      <c r="JR2" s="157"/>
      <c r="JS2" s="157"/>
      <c r="JT2" s="157"/>
      <c r="JU2" s="157"/>
      <c r="JV2" s="157"/>
      <c r="JW2" s="157"/>
      <c r="JX2" s="157"/>
      <c r="JY2" s="157"/>
      <c r="JZ2" s="157"/>
      <c r="KA2" s="157"/>
      <c r="KB2" s="157"/>
      <c r="KC2" s="157"/>
      <c r="KD2" s="157"/>
      <c r="KE2" s="157"/>
      <c r="KF2" s="157"/>
      <c r="KG2" s="157"/>
      <c r="KH2" s="157"/>
      <c r="KI2" s="157"/>
      <c r="KJ2" s="157"/>
      <c r="KK2" s="157"/>
      <c r="KL2" s="157"/>
      <c r="KM2" s="157"/>
      <c r="KN2" s="157"/>
      <c r="KO2" s="157"/>
      <c r="KP2" s="157"/>
      <c r="KQ2" s="157"/>
      <c r="KR2" s="157"/>
      <c r="KS2" s="157"/>
      <c r="KT2" s="157"/>
      <c r="KU2" s="157"/>
      <c r="KV2" s="157"/>
      <c r="KW2" s="157"/>
      <c r="KX2" s="157"/>
      <c r="KY2" s="157"/>
      <c r="KZ2" s="157"/>
      <c r="LA2" s="157"/>
      <c r="LB2" s="157"/>
      <c r="LC2" s="157"/>
      <c r="LD2" s="157"/>
      <c r="LE2" s="157"/>
      <c r="LF2" s="157"/>
      <c r="LG2" s="157"/>
      <c r="LH2" s="157"/>
      <c r="LI2" s="157"/>
      <c r="LJ2" s="157"/>
      <c r="LK2" s="157"/>
      <c r="LL2" s="157"/>
      <c r="LM2" s="157"/>
      <c r="LN2" s="157"/>
      <c r="LO2" s="157"/>
      <c r="LP2" s="157"/>
      <c r="LQ2" s="157"/>
      <c r="LR2" s="157"/>
      <c r="LS2" s="157"/>
      <c r="LT2" s="157"/>
      <c r="LU2" s="157"/>
      <c r="LV2" s="157"/>
      <c r="LW2" s="157"/>
      <c r="LX2" s="157"/>
      <c r="LY2" s="157"/>
      <c r="LZ2" s="157"/>
      <c r="MA2" s="157"/>
      <c r="MB2" s="157"/>
      <c r="MC2" s="157"/>
      <c r="MD2" s="157"/>
      <c r="ME2" s="157"/>
      <c r="MF2" s="157"/>
      <c r="MG2" s="157"/>
      <c r="MH2" s="157"/>
      <c r="MI2" s="157"/>
      <c r="MJ2" s="157"/>
      <c r="MK2" s="157"/>
      <c r="ML2" s="157"/>
      <c r="MM2" s="157"/>
      <c r="MN2" s="157"/>
      <c r="MO2" s="157"/>
      <c r="MP2" s="157"/>
      <c r="MQ2" s="157"/>
      <c r="MR2" s="157"/>
      <c r="MS2" s="157"/>
      <c r="MT2" s="157"/>
      <c r="MU2" s="157"/>
      <c r="MV2" s="157"/>
      <c r="MW2" s="157"/>
      <c r="MX2" s="157"/>
      <c r="MY2" s="157"/>
      <c r="MZ2" s="157"/>
      <c r="NA2" s="157"/>
      <c r="NB2" s="157"/>
      <c r="NC2" s="157"/>
      <c r="ND2" s="157"/>
      <c r="NE2" s="157"/>
      <c r="NF2" s="157"/>
      <c r="NG2" s="157"/>
      <c r="NH2" s="157"/>
      <c r="NI2" s="157"/>
      <c r="NJ2" s="157"/>
      <c r="NK2" s="157"/>
      <c r="NL2" s="157"/>
      <c r="NM2" s="157"/>
      <c r="NN2" s="157"/>
      <c r="NO2" s="157"/>
      <c r="NP2" s="157"/>
      <c r="NQ2" s="157"/>
      <c r="NR2" s="157"/>
      <c r="NS2" s="157"/>
      <c r="NT2" s="157"/>
      <c r="NU2" s="157"/>
      <c r="NV2" s="157"/>
      <c r="NW2" s="157"/>
      <c r="NX2" s="157"/>
      <c r="NY2" s="157"/>
      <c r="NZ2" s="157"/>
      <c r="OA2" s="157"/>
      <c r="OB2" s="157"/>
      <c r="OC2" s="157"/>
      <c r="OD2" s="157"/>
      <c r="OE2" s="157"/>
      <c r="OF2" s="157"/>
      <c r="OG2" s="157"/>
      <c r="OH2" s="157"/>
      <c r="OI2" s="157"/>
      <c r="OJ2" s="157"/>
      <c r="OK2" s="157"/>
      <c r="OL2" s="157"/>
      <c r="OM2" s="157"/>
      <c r="ON2" s="157"/>
      <c r="OO2" s="157"/>
      <c r="OP2" s="157"/>
      <c r="OQ2" s="157"/>
      <c r="OR2" s="157"/>
      <c r="OS2" s="157"/>
      <c r="OT2" s="157"/>
      <c r="OU2" s="157"/>
      <c r="OV2" s="157"/>
      <c r="OW2" s="157"/>
      <c r="OX2" s="157"/>
      <c r="OY2" s="157"/>
      <c r="OZ2" s="157"/>
      <c r="PA2" s="157"/>
      <c r="PB2" s="157"/>
      <c r="PC2" s="157"/>
      <c r="PD2" s="157"/>
      <c r="PE2" s="157"/>
      <c r="PF2" s="157"/>
      <c r="PG2" s="157"/>
      <c r="PH2" s="157"/>
      <c r="PI2" s="157"/>
      <c r="PJ2" s="157"/>
      <c r="PK2" s="157"/>
      <c r="PL2" s="157"/>
      <c r="PM2" s="157"/>
      <c r="PN2" s="157"/>
      <c r="PO2" s="157"/>
      <c r="PP2" s="157"/>
      <c r="PQ2" s="157"/>
      <c r="PR2" s="157"/>
      <c r="PS2" s="157"/>
      <c r="PT2" s="157"/>
      <c r="PU2" s="157"/>
      <c r="PV2" s="157"/>
      <c r="PW2" s="157"/>
      <c r="PX2" s="157"/>
      <c r="PY2" s="157"/>
      <c r="PZ2" s="157"/>
      <c r="QA2" s="157"/>
      <c r="QB2" s="157"/>
      <c r="QC2" s="157"/>
      <c r="QD2" s="157"/>
      <c r="QE2" s="157"/>
      <c r="QF2" s="157"/>
      <c r="QG2" s="157"/>
      <c r="QH2" s="157"/>
      <c r="QI2" s="157"/>
      <c r="QJ2" s="157"/>
      <c r="QK2" s="157"/>
      <c r="QL2" s="157"/>
      <c r="QM2" s="157"/>
      <c r="QN2" s="157"/>
      <c r="QO2" s="157"/>
      <c r="QP2" s="157"/>
      <c r="QQ2" s="157"/>
      <c r="QR2" s="157"/>
      <c r="QS2" s="157"/>
      <c r="QT2" s="157"/>
      <c r="QU2" s="157"/>
      <c r="QV2" s="157"/>
      <c r="QW2" s="157"/>
      <c r="QX2" s="157"/>
      <c r="QY2" s="157"/>
      <c r="QZ2" s="157"/>
    </row>
    <row r="3" spans="1:468" s="31" customFormat="1" x14ac:dyDescent="0.25">
      <c r="A3" s="285"/>
      <c r="B3" s="120"/>
      <c r="C3" s="121" t="s">
        <v>239</v>
      </c>
      <c r="L3" s="124"/>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c r="IV3" s="157"/>
      <c r="IW3" s="157"/>
      <c r="IX3" s="157"/>
      <c r="IY3" s="157"/>
      <c r="IZ3" s="157"/>
      <c r="JA3" s="157"/>
      <c r="JB3" s="157"/>
      <c r="JC3" s="157"/>
      <c r="JD3" s="157"/>
      <c r="JE3" s="157"/>
      <c r="JF3" s="157"/>
      <c r="JG3" s="157"/>
      <c r="JH3" s="157"/>
      <c r="JI3" s="157"/>
      <c r="JJ3" s="157"/>
      <c r="JK3" s="157"/>
      <c r="JL3" s="157"/>
      <c r="JM3" s="157"/>
      <c r="JN3" s="157"/>
      <c r="JO3" s="157"/>
      <c r="JP3" s="157"/>
      <c r="JQ3" s="157"/>
      <c r="JR3" s="157"/>
      <c r="JS3" s="157"/>
      <c r="JT3" s="157"/>
      <c r="JU3" s="157"/>
      <c r="JV3" s="157"/>
      <c r="JW3" s="157"/>
      <c r="JX3" s="157"/>
      <c r="JY3" s="157"/>
      <c r="JZ3" s="157"/>
      <c r="KA3" s="157"/>
      <c r="KB3" s="157"/>
      <c r="KC3" s="157"/>
      <c r="KD3" s="157"/>
      <c r="KE3" s="157"/>
      <c r="KF3" s="157"/>
      <c r="KG3" s="157"/>
      <c r="KH3" s="157"/>
      <c r="KI3" s="157"/>
      <c r="KJ3" s="157"/>
      <c r="KK3" s="157"/>
      <c r="KL3" s="157"/>
      <c r="KM3" s="157"/>
      <c r="KN3" s="157"/>
      <c r="KO3" s="157"/>
      <c r="KP3" s="157"/>
      <c r="KQ3" s="157"/>
      <c r="KR3" s="157"/>
      <c r="KS3" s="157"/>
      <c r="KT3" s="157"/>
      <c r="KU3" s="157"/>
      <c r="KV3" s="157"/>
      <c r="KW3" s="157"/>
      <c r="KX3" s="157"/>
      <c r="KY3" s="157"/>
      <c r="KZ3" s="157"/>
      <c r="LA3" s="157"/>
      <c r="LB3" s="157"/>
      <c r="LC3" s="157"/>
      <c r="LD3" s="157"/>
      <c r="LE3" s="157"/>
      <c r="LF3" s="157"/>
      <c r="LG3" s="157"/>
      <c r="LH3" s="157"/>
      <c r="LI3" s="157"/>
      <c r="LJ3" s="157"/>
      <c r="LK3" s="157"/>
      <c r="LL3" s="157"/>
      <c r="LM3" s="157"/>
      <c r="LN3" s="157"/>
      <c r="LO3" s="157"/>
      <c r="LP3" s="157"/>
      <c r="LQ3" s="157"/>
      <c r="LR3" s="157"/>
      <c r="LS3" s="157"/>
      <c r="LT3" s="157"/>
      <c r="LU3" s="157"/>
      <c r="LV3" s="157"/>
      <c r="LW3" s="157"/>
      <c r="LX3" s="157"/>
      <c r="LY3" s="157"/>
      <c r="LZ3" s="157"/>
      <c r="MA3" s="157"/>
      <c r="MB3" s="157"/>
      <c r="MC3" s="157"/>
      <c r="MD3" s="157"/>
      <c r="ME3" s="157"/>
      <c r="MF3" s="157"/>
      <c r="MG3" s="157"/>
      <c r="MH3" s="157"/>
      <c r="MI3" s="157"/>
      <c r="MJ3" s="157"/>
      <c r="MK3" s="157"/>
      <c r="ML3" s="157"/>
      <c r="MM3" s="157"/>
      <c r="MN3" s="157"/>
      <c r="MO3" s="157"/>
      <c r="MP3" s="157"/>
      <c r="MQ3" s="157"/>
      <c r="MR3" s="157"/>
      <c r="MS3" s="157"/>
      <c r="MT3" s="157"/>
      <c r="MU3" s="157"/>
      <c r="MV3" s="157"/>
      <c r="MW3" s="157"/>
      <c r="MX3" s="157"/>
      <c r="MY3" s="157"/>
      <c r="MZ3" s="157"/>
      <c r="NA3" s="157"/>
      <c r="NB3" s="157"/>
      <c r="NC3" s="157"/>
      <c r="ND3" s="157"/>
      <c r="NE3" s="157"/>
      <c r="NF3" s="157"/>
      <c r="NG3" s="157"/>
      <c r="NH3" s="157"/>
      <c r="NI3" s="157"/>
      <c r="NJ3" s="157"/>
      <c r="NK3" s="157"/>
      <c r="NL3" s="157"/>
      <c r="NM3" s="157"/>
      <c r="NN3" s="157"/>
      <c r="NO3" s="157"/>
      <c r="NP3" s="157"/>
      <c r="NQ3" s="157"/>
      <c r="NR3" s="157"/>
      <c r="NS3" s="157"/>
      <c r="NT3" s="157"/>
      <c r="NU3" s="157"/>
      <c r="NV3" s="157"/>
      <c r="NW3" s="157"/>
      <c r="NX3" s="157"/>
      <c r="NY3" s="157"/>
      <c r="NZ3" s="157"/>
      <c r="OA3" s="157"/>
      <c r="OB3" s="157"/>
      <c r="OC3" s="157"/>
      <c r="OD3" s="157"/>
      <c r="OE3" s="157"/>
      <c r="OF3" s="157"/>
      <c r="OG3" s="157"/>
      <c r="OH3" s="157"/>
      <c r="OI3" s="157"/>
      <c r="OJ3" s="157"/>
      <c r="OK3" s="157"/>
      <c r="OL3" s="157"/>
      <c r="OM3" s="157"/>
      <c r="ON3" s="157"/>
      <c r="OO3" s="157"/>
      <c r="OP3" s="157"/>
      <c r="OQ3" s="157"/>
      <c r="OR3" s="157"/>
      <c r="OS3" s="157"/>
      <c r="OT3" s="157"/>
      <c r="OU3" s="157"/>
      <c r="OV3" s="157"/>
      <c r="OW3" s="157"/>
      <c r="OX3" s="157"/>
      <c r="OY3" s="157"/>
      <c r="OZ3" s="157"/>
      <c r="PA3" s="157"/>
      <c r="PB3" s="157"/>
      <c r="PC3" s="157"/>
      <c r="PD3" s="157"/>
      <c r="PE3" s="157"/>
      <c r="PF3" s="157"/>
      <c r="PG3" s="157"/>
      <c r="PH3" s="157"/>
      <c r="PI3" s="157"/>
      <c r="PJ3" s="157"/>
      <c r="PK3" s="157"/>
      <c r="PL3" s="157"/>
      <c r="PM3" s="157"/>
      <c r="PN3" s="157"/>
      <c r="PO3" s="157"/>
      <c r="PP3" s="157"/>
      <c r="PQ3" s="157"/>
      <c r="PR3" s="157"/>
      <c r="PS3" s="157"/>
      <c r="PT3" s="157"/>
      <c r="PU3" s="157"/>
      <c r="PV3" s="157"/>
      <c r="PW3" s="157"/>
      <c r="PX3" s="157"/>
      <c r="PY3" s="157"/>
      <c r="PZ3" s="157"/>
      <c r="QA3" s="157"/>
      <c r="QB3" s="157"/>
      <c r="QC3" s="157"/>
      <c r="QD3" s="157"/>
      <c r="QE3" s="157"/>
      <c r="QF3" s="157"/>
      <c r="QG3" s="157"/>
      <c r="QH3" s="157"/>
      <c r="QI3" s="157"/>
      <c r="QJ3" s="157"/>
      <c r="QK3" s="157"/>
      <c r="QL3" s="157"/>
      <c r="QM3" s="157"/>
      <c r="QN3" s="157"/>
      <c r="QO3" s="157"/>
      <c r="QP3" s="157"/>
      <c r="QQ3" s="157"/>
      <c r="QR3" s="157"/>
      <c r="QS3" s="157"/>
      <c r="QT3" s="157"/>
      <c r="QU3" s="157"/>
      <c r="QV3" s="157"/>
      <c r="QW3" s="157"/>
      <c r="QX3" s="157"/>
      <c r="QY3" s="157"/>
      <c r="QZ3" s="157"/>
    </row>
    <row r="4" spans="1:468" s="66" customFormat="1" ht="13.8" x14ac:dyDescent="0.25">
      <c r="A4" s="183"/>
      <c r="B4" s="122"/>
      <c r="C4" s="621" t="s">
        <v>262</v>
      </c>
      <c r="D4" s="621"/>
      <c r="E4" s="621"/>
      <c r="F4" s="621"/>
      <c r="G4" s="621"/>
      <c r="H4" s="621"/>
      <c r="I4" s="621"/>
      <c r="J4" s="621"/>
      <c r="K4" s="621"/>
      <c r="L4" s="183"/>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0"/>
      <c r="IW4" s="110"/>
      <c r="IX4" s="110"/>
      <c r="IY4" s="110"/>
      <c r="IZ4" s="110"/>
      <c r="JA4" s="110"/>
      <c r="JB4" s="110"/>
      <c r="JC4" s="110"/>
      <c r="JD4" s="110"/>
      <c r="JE4" s="110"/>
      <c r="JF4" s="110"/>
      <c r="JG4" s="110"/>
      <c r="JH4" s="110"/>
      <c r="JI4" s="110"/>
      <c r="JJ4" s="110"/>
      <c r="JK4" s="110"/>
      <c r="JL4" s="110"/>
      <c r="JM4" s="110"/>
      <c r="JN4" s="110"/>
      <c r="JO4" s="110"/>
      <c r="JP4" s="110"/>
      <c r="JQ4" s="110"/>
      <c r="JR4" s="110"/>
      <c r="JS4" s="110"/>
      <c r="JT4" s="110"/>
      <c r="JU4" s="110"/>
      <c r="JV4" s="110"/>
      <c r="JW4" s="110"/>
      <c r="JX4" s="110"/>
      <c r="JY4" s="110"/>
      <c r="JZ4" s="110"/>
      <c r="KA4" s="110"/>
      <c r="KB4" s="110"/>
      <c r="KC4" s="110"/>
      <c r="KD4" s="110"/>
      <c r="KE4" s="110"/>
      <c r="KF4" s="110"/>
      <c r="KG4" s="110"/>
      <c r="KH4" s="110"/>
      <c r="KI4" s="110"/>
      <c r="KJ4" s="110"/>
      <c r="KK4" s="110"/>
      <c r="KL4" s="110"/>
      <c r="KM4" s="110"/>
      <c r="KN4" s="110"/>
      <c r="KO4" s="110"/>
      <c r="KP4" s="110"/>
      <c r="KQ4" s="110"/>
      <c r="KR4" s="110"/>
      <c r="KS4" s="110"/>
      <c r="KT4" s="110"/>
      <c r="KU4" s="110"/>
      <c r="KV4" s="110"/>
      <c r="KW4" s="110"/>
      <c r="KX4" s="110"/>
      <c r="KY4" s="110"/>
      <c r="KZ4" s="110"/>
      <c r="LA4" s="110"/>
      <c r="LB4" s="110"/>
      <c r="LC4" s="110"/>
      <c r="LD4" s="110"/>
      <c r="LE4" s="110"/>
      <c r="LF4" s="110"/>
      <c r="LG4" s="110"/>
      <c r="LH4" s="110"/>
      <c r="LI4" s="110"/>
      <c r="LJ4" s="110"/>
      <c r="LK4" s="110"/>
      <c r="LL4" s="110"/>
      <c r="LM4" s="110"/>
      <c r="LN4" s="110"/>
      <c r="LO4" s="110"/>
      <c r="LP4" s="110"/>
      <c r="LQ4" s="110"/>
      <c r="LR4" s="110"/>
      <c r="LS4" s="110"/>
      <c r="LT4" s="110"/>
      <c r="LU4" s="110"/>
      <c r="LV4" s="110"/>
      <c r="LW4" s="110"/>
      <c r="LX4" s="110"/>
      <c r="LY4" s="110"/>
      <c r="LZ4" s="110"/>
      <c r="MA4" s="110"/>
      <c r="MB4" s="110"/>
      <c r="MC4" s="110"/>
      <c r="MD4" s="110"/>
      <c r="ME4" s="110"/>
      <c r="MF4" s="110"/>
      <c r="MG4" s="110"/>
      <c r="MH4" s="110"/>
      <c r="MI4" s="110"/>
      <c r="MJ4" s="110"/>
      <c r="MK4" s="110"/>
      <c r="ML4" s="110"/>
      <c r="MM4" s="110"/>
      <c r="MN4" s="110"/>
      <c r="MO4" s="110"/>
      <c r="MP4" s="110"/>
      <c r="MQ4" s="110"/>
      <c r="MR4" s="110"/>
      <c r="MS4" s="110"/>
      <c r="MT4" s="110"/>
      <c r="MU4" s="110"/>
      <c r="MV4" s="110"/>
      <c r="MW4" s="110"/>
      <c r="MX4" s="110"/>
      <c r="MY4" s="110"/>
      <c r="MZ4" s="110"/>
      <c r="NA4" s="110"/>
      <c r="NB4" s="110"/>
      <c r="NC4" s="110"/>
      <c r="ND4" s="110"/>
      <c r="NE4" s="110"/>
      <c r="NF4" s="110"/>
      <c r="NG4" s="110"/>
      <c r="NH4" s="110"/>
      <c r="NI4" s="110"/>
      <c r="NJ4" s="110"/>
      <c r="NK4" s="110"/>
      <c r="NL4" s="110"/>
      <c r="NM4" s="110"/>
      <c r="NN4" s="110"/>
      <c r="NO4" s="110"/>
      <c r="NP4" s="110"/>
      <c r="NQ4" s="110"/>
      <c r="NR4" s="110"/>
      <c r="NS4" s="110"/>
      <c r="NT4" s="110"/>
      <c r="NU4" s="110"/>
      <c r="NV4" s="110"/>
      <c r="NW4" s="110"/>
      <c r="NX4" s="110"/>
      <c r="NY4" s="110"/>
      <c r="NZ4" s="110"/>
      <c r="OA4" s="110"/>
      <c r="OB4" s="110"/>
      <c r="OC4" s="110"/>
      <c r="OD4" s="110"/>
      <c r="OE4" s="110"/>
      <c r="OF4" s="110"/>
      <c r="OG4" s="110"/>
      <c r="OH4" s="110"/>
      <c r="OI4" s="110"/>
      <c r="OJ4" s="110"/>
      <c r="OK4" s="110"/>
      <c r="OL4" s="110"/>
      <c r="OM4" s="110"/>
      <c r="ON4" s="110"/>
      <c r="OO4" s="110"/>
      <c r="OP4" s="110"/>
      <c r="OQ4" s="110"/>
      <c r="OR4" s="110"/>
      <c r="OS4" s="110"/>
      <c r="OT4" s="110"/>
      <c r="OU4" s="110"/>
      <c r="OV4" s="110"/>
      <c r="OW4" s="110"/>
      <c r="OX4" s="110"/>
      <c r="OY4" s="110"/>
      <c r="OZ4" s="110"/>
      <c r="PA4" s="110"/>
      <c r="PB4" s="110"/>
      <c r="PC4" s="110"/>
      <c r="PD4" s="110"/>
      <c r="PE4" s="110"/>
      <c r="PF4" s="110"/>
      <c r="PG4" s="110"/>
      <c r="PH4" s="110"/>
      <c r="PI4" s="110"/>
      <c r="PJ4" s="110"/>
      <c r="PK4" s="110"/>
      <c r="PL4" s="110"/>
      <c r="PM4" s="110"/>
      <c r="PN4" s="110"/>
      <c r="PO4" s="110"/>
      <c r="PP4" s="110"/>
      <c r="PQ4" s="110"/>
      <c r="PR4" s="110"/>
      <c r="PS4" s="110"/>
      <c r="PT4" s="110"/>
      <c r="PU4" s="110"/>
      <c r="PV4" s="110"/>
      <c r="PW4" s="110"/>
      <c r="PX4" s="110"/>
      <c r="PY4" s="110"/>
      <c r="PZ4" s="110"/>
      <c r="QA4" s="110"/>
      <c r="QB4" s="110"/>
      <c r="QC4" s="110"/>
      <c r="QD4" s="110"/>
      <c r="QE4" s="110"/>
      <c r="QF4" s="110"/>
      <c r="QG4" s="110"/>
      <c r="QH4" s="110"/>
      <c r="QI4" s="110"/>
      <c r="QJ4" s="110"/>
      <c r="QK4" s="110"/>
      <c r="QL4" s="110"/>
      <c r="QM4" s="110"/>
      <c r="QN4" s="110"/>
      <c r="QO4" s="110"/>
      <c r="QP4" s="110"/>
      <c r="QQ4" s="110"/>
      <c r="QR4" s="110"/>
      <c r="QS4" s="110"/>
      <c r="QT4" s="110"/>
      <c r="QU4" s="110"/>
      <c r="QV4" s="110"/>
      <c r="QW4" s="110"/>
      <c r="QX4" s="110"/>
      <c r="QY4" s="110"/>
      <c r="QZ4" s="110"/>
    </row>
    <row r="5" spans="1:468" s="31" customFormat="1" x14ac:dyDescent="0.25">
      <c r="A5" s="199"/>
      <c r="B5" s="123"/>
      <c r="C5" s="123" t="s">
        <v>263</v>
      </c>
      <c r="D5" s="123"/>
      <c r="E5" s="123"/>
      <c r="F5" s="123"/>
      <c r="G5" s="123"/>
      <c r="H5" s="123"/>
      <c r="I5" s="123"/>
      <c r="J5" s="123"/>
      <c r="K5" s="123"/>
      <c r="L5" s="124"/>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c r="EO5" s="157"/>
      <c r="EP5" s="157"/>
      <c r="EQ5" s="157"/>
      <c r="ER5" s="157"/>
      <c r="ES5" s="157"/>
      <c r="ET5" s="157"/>
      <c r="EU5" s="157"/>
      <c r="EV5" s="157"/>
      <c r="EW5" s="157"/>
      <c r="EX5" s="157"/>
      <c r="EY5" s="157"/>
      <c r="EZ5" s="157"/>
      <c r="FA5" s="157"/>
      <c r="FB5" s="157"/>
      <c r="FC5" s="157"/>
      <c r="FD5" s="157"/>
      <c r="FE5" s="157"/>
      <c r="FF5" s="157"/>
      <c r="FG5" s="157"/>
      <c r="FH5" s="157"/>
      <c r="FI5" s="157"/>
      <c r="FJ5" s="157"/>
      <c r="FK5" s="157"/>
      <c r="FL5" s="157"/>
      <c r="FM5" s="157"/>
      <c r="FN5" s="157"/>
      <c r="FO5" s="157"/>
      <c r="FP5" s="157"/>
      <c r="FQ5" s="157"/>
      <c r="FR5" s="157"/>
      <c r="FS5" s="157"/>
      <c r="FT5" s="157"/>
      <c r="FU5" s="157"/>
      <c r="FV5" s="157"/>
      <c r="FW5" s="157"/>
      <c r="FX5" s="157"/>
      <c r="FY5" s="157"/>
      <c r="FZ5" s="157"/>
      <c r="GA5" s="157"/>
      <c r="GB5" s="157"/>
      <c r="GC5" s="157"/>
      <c r="GD5" s="157"/>
      <c r="GE5" s="157"/>
      <c r="GF5" s="157"/>
      <c r="GG5" s="157"/>
      <c r="GH5" s="157"/>
      <c r="GI5" s="157"/>
      <c r="GJ5" s="157"/>
      <c r="GK5" s="157"/>
      <c r="GL5" s="157"/>
      <c r="GM5" s="157"/>
      <c r="GN5" s="157"/>
      <c r="GO5" s="157"/>
      <c r="GP5" s="157"/>
      <c r="GQ5" s="157"/>
      <c r="GR5" s="157"/>
      <c r="GS5" s="157"/>
      <c r="GT5" s="157"/>
      <c r="GU5" s="157"/>
      <c r="GV5" s="157"/>
      <c r="GW5" s="157"/>
      <c r="GX5" s="157"/>
      <c r="GY5" s="157"/>
      <c r="GZ5" s="157"/>
      <c r="HA5" s="157"/>
      <c r="HB5" s="157"/>
      <c r="HC5" s="157"/>
      <c r="HD5" s="157"/>
      <c r="HE5" s="157"/>
      <c r="HF5" s="157"/>
      <c r="HG5" s="157"/>
      <c r="HH5" s="157"/>
      <c r="HI5" s="157"/>
      <c r="HJ5" s="157"/>
      <c r="HK5" s="157"/>
      <c r="HL5" s="157"/>
      <c r="HM5" s="157"/>
      <c r="HN5" s="157"/>
      <c r="HO5" s="157"/>
      <c r="HP5" s="157"/>
      <c r="HQ5" s="157"/>
      <c r="HR5" s="157"/>
      <c r="HS5" s="157"/>
      <c r="HT5" s="157"/>
      <c r="HU5" s="157"/>
      <c r="HV5" s="157"/>
      <c r="HW5" s="157"/>
      <c r="HX5" s="157"/>
      <c r="HY5" s="157"/>
      <c r="HZ5" s="157"/>
      <c r="IA5" s="157"/>
      <c r="IB5" s="157"/>
      <c r="IC5" s="157"/>
      <c r="ID5" s="157"/>
      <c r="IE5" s="157"/>
      <c r="IF5" s="157"/>
      <c r="IG5" s="157"/>
      <c r="IH5" s="157"/>
      <c r="II5" s="157"/>
      <c r="IJ5" s="157"/>
      <c r="IK5" s="157"/>
      <c r="IL5" s="157"/>
      <c r="IM5" s="157"/>
      <c r="IN5" s="157"/>
      <c r="IO5" s="157"/>
      <c r="IP5" s="157"/>
      <c r="IQ5" s="157"/>
      <c r="IR5" s="157"/>
      <c r="IS5" s="157"/>
      <c r="IT5" s="157"/>
      <c r="IU5" s="157"/>
      <c r="IV5" s="157"/>
      <c r="IW5" s="157"/>
      <c r="IX5" s="157"/>
      <c r="IY5" s="157"/>
      <c r="IZ5" s="157"/>
      <c r="JA5" s="157"/>
      <c r="JB5" s="157"/>
      <c r="JC5" s="157"/>
      <c r="JD5" s="157"/>
      <c r="JE5" s="157"/>
      <c r="JF5" s="157"/>
      <c r="JG5" s="157"/>
      <c r="JH5" s="157"/>
      <c r="JI5" s="157"/>
      <c r="JJ5" s="157"/>
      <c r="JK5" s="157"/>
      <c r="JL5" s="157"/>
      <c r="JM5" s="157"/>
      <c r="JN5" s="157"/>
      <c r="JO5" s="157"/>
      <c r="JP5" s="157"/>
      <c r="JQ5" s="157"/>
      <c r="JR5" s="157"/>
      <c r="JS5" s="157"/>
      <c r="JT5" s="157"/>
      <c r="JU5" s="157"/>
      <c r="JV5" s="157"/>
      <c r="JW5" s="157"/>
      <c r="JX5" s="157"/>
      <c r="JY5" s="157"/>
      <c r="JZ5" s="157"/>
      <c r="KA5" s="157"/>
      <c r="KB5" s="157"/>
      <c r="KC5" s="157"/>
      <c r="KD5" s="157"/>
      <c r="KE5" s="157"/>
      <c r="KF5" s="157"/>
      <c r="KG5" s="157"/>
      <c r="KH5" s="157"/>
      <c r="KI5" s="157"/>
      <c r="KJ5" s="157"/>
      <c r="KK5" s="157"/>
      <c r="KL5" s="157"/>
      <c r="KM5" s="157"/>
      <c r="KN5" s="157"/>
      <c r="KO5" s="157"/>
      <c r="KP5" s="157"/>
      <c r="KQ5" s="157"/>
      <c r="KR5" s="157"/>
      <c r="KS5" s="157"/>
      <c r="KT5" s="157"/>
      <c r="KU5" s="157"/>
      <c r="KV5" s="157"/>
      <c r="KW5" s="157"/>
      <c r="KX5" s="157"/>
      <c r="KY5" s="157"/>
      <c r="KZ5" s="157"/>
      <c r="LA5" s="157"/>
      <c r="LB5" s="157"/>
      <c r="LC5" s="157"/>
      <c r="LD5" s="157"/>
      <c r="LE5" s="157"/>
      <c r="LF5" s="157"/>
      <c r="LG5" s="157"/>
      <c r="LH5" s="157"/>
      <c r="LI5" s="157"/>
      <c r="LJ5" s="157"/>
      <c r="LK5" s="157"/>
      <c r="LL5" s="157"/>
      <c r="LM5" s="157"/>
      <c r="LN5" s="157"/>
      <c r="LO5" s="157"/>
      <c r="LP5" s="157"/>
      <c r="LQ5" s="157"/>
      <c r="LR5" s="157"/>
      <c r="LS5" s="157"/>
      <c r="LT5" s="157"/>
      <c r="LU5" s="157"/>
      <c r="LV5" s="157"/>
      <c r="LW5" s="157"/>
      <c r="LX5" s="157"/>
      <c r="LY5" s="157"/>
      <c r="LZ5" s="157"/>
      <c r="MA5" s="157"/>
      <c r="MB5" s="157"/>
      <c r="MC5" s="157"/>
      <c r="MD5" s="157"/>
      <c r="ME5" s="157"/>
      <c r="MF5" s="157"/>
      <c r="MG5" s="157"/>
      <c r="MH5" s="157"/>
      <c r="MI5" s="157"/>
      <c r="MJ5" s="157"/>
      <c r="MK5" s="157"/>
      <c r="ML5" s="157"/>
      <c r="MM5" s="157"/>
      <c r="MN5" s="157"/>
      <c r="MO5" s="157"/>
      <c r="MP5" s="157"/>
      <c r="MQ5" s="157"/>
      <c r="MR5" s="157"/>
      <c r="MS5" s="157"/>
      <c r="MT5" s="157"/>
      <c r="MU5" s="157"/>
      <c r="MV5" s="157"/>
      <c r="MW5" s="157"/>
      <c r="MX5" s="157"/>
      <c r="MY5" s="157"/>
      <c r="MZ5" s="157"/>
      <c r="NA5" s="157"/>
      <c r="NB5" s="157"/>
      <c r="NC5" s="157"/>
      <c r="ND5" s="157"/>
      <c r="NE5" s="157"/>
      <c r="NF5" s="157"/>
      <c r="NG5" s="157"/>
      <c r="NH5" s="157"/>
      <c r="NI5" s="157"/>
      <c r="NJ5" s="157"/>
      <c r="NK5" s="157"/>
      <c r="NL5" s="157"/>
      <c r="NM5" s="157"/>
      <c r="NN5" s="157"/>
      <c r="NO5" s="157"/>
      <c r="NP5" s="157"/>
      <c r="NQ5" s="157"/>
      <c r="NR5" s="157"/>
      <c r="NS5" s="157"/>
      <c r="NT5" s="157"/>
      <c r="NU5" s="157"/>
      <c r="NV5" s="157"/>
      <c r="NW5" s="157"/>
      <c r="NX5" s="157"/>
      <c r="NY5" s="157"/>
      <c r="NZ5" s="157"/>
      <c r="OA5" s="157"/>
      <c r="OB5" s="157"/>
      <c r="OC5" s="157"/>
      <c r="OD5" s="157"/>
      <c r="OE5" s="157"/>
      <c r="OF5" s="157"/>
      <c r="OG5" s="157"/>
      <c r="OH5" s="157"/>
      <c r="OI5" s="157"/>
      <c r="OJ5" s="157"/>
      <c r="OK5" s="157"/>
      <c r="OL5" s="157"/>
      <c r="OM5" s="157"/>
      <c r="ON5" s="157"/>
      <c r="OO5" s="157"/>
      <c r="OP5" s="157"/>
      <c r="OQ5" s="157"/>
      <c r="OR5" s="157"/>
      <c r="OS5" s="157"/>
      <c r="OT5" s="157"/>
      <c r="OU5" s="157"/>
      <c r="OV5" s="157"/>
      <c r="OW5" s="157"/>
      <c r="OX5" s="157"/>
      <c r="OY5" s="157"/>
      <c r="OZ5" s="157"/>
      <c r="PA5" s="157"/>
      <c r="PB5" s="157"/>
      <c r="PC5" s="157"/>
      <c r="PD5" s="157"/>
      <c r="PE5" s="157"/>
      <c r="PF5" s="157"/>
      <c r="PG5" s="157"/>
      <c r="PH5" s="157"/>
      <c r="PI5" s="157"/>
      <c r="PJ5" s="157"/>
      <c r="PK5" s="157"/>
      <c r="PL5" s="157"/>
      <c r="PM5" s="157"/>
      <c r="PN5" s="157"/>
      <c r="PO5" s="157"/>
      <c r="PP5" s="157"/>
      <c r="PQ5" s="157"/>
      <c r="PR5" s="157"/>
      <c r="PS5" s="157"/>
      <c r="PT5" s="157"/>
      <c r="PU5" s="157"/>
      <c r="PV5" s="157"/>
      <c r="PW5" s="157"/>
      <c r="PX5" s="157"/>
      <c r="PY5" s="157"/>
      <c r="PZ5" s="157"/>
      <c r="QA5" s="157"/>
      <c r="QB5" s="157"/>
      <c r="QC5" s="157"/>
      <c r="QD5" s="157"/>
      <c r="QE5" s="157"/>
      <c r="QF5" s="157"/>
      <c r="QG5" s="157"/>
      <c r="QH5" s="157"/>
      <c r="QI5" s="157"/>
      <c r="QJ5" s="157"/>
      <c r="QK5" s="157"/>
      <c r="QL5" s="157"/>
      <c r="QM5" s="157"/>
      <c r="QN5" s="157"/>
      <c r="QO5" s="157"/>
      <c r="QP5" s="157"/>
      <c r="QQ5" s="157"/>
      <c r="QR5" s="157"/>
      <c r="QS5" s="157"/>
      <c r="QT5" s="157"/>
      <c r="QU5" s="157"/>
      <c r="QV5" s="157"/>
      <c r="QW5" s="157"/>
      <c r="QX5" s="157"/>
      <c r="QY5" s="157"/>
      <c r="QZ5" s="157"/>
    </row>
    <row r="6" spans="1:468" s="31" customFormat="1" x14ac:dyDescent="0.25">
      <c r="A6" s="199"/>
      <c r="B6" s="104"/>
      <c r="C6" s="622" t="s">
        <v>307</v>
      </c>
      <c r="D6" s="622"/>
      <c r="E6" s="622"/>
      <c r="F6" s="622"/>
      <c r="G6" s="622"/>
      <c r="H6" s="622"/>
      <c r="I6" s="622"/>
      <c r="J6" s="622"/>
      <c r="K6" s="622"/>
      <c r="L6" s="124"/>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c r="GX6" s="157"/>
      <c r="GY6" s="157"/>
      <c r="GZ6" s="157"/>
      <c r="HA6" s="157"/>
      <c r="HB6" s="157"/>
      <c r="HC6" s="157"/>
      <c r="HD6" s="157"/>
      <c r="HE6" s="157"/>
      <c r="HF6" s="157"/>
      <c r="HG6" s="157"/>
      <c r="HH6" s="157"/>
      <c r="HI6" s="157"/>
      <c r="HJ6" s="157"/>
      <c r="HK6" s="157"/>
      <c r="HL6" s="157"/>
      <c r="HM6" s="157"/>
      <c r="HN6" s="157"/>
      <c r="HO6" s="157"/>
      <c r="HP6" s="157"/>
      <c r="HQ6" s="157"/>
      <c r="HR6" s="157"/>
      <c r="HS6" s="157"/>
      <c r="HT6" s="157"/>
      <c r="HU6" s="157"/>
      <c r="HV6" s="157"/>
      <c r="HW6" s="157"/>
      <c r="HX6" s="157"/>
      <c r="HY6" s="157"/>
      <c r="HZ6" s="157"/>
      <c r="IA6" s="157"/>
      <c r="IB6" s="157"/>
      <c r="IC6" s="157"/>
      <c r="ID6" s="157"/>
      <c r="IE6" s="157"/>
      <c r="IF6" s="157"/>
      <c r="IG6" s="157"/>
      <c r="IH6" s="157"/>
      <c r="II6" s="157"/>
      <c r="IJ6" s="157"/>
      <c r="IK6" s="157"/>
      <c r="IL6" s="157"/>
      <c r="IM6" s="157"/>
      <c r="IN6" s="157"/>
      <c r="IO6" s="157"/>
      <c r="IP6" s="157"/>
      <c r="IQ6" s="157"/>
      <c r="IR6" s="157"/>
      <c r="IS6" s="157"/>
      <c r="IT6" s="157"/>
      <c r="IU6" s="157"/>
      <c r="IV6" s="157"/>
      <c r="IW6" s="157"/>
      <c r="IX6" s="157"/>
      <c r="IY6" s="157"/>
      <c r="IZ6" s="157"/>
      <c r="JA6" s="157"/>
      <c r="JB6" s="157"/>
      <c r="JC6" s="157"/>
      <c r="JD6" s="157"/>
      <c r="JE6" s="157"/>
      <c r="JF6" s="157"/>
      <c r="JG6" s="157"/>
      <c r="JH6" s="157"/>
      <c r="JI6" s="157"/>
      <c r="JJ6" s="157"/>
      <c r="JK6" s="157"/>
      <c r="JL6" s="157"/>
      <c r="JM6" s="157"/>
      <c r="JN6" s="157"/>
      <c r="JO6" s="157"/>
      <c r="JP6" s="157"/>
      <c r="JQ6" s="157"/>
      <c r="JR6" s="157"/>
      <c r="JS6" s="157"/>
      <c r="JT6" s="157"/>
      <c r="JU6" s="157"/>
      <c r="JV6" s="157"/>
      <c r="JW6" s="157"/>
      <c r="JX6" s="157"/>
      <c r="JY6" s="157"/>
      <c r="JZ6" s="157"/>
      <c r="KA6" s="157"/>
      <c r="KB6" s="157"/>
      <c r="KC6" s="157"/>
      <c r="KD6" s="157"/>
      <c r="KE6" s="157"/>
      <c r="KF6" s="157"/>
      <c r="KG6" s="157"/>
      <c r="KH6" s="157"/>
      <c r="KI6" s="157"/>
      <c r="KJ6" s="157"/>
      <c r="KK6" s="157"/>
      <c r="KL6" s="157"/>
      <c r="KM6" s="157"/>
      <c r="KN6" s="157"/>
      <c r="KO6" s="157"/>
      <c r="KP6" s="157"/>
      <c r="KQ6" s="157"/>
      <c r="KR6" s="157"/>
      <c r="KS6" s="157"/>
      <c r="KT6" s="157"/>
      <c r="KU6" s="157"/>
      <c r="KV6" s="157"/>
      <c r="KW6" s="157"/>
      <c r="KX6" s="157"/>
      <c r="KY6" s="157"/>
      <c r="KZ6" s="157"/>
      <c r="LA6" s="157"/>
      <c r="LB6" s="157"/>
      <c r="LC6" s="157"/>
      <c r="LD6" s="157"/>
      <c r="LE6" s="157"/>
      <c r="LF6" s="157"/>
      <c r="LG6" s="157"/>
      <c r="LH6" s="157"/>
      <c r="LI6" s="157"/>
      <c r="LJ6" s="157"/>
      <c r="LK6" s="157"/>
      <c r="LL6" s="157"/>
      <c r="LM6" s="157"/>
      <c r="LN6" s="157"/>
      <c r="LO6" s="157"/>
      <c r="LP6" s="157"/>
      <c r="LQ6" s="157"/>
      <c r="LR6" s="157"/>
      <c r="LS6" s="157"/>
      <c r="LT6" s="157"/>
      <c r="LU6" s="157"/>
      <c r="LV6" s="157"/>
      <c r="LW6" s="157"/>
      <c r="LX6" s="157"/>
      <c r="LY6" s="157"/>
      <c r="LZ6" s="157"/>
      <c r="MA6" s="157"/>
      <c r="MB6" s="157"/>
      <c r="MC6" s="157"/>
      <c r="MD6" s="157"/>
      <c r="ME6" s="157"/>
      <c r="MF6" s="157"/>
      <c r="MG6" s="157"/>
      <c r="MH6" s="157"/>
      <c r="MI6" s="157"/>
      <c r="MJ6" s="157"/>
      <c r="MK6" s="157"/>
      <c r="ML6" s="157"/>
      <c r="MM6" s="157"/>
      <c r="MN6" s="157"/>
      <c r="MO6" s="157"/>
      <c r="MP6" s="157"/>
      <c r="MQ6" s="157"/>
      <c r="MR6" s="157"/>
      <c r="MS6" s="157"/>
      <c r="MT6" s="157"/>
      <c r="MU6" s="157"/>
      <c r="MV6" s="157"/>
      <c r="MW6" s="157"/>
      <c r="MX6" s="157"/>
      <c r="MY6" s="157"/>
      <c r="MZ6" s="157"/>
      <c r="NA6" s="157"/>
      <c r="NB6" s="157"/>
      <c r="NC6" s="157"/>
      <c r="ND6" s="157"/>
      <c r="NE6" s="157"/>
      <c r="NF6" s="157"/>
      <c r="NG6" s="157"/>
      <c r="NH6" s="157"/>
      <c r="NI6" s="157"/>
      <c r="NJ6" s="157"/>
      <c r="NK6" s="157"/>
      <c r="NL6" s="157"/>
      <c r="NM6" s="157"/>
      <c r="NN6" s="157"/>
      <c r="NO6" s="157"/>
      <c r="NP6" s="157"/>
      <c r="NQ6" s="157"/>
      <c r="NR6" s="157"/>
      <c r="NS6" s="157"/>
      <c r="NT6" s="157"/>
      <c r="NU6" s="157"/>
      <c r="NV6" s="157"/>
      <c r="NW6" s="157"/>
      <c r="NX6" s="157"/>
      <c r="NY6" s="157"/>
      <c r="NZ6" s="157"/>
      <c r="OA6" s="157"/>
      <c r="OB6" s="157"/>
      <c r="OC6" s="157"/>
      <c r="OD6" s="157"/>
      <c r="OE6" s="157"/>
      <c r="OF6" s="157"/>
      <c r="OG6" s="157"/>
      <c r="OH6" s="157"/>
      <c r="OI6" s="157"/>
      <c r="OJ6" s="157"/>
      <c r="OK6" s="157"/>
      <c r="OL6" s="157"/>
      <c r="OM6" s="157"/>
      <c r="ON6" s="157"/>
      <c r="OO6" s="157"/>
      <c r="OP6" s="157"/>
      <c r="OQ6" s="157"/>
      <c r="OR6" s="157"/>
      <c r="OS6" s="157"/>
      <c r="OT6" s="157"/>
      <c r="OU6" s="157"/>
      <c r="OV6" s="157"/>
      <c r="OW6" s="157"/>
      <c r="OX6" s="157"/>
      <c r="OY6" s="157"/>
      <c r="OZ6" s="157"/>
      <c r="PA6" s="157"/>
      <c r="PB6" s="157"/>
      <c r="PC6" s="157"/>
      <c r="PD6" s="157"/>
      <c r="PE6" s="157"/>
      <c r="PF6" s="157"/>
      <c r="PG6" s="157"/>
      <c r="PH6" s="157"/>
      <c r="PI6" s="157"/>
      <c r="PJ6" s="157"/>
      <c r="PK6" s="157"/>
      <c r="PL6" s="157"/>
      <c r="PM6" s="157"/>
      <c r="PN6" s="157"/>
      <c r="PO6" s="157"/>
      <c r="PP6" s="157"/>
      <c r="PQ6" s="157"/>
      <c r="PR6" s="157"/>
      <c r="PS6" s="157"/>
      <c r="PT6" s="157"/>
      <c r="PU6" s="157"/>
      <c r="PV6" s="157"/>
      <c r="PW6" s="157"/>
      <c r="PX6" s="157"/>
      <c r="PY6" s="157"/>
      <c r="PZ6" s="157"/>
      <c r="QA6" s="157"/>
      <c r="QB6" s="157"/>
      <c r="QC6" s="157"/>
      <c r="QD6" s="157"/>
      <c r="QE6" s="157"/>
      <c r="QF6" s="157"/>
      <c r="QG6" s="157"/>
      <c r="QH6" s="157"/>
      <c r="QI6" s="157"/>
      <c r="QJ6" s="157"/>
      <c r="QK6" s="157"/>
      <c r="QL6" s="157"/>
      <c r="QM6" s="157"/>
      <c r="QN6" s="157"/>
      <c r="QO6" s="157"/>
      <c r="QP6" s="157"/>
      <c r="QQ6" s="157"/>
      <c r="QR6" s="157"/>
      <c r="QS6" s="157"/>
      <c r="QT6" s="157"/>
      <c r="QU6" s="157"/>
      <c r="QV6" s="157"/>
      <c r="QW6" s="157"/>
      <c r="QX6" s="157"/>
      <c r="QY6" s="157"/>
      <c r="QZ6" s="157"/>
    </row>
    <row r="7" spans="1:468" s="31" customFormat="1" ht="24.75" customHeight="1" x14ac:dyDescent="0.25">
      <c r="A7" s="199"/>
      <c r="L7" s="124"/>
      <c r="P7" s="47"/>
      <c r="R7" s="32"/>
      <c r="T7" s="4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c r="GX7" s="157"/>
      <c r="GY7" s="157"/>
      <c r="GZ7" s="157"/>
      <c r="HA7" s="157"/>
      <c r="HB7" s="157"/>
      <c r="HC7" s="157"/>
      <c r="HD7" s="157"/>
      <c r="HE7" s="157"/>
      <c r="HF7" s="157"/>
      <c r="HG7" s="157"/>
      <c r="HH7" s="157"/>
      <c r="HI7" s="157"/>
      <c r="HJ7" s="157"/>
      <c r="HK7" s="157"/>
      <c r="HL7" s="157"/>
      <c r="HM7" s="157"/>
      <c r="HN7" s="157"/>
      <c r="HO7" s="157"/>
      <c r="HP7" s="157"/>
      <c r="HQ7" s="157"/>
      <c r="HR7" s="157"/>
      <c r="HS7" s="157"/>
      <c r="HT7" s="157"/>
      <c r="HU7" s="157"/>
      <c r="HV7" s="157"/>
      <c r="HW7" s="157"/>
      <c r="HX7" s="157"/>
      <c r="HY7" s="157"/>
      <c r="HZ7" s="157"/>
      <c r="IA7" s="157"/>
      <c r="IB7" s="157"/>
      <c r="IC7" s="157"/>
      <c r="ID7" s="157"/>
      <c r="IE7" s="157"/>
      <c r="IF7" s="157"/>
      <c r="IG7" s="157"/>
      <c r="IH7" s="157"/>
      <c r="II7" s="157"/>
      <c r="IJ7" s="157"/>
      <c r="IK7" s="157"/>
      <c r="IL7" s="157"/>
      <c r="IM7" s="157"/>
      <c r="IN7" s="157"/>
      <c r="IO7" s="157"/>
      <c r="IP7" s="157"/>
      <c r="IQ7" s="157"/>
      <c r="IR7" s="157"/>
      <c r="IS7" s="157"/>
      <c r="IT7" s="157"/>
      <c r="IU7" s="157"/>
      <c r="IV7" s="157"/>
      <c r="IW7" s="157"/>
      <c r="IX7" s="157"/>
      <c r="IY7" s="157"/>
      <c r="IZ7" s="157"/>
      <c r="JA7" s="157"/>
      <c r="JB7" s="157"/>
      <c r="JC7" s="157"/>
      <c r="JD7" s="157"/>
      <c r="JE7" s="157"/>
      <c r="JF7" s="157"/>
      <c r="JG7" s="157"/>
      <c r="JH7" s="157"/>
      <c r="JI7" s="157"/>
      <c r="JJ7" s="157"/>
      <c r="JK7" s="157"/>
      <c r="JL7" s="157"/>
      <c r="JM7" s="157"/>
      <c r="JN7" s="157"/>
      <c r="JO7" s="157"/>
      <c r="JP7" s="157"/>
      <c r="JQ7" s="157"/>
      <c r="JR7" s="157"/>
      <c r="JS7" s="157"/>
      <c r="JT7" s="157"/>
      <c r="JU7" s="157"/>
      <c r="JV7" s="157"/>
      <c r="JW7" s="157"/>
      <c r="JX7" s="157"/>
      <c r="JY7" s="157"/>
      <c r="JZ7" s="157"/>
      <c r="KA7" s="157"/>
      <c r="KB7" s="157"/>
      <c r="KC7" s="157"/>
      <c r="KD7" s="157"/>
      <c r="KE7" s="157"/>
      <c r="KF7" s="157"/>
      <c r="KG7" s="157"/>
      <c r="KH7" s="157"/>
      <c r="KI7" s="157"/>
      <c r="KJ7" s="157"/>
      <c r="KK7" s="157"/>
      <c r="KL7" s="157"/>
      <c r="KM7" s="157"/>
      <c r="KN7" s="157"/>
      <c r="KO7" s="157"/>
      <c r="KP7" s="157"/>
      <c r="KQ7" s="157"/>
      <c r="KR7" s="157"/>
      <c r="KS7" s="157"/>
      <c r="KT7" s="157"/>
      <c r="KU7" s="157"/>
      <c r="KV7" s="157"/>
      <c r="KW7" s="157"/>
      <c r="KX7" s="157"/>
      <c r="KY7" s="157"/>
      <c r="KZ7" s="157"/>
      <c r="LA7" s="157"/>
      <c r="LB7" s="157"/>
      <c r="LC7" s="157"/>
      <c r="LD7" s="157"/>
      <c r="LE7" s="157"/>
      <c r="LF7" s="157"/>
      <c r="LG7" s="157"/>
      <c r="LH7" s="157"/>
      <c r="LI7" s="157"/>
      <c r="LJ7" s="157"/>
      <c r="LK7" s="157"/>
      <c r="LL7" s="157"/>
      <c r="LM7" s="157"/>
      <c r="LN7" s="157"/>
      <c r="LO7" s="157"/>
      <c r="LP7" s="157"/>
      <c r="LQ7" s="157"/>
      <c r="LR7" s="157"/>
      <c r="LS7" s="157"/>
      <c r="LT7" s="157"/>
      <c r="LU7" s="157"/>
      <c r="LV7" s="157"/>
      <c r="LW7" s="157"/>
      <c r="LX7" s="157"/>
      <c r="LY7" s="157"/>
      <c r="LZ7" s="157"/>
      <c r="MA7" s="157"/>
      <c r="MB7" s="157"/>
      <c r="MC7" s="157"/>
      <c r="MD7" s="157"/>
      <c r="ME7" s="157"/>
      <c r="MF7" s="157"/>
      <c r="MG7" s="157"/>
      <c r="MH7" s="157"/>
      <c r="MI7" s="157"/>
      <c r="MJ7" s="157"/>
      <c r="MK7" s="157"/>
      <c r="ML7" s="157"/>
      <c r="MM7" s="157"/>
      <c r="MN7" s="157"/>
      <c r="MO7" s="157"/>
      <c r="MP7" s="157"/>
      <c r="MQ7" s="157"/>
      <c r="MR7" s="157"/>
      <c r="MS7" s="157"/>
      <c r="MT7" s="157"/>
      <c r="MU7" s="157"/>
      <c r="MV7" s="157"/>
      <c r="MW7" s="157"/>
      <c r="MX7" s="157"/>
      <c r="MY7" s="157"/>
      <c r="MZ7" s="157"/>
      <c r="NA7" s="157"/>
      <c r="NB7" s="157"/>
      <c r="NC7" s="157"/>
      <c r="ND7" s="157"/>
      <c r="NE7" s="157"/>
      <c r="NF7" s="157"/>
      <c r="NG7" s="157"/>
      <c r="NH7" s="157"/>
      <c r="NI7" s="157"/>
      <c r="NJ7" s="157"/>
      <c r="NK7" s="157"/>
      <c r="NL7" s="157"/>
      <c r="NM7" s="157"/>
      <c r="NN7" s="157"/>
      <c r="NO7" s="157"/>
      <c r="NP7" s="157"/>
      <c r="NQ7" s="157"/>
      <c r="NR7" s="157"/>
      <c r="NS7" s="157"/>
      <c r="NT7" s="157"/>
      <c r="NU7" s="157"/>
      <c r="NV7" s="157"/>
      <c r="NW7" s="157"/>
      <c r="NX7" s="157"/>
      <c r="NY7" s="157"/>
      <c r="NZ7" s="157"/>
      <c r="OA7" s="157"/>
      <c r="OB7" s="157"/>
      <c r="OC7" s="157"/>
      <c r="OD7" s="157"/>
      <c r="OE7" s="157"/>
      <c r="OF7" s="157"/>
      <c r="OG7" s="157"/>
      <c r="OH7" s="157"/>
      <c r="OI7" s="157"/>
      <c r="OJ7" s="157"/>
      <c r="OK7" s="157"/>
      <c r="OL7" s="157"/>
      <c r="OM7" s="157"/>
      <c r="ON7" s="157"/>
      <c r="OO7" s="157"/>
      <c r="OP7" s="157"/>
      <c r="OQ7" s="157"/>
      <c r="OR7" s="157"/>
      <c r="OS7" s="157"/>
      <c r="OT7" s="157"/>
      <c r="OU7" s="157"/>
      <c r="OV7" s="157"/>
      <c r="OW7" s="157"/>
      <c r="OX7" s="157"/>
      <c r="OY7" s="157"/>
      <c r="OZ7" s="157"/>
      <c r="PA7" s="157"/>
      <c r="PB7" s="157"/>
      <c r="PC7" s="157"/>
      <c r="PD7" s="157"/>
      <c r="PE7" s="157"/>
      <c r="PF7" s="157"/>
      <c r="PG7" s="157"/>
      <c r="PH7" s="157"/>
      <c r="PI7" s="157"/>
      <c r="PJ7" s="157"/>
      <c r="PK7" s="157"/>
      <c r="PL7" s="157"/>
      <c r="PM7" s="157"/>
      <c r="PN7" s="157"/>
      <c r="PO7" s="157"/>
      <c r="PP7" s="157"/>
      <c r="PQ7" s="157"/>
      <c r="PR7" s="157"/>
      <c r="PS7" s="157"/>
      <c r="PT7" s="157"/>
      <c r="PU7" s="157"/>
      <c r="PV7" s="157"/>
      <c r="PW7" s="157"/>
      <c r="PX7" s="157"/>
      <c r="PY7" s="157"/>
      <c r="PZ7" s="157"/>
      <c r="QA7" s="157"/>
      <c r="QB7" s="157"/>
      <c r="QC7" s="157"/>
      <c r="QD7" s="157"/>
      <c r="QE7" s="157"/>
      <c r="QF7" s="157"/>
      <c r="QG7" s="157"/>
      <c r="QH7" s="157"/>
      <c r="QI7" s="157"/>
      <c r="QJ7" s="157"/>
      <c r="QK7" s="157"/>
      <c r="QL7" s="157"/>
      <c r="QM7" s="157"/>
      <c r="QN7" s="157"/>
      <c r="QO7" s="157"/>
      <c r="QP7" s="157"/>
      <c r="QQ7" s="157"/>
      <c r="QR7" s="157"/>
      <c r="QS7" s="157"/>
      <c r="QT7" s="157"/>
      <c r="QU7" s="157"/>
      <c r="QV7" s="157"/>
      <c r="QW7" s="157"/>
      <c r="QX7" s="157"/>
      <c r="QY7" s="157"/>
      <c r="QZ7" s="157"/>
    </row>
    <row r="8" spans="1:468" s="31" customFormat="1" ht="15.6" x14ac:dyDescent="0.3">
      <c r="A8" s="284"/>
      <c r="C8" s="198" t="s">
        <v>424</v>
      </c>
      <c r="L8" s="124"/>
      <c r="M8" s="45"/>
      <c r="N8" s="198" t="s">
        <v>424</v>
      </c>
      <c r="O8" s="45"/>
      <c r="P8" s="63"/>
      <c r="Q8" s="45"/>
      <c r="R8" s="46"/>
      <c r="S8" s="45"/>
      <c r="T8" s="63"/>
      <c r="U8" s="45"/>
      <c r="V8" s="45"/>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157"/>
      <c r="EP8" s="157"/>
      <c r="EQ8" s="157"/>
      <c r="ER8" s="157"/>
      <c r="ES8" s="157"/>
      <c r="ET8" s="157"/>
      <c r="EU8" s="157"/>
      <c r="EV8" s="157"/>
      <c r="EW8" s="157"/>
      <c r="EX8" s="157"/>
      <c r="EY8" s="157"/>
      <c r="EZ8" s="157"/>
      <c r="FA8" s="157"/>
      <c r="FB8" s="157"/>
      <c r="FC8" s="157"/>
      <c r="FD8" s="157"/>
      <c r="FE8" s="157"/>
      <c r="FF8" s="157"/>
      <c r="FG8" s="157"/>
      <c r="FH8" s="157"/>
      <c r="FI8" s="157"/>
      <c r="FJ8" s="157"/>
      <c r="FK8" s="157"/>
      <c r="FL8" s="157"/>
      <c r="FM8" s="157"/>
      <c r="FN8" s="157"/>
      <c r="FO8" s="157"/>
      <c r="FP8" s="157"/>
      <c r="FQ8" s="157"/>
      <c r="FR8" s="157"/>
      <c r="FS8" s="157"/>
      <c r="FT8" s="157"/>
      <c r="FU8" s="157"/>
      <c r="FV8" s="157"/>
      <c r="FW8" s="157"/>
      <c r="FX8" s="157"/>
      <c r="FY8" s="157"/>
      <c r="FZ8" s="157"/>
      <c r="GA8" s="157"/>
      <c r="GB8" s="157"/>
      <c r="GC8" s="157"/>
      <c r="GD8" s="157"/>
      <c r="GE8" s="157"/>
      <c r="GF8" s="157"/>
      <c r="GG8" s="157"/>
      <c r="GH8" s="157"/>
      <c r="GI8" s="157"/>
      <c r="GJ8" s="157"/>
      <c r="GK8" s="157"/>
      <c r="GL8" s="157"/>
      <c r="GM8" s="157"/>
      <c r="GN8" s="157"/>
      <c r="GO8" s="157"/>
      <c r="GP8" s="157"/>
      <c r="GQ8" s="157"/>
      <c r="GR8" s="157"/>
      <c r="GS8" s="157"/>
      <c r="GT8" s="157"/>
      <c r="GU8" s="157"/>
      <c r="GV8" s="157"/>
      <c r="GW8" s="157"/>
      <c r="GX8" s="157"/>
      <c r="GY8" s="157"/>
      <c r="GZ8" s="157"/>
      <c r="HA8" s="157"/>
      <c r="HB8" s="157"/>
      <c r="HC8" s="157"/>
      <c r="HD8" s="157"/>
      <c r="HE8" s="157"/>
      <c r="HF8" s="157"/>
      <c r="HG8" s="157"/>
      <c r="HH8" s="157"/>
      <c r="HI8" s="157"/>
      <c r="HJ8" s="157"/>
      <c r="HK8" s="157"/>
      <c r="HL8" s="157"/>
      <c r="HM8" s="157"/>
      <c r="HN8" s="157"/>
      <c r="HO8" s="157"/>
      <c r="HP8" s="157"/>
      <c r="HQ8" s="157"/>
      <c r="HR8" s="157"/>
      <c r="HS8" s="157"/>
      <c r="HT8" s="157"/>
      <c r="HU8" s="157"/>
      <c r="HV8" s="157"/>
      <c r="HW8" s="157"/>
      <c r="HX8" s="157"/>
      <c r="HY8" s="157"/>
      <c r="HZ8" s="157"/>
      <c r="IA8" s="157"/>
      <c r="IB8" s="157"/>
      <c r="IC8" s="157"/>
      <c r="ID8" s="157"/>
      <c r="IE8" s="157"/>
      <c r="IF8" s="157"/>
      <c r="IG8" s="157"/>
      <c r="IH8" s="157"/>
      <c r="II8" s="157"/>
      <c r="IJ8" s="157"/>
      <c r="IK8" s="157"/>
      <c r="IL8" s="157"/>
      <c r="IM8" s="157"/>
      <c r="IN8" s="157"/>
      <c r="IO8" s="157"/>
      <c r="IP8" s="157"/>
      <c r="IQ8" s="157"/>
      <c r="IR8" s="157"/>
      <c r="IS8" s="157"/>
      <c r="IT8" s="157"/>
      <c r="IU8" s="157"/>
      <c r="IV8" s="157"/>
      <c r="IW8" s="157"/>
      <c r="IX8" s="157"/>
      <c r="IY8" s="157"/>
      <c r="IZ8" s="157"/>
      <c r="JA8" s="157"/>
      <c r="JB8" s="157"/>
      <c r="JC8" s="157"/>
      <c r="JD8" s="157"/>
      <c r="JE8" s="157"/>
      <c r="JF8" s="157"/>
      <c r="JG8" s="157"/>
      <c r="JH8" s="157"/>
      <c r="JI8" s="157"/>
      <c r="JJ8" s="157"/>
      <c r="JK8" s="157"/>
      <c r="JL8" s="157"/>
      <c r="JM8" s="157"/>
      <c r="JN8" s="157"/>
      <c r="JO8" s="157"/>
      <c r="JP8" s="157"/>
      <c r="JQ8" s="157"/>
      <c r="JR8" s="157"/>
      <c r="JS8" s="157"/>
      <c r="JT8" s="157"/>
      <c r="JU8" s="157"/>
      <c r="JV8" s="157"/>
      <c r="JW8" s="157"/>
      <c r="JX8" s="157"/>
      <c r="JY8" s="157"/>
      <c r="JZ8" s="157"/>
      <c r="KA8" s="157"/>
      <c r="KB8" s="157"/>
      <c r="KC8" s="157"/>
      <c r="KD8" s="157"/>
      <c r="KE8" s="157"/>
      <c r="KF8" s="157"/>
      <c r="KG8" s="157"/>
      <c r="KH8" s="157"/>
      <c r="KI8" s="157"/>
      <c r="KJ8" s="157"/>
      <c r="KK8" s="157"/>
      <c r="KL8" s="157"/>
      <c r="KM8" s="157"/>
      <c r="KN8" s="157"/>
      <c r="KO8" s="157"/>
      <c r="KP8" s="157"/>
      <c r="KQ8" s="157"/>
      <c r="KR8" s="157"/>
      <c r="KS8" s="157"/>
      <c r="KT8" s="157"/>
      <c r="KU8" s="157"/>
      <c r="KV8" s="157"/>
      <c r="KW8" s="157"/>
      <c r="KX8" s="157"/>
      <c r="KY8" s="157"/>
      <c r="KZ8" s="157"/>
      <c r="LA8" s="157"/>
      <c r="LB8" s="157"/>
      <c r="LC8" s="157"/>
      <c r="LD8" s="157"/>
      <c r="LE8" s="157"/>
      <c r="LF8" s="157"/>
      <c r="LG8" s="157"/>
      <c r="LH8" s="157"/>
      <c r="LI8" s="157"/>
      <c r="LJ8" s="157"/>
      <c r="LK8" s="157"/>
      <c r="LL8" s="157"/>
      <c r="LM8" s="157"/>
      <c r="LN8" s="157"/>
      <c r="LO8" s="157"/>
      <c r="LP8" s="157"/>
      <c r="LQ8" s="157"/>
      <c r="LR8" s="157"/>
      <c r="LS8" s="157"/>
      <c r="LT8" s="157"/>
      <c r="LU8" s="157"/>
      <c r="LV8" s="157"/>
      <c r="LW8" s="157"/>
      <c r="LX8" s="157"/>
      <c r="LY8" s="157"/>
      <c r="LZ8" s="157"/>
      <c r="MA8" s="157"/>
      <c r="MB8" s="157"/>
      <c r="MC8" s="157"/>
      <c r="MD8" s="157"/>
      <c r="ME8" s="157"/>
      <c r="MF8" s="157"/>
      <c r="MG8" s="157"/>
      <c r="MH8" s="157"/>
      <c r="MI8" s="157"/>
      <c r="MJ8" s="157"/>
      <c r="MK8" s="157"/>
      <c r="ML8" s="157"/>
      <c r="MM8" s="157"/>
      <c r="MN8" s="157"/>
      <c r="MO8" s="157"/>
      <c r="MP8" s="157"/>
      <c r="MQ8" s="157"/>
      <c r="MR8" s="157"/>
      <c r="MS8" s="157"/>
      <c r="MT8" s="157"/>
      <c r="MU8" s="157"/>
      <c r="MV8" s="157"/>
      <c r="MW8" s="157"/>
      <c r="MX8" s="157"/>
      <c r="MY8" s="157"/>
      <c r="MZ8" s="157"/>
      <c r="NA8" s="157"/>
      <c r="NB8" s="157"/>
      <c r="NC8" s="157"/>
      <c r="ND8" s="157"/>
      <c r="NE8" s="157"/>
      <c r="NF8" s="157"/>
      <c r="NG8" s="157"/>
      <c r="NH8" s="157"/>
      <c r="NI8" s="157"/>
      <c r="NJ8" s="157"/>
      <c r="NK8" s="157"/>
      <c r="NL8" s="157"/>
      <c r="NM8" s="157"/>
      <c r="NN8" s="157"/>
      <c r="NO8" s="157"/>
      <c r="NP8" s="157"/>
      <c r="NQ8" s="157"/>
      <c r="NR8" s="157"/>
      <c r="NS8" s="157"/>
      <c r="NT8" s="157"/>
      <c r="NU8" s="157"/>
      <c r="NV8" s="157"/>
      <c r="NW8" s="157"/>
      <c r="NX8" s="157"/>
      <c r="NY8" s="157"/>
      <c r="NZ8" s="157"/>
      <c r="OA8" s="157"/>
      <c r="OB8" s="157"/>
      <c r="OC8" s="157"/>
      <c r="OD8" s="157"/>
      <c r="OE8" s="157"/>
      <c r="OF8" s="157"/>
      <c r="OG8" s="157"/>
      <c r="OH8" s="157"/>
      <c r="OI8" s="157"/>
      <c r="OJ8" s="157"/>
      <c r="OK8" s="157"/>
      <c r="OL8" s="157"/>
      <c r="OM8" s="157"/>
      <c r="ON8" s="157"/>
      <c r="OO8" s="157"/>
      <c r="OP8" s="157"/>
      <c r="OQ8" s="157"/>
      <c r="OR8" s="157"/>
      <c r="OS8" s="157"/>
      <c r="OT8" s="157"/>
      <c r="OU8" s="157"/>
      <c r="OV8" s="157"/>
      <c r="OW8" s="157"/>
      <c r="OX8" s="157"/>
      <c r="OY8" s="157"/>
      <c r="OZ8" s="157"/>
      <c r="PA8" s="157"/>
      <c r="PB8" s="157"/>
      <c r="PC8" s="157"/>
      <c r="PD8" s="157"/>
      <c r="PE8" s="157"/>
      <c r="PF8" s="157"/>
      <c r="PG8" s="157"/>
      <c r="PH8" s="157"/>
      <c r="PI8" s="157"/>
      <c r="PJ8" s="157"/>
      <c r="PK8" s="157"/>
      <c r="PL8" s="157"/>
      <c r="PM8" s="157"/>
      <c r="PN8" s="157"/>
      <c r="PO8" s="157"/>
      <c r="PP8" s="157"/>
      <c r="PQ8" s="157"/>
      <c r="PR8" s="157"/>
      <c r="PS8" s="157"/>
      <c r="PT8" s="157"/>
      <c r="PU8" s="157"/>
      <c r="PV8" s="157"/>
      <c r="PW8" s="157"/>
      <c r="PX8" s="157"/>
      <c r="PY8" s="157"/>
      <c r="PZ8" s="157"/>
      <c r="QA8" s="157"/>
      <c r="QB8" s="157"/>
      <c r="QC8" s="157"/>
      <c r="QD8" s="157"/>
      <c r="QE8" s="157"/>
      <c r="QF8" s="157"/>
      <c r="QG8" s="157"/>
      <c r="QH8" s="157"/>
      <c r="QI8" s="157"/>
      <c r="QJ8" s="157"/>
      <c r="QK8" s="157"/>
      <c r="QL8" s="157"/>
      <c r="QM8" s="157"/>
      <c r="QN8" s="157"/>
      <c r="QO8" s="157"/>
      <c r="QP8" s="157"/>
      <c r="QQ8" s="157"/>
      <c r="QR8" s="157"/>
      <c r="QS8" s="157"/>
      <c r="QT8" s="157"/>
      <c r="QU8" s="157"/>
      <c r="QV8" s="157"/>
      <c r="QW8" s="157"/>
      <c r="QX8" s="157"/>
      <c r="QY8" s="157"/>
      <c r="QZ8" s="157"/>
    </row>
    <row r="9" spans="1:468" s="31" customFormat="1" ht="9.75" customHeight="1" x14ac:dyDescent="0.3">
      <c r="A9" s="284"/>
      <c r="L9" s="124"/>
      <c r="M9" s="45"/>
      <c r="N9" s="45"/>
      <c r="O9" s="45"/>
      <c r="P9" s="63"/>
      <c r="Q9" s="45"/>
      <c r="R9" s="46"/>
      <c r="S9" s="45"/>
      <c r="T9" s="63"/>
      <c r="U9" s="45"/>
      <c r="V9" s="45"/>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7"/>
      <c r="HI9" s="157"/>
      <c r="HJ9" s="157"/>
      <c r="HK9" s="157"/>
      <c r="HL9" s="157"/>
      <c r="HM9" s="157"/>
      <c r="HN9" s="157"/>
      <c r="HO9" s="157"/>
      <c r="HP9" s="157"/>
      <c r="HQ9" s="157"/>
      <c r="HR9" s="157"/>
      <c r="HS9" s="157"/>
      <c r="HT9" s="157"/>
      <c r="HU9" s="157"/>
      <c r="HV9" s="157"/>
      <c r="HW9" s="157"/>
      <c r="HX9" s="157"/>
      <c r="HY9" s="157"/>
      <c r="HZ9" s="157"/>
      <c r="IA9" s="157"/>
      <c r="IB9" s="157"/>
      <c r="IC9" s="157"/>
      <c r="ID9" s="157"/>
      <c r="IE9" s="157"/>
      <c r="IF9" s="157"/>
      <c r="IG9" s="157"/>
      <c r="IH9" s="157"/>
      <c r="II9" s="157"/>
      <c r="IJ9" s="157"/>
      <c r="IK9" s="157"/>
      <c r="IL9" s="157"/>
      <c r="IM9" s="157"/>
      <c r="IN9" s="157"/>
      <c r="IO9" s="157"/>
      <c r="IP9" s="157"/>
      <c r="IQ9" s="157"/>
      <c r="IR9" s="157"/>
      <c r="IS9" s="157"/>
      <c r="IT9" s="157"/>
      <c r="IU9" s="157"/>
      <c r="IV9" s="157"/>
      <c r="IW9" s="157"/>
      <c r="IX9" s="157"/>
      <c r="IY9" s="157"/>
      <c r="IZ9" s="157"/>
      <c r="JA9" s="157"/>
      <c r="JB9" s="157"/>
      <c r="JC9" s="157"/>
      <c r="JD9" s="157"/>
      <c r="JE9" s="157"/>
      <c r="JF9" s="157"/>
      <c r="JG9" s="157"/>
      <c r="JH9" s="157"/>
      <c r="JI9" s="157"/>
      <c r="JJ9" s="157"/>
      <c r="JK9" s="157"/>
      <c r="JL9" s="157"/>
      <c r="JM9" s="157"/>
      <c r="JN9" s="157"/>
      <c r="JO9" s="157"/>
      <c r="JP9" s="157"/>
      <c r="JQ9" s="157"/>
      <c r="JR9" s="157"/>
      <c r="JS9" s="157"/>
      <c r="JT9" s="157"/>
      <c r="JU9" s="157"/>
      <c r="JV9" s="157"/>
      <c r="JW9" s="157"/>
      <c r="JX9" s="157"/>
      <c r="JY9" s="157"/>
      <c r="JZ9" s="157"/>
      <c r="KA9" s="157"/>
      <c r="KB9" s="157"/>
      <c r="KC9" s="157"/>
      <c r="KD9" s="157"/>
      <c r="KE9" s="157"/>
      <c r="KF9" s="157"/>
      <c r="KG9" s="157"/>
      <c r="KH9" s="157"/>
      <c r="KI9" s="157"/>
      <c r="KJ9" s="157"/>
      <c r="KK9" s="157"/>
      <c r="KL9" s="157"/>
      <c r="KM9" s="157"/>
      <c r="KN9" s="157"/>
      <c r="KO9" s="157"/>
      <c r="KP9" s="157"/>
      <c r="KQ9" s="157"/>
      <c r="KR9" s="157"/>
      <c r="KS9" s="157"/>
      <c r="KT9" s="157"/>
      <c r="KU9" s="157"/>
      <c r="KV9" s="157"/>
      <c r="KW9" s="157"/>
      <c r="KX9" s="157"/>
      <c r="KY9" s="157"/>
      <c r="KZ9" s="157"/>
      <c r="LA9" s="157"/>
      <c r="LB9" s="157"/>
      <c r="LC9" s="157"/>
      <c r="LD9" s="157"/>
      <c r="LE9" s="157"/>
      <c r="LF9" s="157"/>
      <c r="LG9" s="157"/>
      <c r="LH9" s="157"/>
      <c r="LI9" s="157"/>
      <c r="LJ9" s="157"/>
      <c r="LK9" s="157"/>
      <c r="LL9" s="157"/>
      <c r="LM9" s="157"/>
      <c r="LN9" s="157"/>
      <c r="LO9" s="157"/>
      <c r="LP9" s="157"/>
      <c r="LQ9" s="157"/>
      <c r="LR9" s="157"/>
      <c r="LS9" s="157"/>
      <c r="LT9" s="157"/>
      <c r="LU9" s="157"/>
      <c r="LV9" s="157"/>
      <c r="LW9" s="157"/>
      <c r="LX9" s="157"/>
      <c r="LY9" s="157"/>
      <c r="LZ9" s="157"/>
      <c r="MA9" s="157"/>
      <c r="MB9" s="157"/>
      <c r="MC9" s="157"/>
      <c r="MD9" s="157"/>
      <c r="ME9" s="157"/>
      <c r="MF9" s="157"/>
      <c r="MG9" s="157"/>
      <c r="MH9" s="157"/>
      <c r="MI9" s="157"/>
      <c r="MJ9" s="157"/>
      <c r="MK9" s="157"/>
      <c r="ML9" s="157"/>
      <c r="MM9" s="157"/>
      <c r="MN9" s="157"/>
      <c r="MO9" s="157"/>
      <c r="MP9" s="157"/>
      <c r="MQ9" s="157"/>
      <c r="MR9" s="157"/>
      <c r="MS9" s="157"/>
      <c r="MT9" s="157"/>
      <c r="MU9" s="157"/>
      <c r="MV9" s="157"/>
      <c r="MW9" s="157"/>
      <c r="MX9" s="157"/>
      <c r="MY9" s="157"/>
      <c r="MZ9" s="157"/>
      <c r="NA9" s="157"/>
      <c r="NB9" s="157"/>
      <c r="NC9" s="157"/>
      <c r="ND9" s="157"/>
      <c r="NE9" s="157"/>
      <c r="NF9" s="157"/>
      <c r="NG9" s="157"/>
      <c r="NH9" s="157"/>
      <c r="NI9" s="157"/>
      <c r="NJ9" s="157"/>
      <c r="NK9" s="157"/>
      <c r="NL9" s="157"/>
      <c r="NM9" s="157"/>
      <c r="NN9" s="157"/>
      <c r="NO9" s="157"/>
      <c r="NP9" s="157"/>
      <c r="NQ9" s="157"/>
      <c r="NR9" s="157"/>
      <c r="NS9" s="157"/>
      <c r="NT9" s="157"/>
      <c r="NU9" s="157"/>
      <c r="NV9" s="157"/>
      <c r="NW9" s="157"/>
      <c r="NX9" s="157"/>
      <c r="NY9" s="157"/>
      <c r="NZ9" s="157"/>
      <c r="OA9" s="157"/>
      <c r="OB9" s="157"/>
      <c r="OC9" s="157"/>
      <c r="OD9" s="157"/>
      <c r="OE9" s="157"/>
      <c r="OF9" s="157"/>
      <c r="OG9" s="157"/>
      <c r="OH9" s="157"/>
      <c r="OI9" s="157"/>
      <c r="OJ9" s="157"/>
      <c r="OK9" s="157"/>
      <c r="OL9" s="157"/>
      <c r="OM9" s="157"/>
      <c r="ON9" s="157"/>
      <c r="OO9" s="157"/>
      <c r="OP9" s="157"/>
      <c r="OQ9" s="157"/>
      <c r="OR9" s="157"/>
      <c r="OS9" s="157"/>
      <c r="OT9" s="157"/>
      <c r="OU9" s="157"/>
      <c r="OV9" s="157"/>
      <c r="OW9" s="157"/>
      <c r="OX9" s="157"/>
      <c r="OY9" s="157"/>
      <c r="OZ9" s="157"/>
      <c r="PA9" s="157"/>
      <c r="PB9" s="157"/>
      <c r="PC9" s="157"/>
      <c r="PD9" s="157"/>
      <c r="PE9" s="157"/>
      <c r="PF9" s="157"/>
      <c r="PG9" s="157"/>
      <c r="PH9" s="157"/>
      <c r="PI9" s="157"/>
      <c r="PJ9" s="157"/>
      <c r="PK9" s="157"/>
      <c r="PL9" s="157"/>
      <c r="PM9" s="157"/>
      <c r="PN9" s="157"/>
      <c r="PO9" s="157"/>
      <c r="PP9" s="157"/>
      <c r="PQ9" s="157"/>
      <c r="PR9" s="157"/>
      <c r="PS9" s="157"/>
      <c r="PT9" s="157"/>
      <c r="PU9" s="157"/>
      <c r="PV9" s="157"/>
      <c r="PW9" s="157"/>
      <c r="PX9" s="157"/>
      <c r="PY9" s="157"/>
      <c r="PZ9" s="157"/>
      <c r="QA9" s="157"/>
      <c r="QB9" s="157"/>
      <c r="QC9" s="157"/>
      <c r="QD9" s="157"/>
      <c r="QE9" s="157"/>
      <c r="QF9" s="157"/>
      <c r="QG9" s="157"/>
      <c r="QH9" s="157"/>
      <c r="QI9" s="157"/>
      <c r="QJ9" s="157"/>
      <c r="QK9" s="157"/>
      <c r="QL9" s="157"/>
      <c r="QM9" s="157"/>
      <c r="QN9" s="157"/>
      <c r="QO9" s="157"/>
      <c r="QP9" s="157"/>
      <c r="QQ9" s="157"/>
      <c r="QR9" s="157"/>
      <c r="QS9" s="157"/>
      <c r="QT9" s="157"/>
      <c r="QU9" s="157"/>
      <c r="QV9" s="157"/>
      <c r="QW9" s="157"/>
      <c r="QX9" s="157"/>
      <c r="QY9" s="157"/>
      <c r="QZ9" s="157"/>
    </row>
    <row r="10" spans="1:468" s="70" customFormat="1" ht="15.6" x14ac:dyDescent="0.3">
      <c r="A10" s="199"/>
      <c r="B10" s="69"/>
      <c r="C10" s="181" t="s">
        <v>280</v>
      </c>
      <c r="D10" s="69"/>
      <c r="E10" s="69"/>
      <c r="F10" s="69"/>
      <c r="G10" s="69"/>
      <c r="H10" s="69"/>
      <c r="I10" s="69"/>
      <c r="J10" s="69"/>
      <c r="K10" s="69"/>
      <c r="L10" s="92"/>
      <c r="M10" s="92"/>
      <c r="N10" s="632" t="s">
        <v>189</v>
      </c>
      <c r="O10" s="633"/>
      <c r="P10" s="633"/>
      <c r="Q10" s="633"/>
      <c r="R10" s="633"/>
      <c r="S10" s="633"/>
      <c r="T10" s="633"/>
      <c r="U10" s="633"/>
      <c r="V10" s="633"/>
      <c r="W10" s="633"/>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c r="KO10" s="91"/>
      <c r="KP10" s="91"/>
      <c r="KQ10" s="91"/>
      <c r="KR10" s="91"/>
      <c r="KS10" s="91"/>
      <c r="KT10" s="91"/>
      <c r="KU10" s="91"/>
      <c r="KV10" s="91"/>
      <c r="KW10" s="91"/>
      <c r="KX10" s="91"/>
      <c r="KY10" s="91"/>
      <c r="KZ10" s="91"/>
      <c r="LA10" s="91"/>
      <c r="LB10" s="91"/>
      <c r="LC10" s="91"/>
      <c r="LD10" s="91"/>
      <c r="LE10" s="91"/>
      <c r="LF10" s="91"/>
      <c r="LG10" s="91"/>
      <c r="LH10" s="91"/>
      <c r="LI10" s="91"/>
      <c r="LJ10" s="91"/>
      <c r="LK10" s="91"/>
      <c r="LL10" s="91"/>
      <c r="LM10" s="91"/>
      <c r="LN10" s="91"/>
      <c r="LO10" s="91"/>
      <c r="LP10" s="91"/>
      <c r="LQ10" s="91"/>
      <c r="LR10" s="91"/>
      <c r="LS10" s="91"/>
      <c r="LT10" s="91"/>
      <c r="LU10" s="91"/>
      <c r="LV10" s="91"/>
      <c r="LW10" s="91"/>
      <c r="LX10" s="91"/>
      <c r="LY10" s="91"/>
      <c r="LZ10" s="91"/>
      <c r="MA10" s="91"/>
      <c r="MB10" s="91"/>
      <c r="MC10" s="91"/>
      <c r="MD10" s="91"/>
      <c r="ME10" s="91"/>
      <c r="MF10" s="91"/>
      <c r="MG10" s="91"/>
      <c r="MH10" s="91"/>
      <c r="MI10" s="91"/>
      <c r="MJ10" s="91"/>
      <c r="MK10" s="91"/>
      <c r="ML10" s="91"/>
      <c r="MM10" s="91"/>
      <c r="MN10" s="91"/>
      <c r="MO10" s="91"/>
      <c r="MP10" s="91"/>
      <c r="MQ10" s="91"/>
      <c r="MR10" s="91"/>
      <c r="MS10" s="91"/>
      <c r="MT10" s="91"/>
      <c r="MU10" s="91"/>
      <c r="MV10" s="91"/>
      <c r="MW10" s="91"/>
      <c r="MX10" s="91"/>
      <c r="MY10" s="91"/>
      <c r="MZ10" s="91"/>
      <c r="NA10" s="91"/>
      <c r="NB10" s="91"/>
      <c r="NC10" s="91"/>
      <c r="ND10" s="91"/>
      <c r="NE10" s="91"/>
      <c r="NF10" s="91"/>
      <c r="NG10" s="91"/>
      <c r="NH10" s="91"/>
      <c r="NI10" s="91"/>
      <c r="NJ10" s="91"/>
      <c r="NK10" s="91"/>
      <c r="NL10" s="91"/>
      <c r="NM10" s="91"/>
      <c r="NN10" s="91"/>
      <c r="NO10" s="91"/>
      <c r="NP10" s="91"/>
      <c r="NQ10" s="91"/>
      <c r="NR10" s="91"/>
      <c r="NS10" s="91"/>
      <c r="NT10" s="91"/>
      <c r="NU10" s="91"/>
      <c r="NV10" s="91"/>
      <c r="NW10" s="91"/>
      <c r="NX10" s="91"/>
      <c r="NY10" s="91"/>
      <c r="NZ10" s="91"/>
      <c r="OA10" s="91"/>
      <c r="OB10" s="91"/>
      <c r="OC10" s="91"/>
      <c r="OD10" s="91"/>
      <c r="OE10" s="91"/>
      <c r="OF10" s="91"/>
      <c r="OG10" s="91"/>
      <c r="OH10" s="91"/>
      <c r="OI10" s="91"/>
      <c r="OJ10" s="91"/>
      <c r="OK10" s="91"/>
      <c r="OL10" s="91"/>
      <c r="OM10" s="91"/>
      <c r="ON10" s="91"/>
      <c r="OO10" s="91"/>
      <c r="OP10" s="91"/>
      <c r="OQ10" s="91"/>
      <c r="OR10" s="91"/>
      <c r="OS10" s="91"/>
      <c r="OT10" s="91"/>
      <c r="OU10" s="91"/>
      <c r="OV10" s="91"/>
      <c r="OW10" s="91"/>
      <c r="OX10" s="91"/>
      <c r="OY10" s="91"/>
      <c r="OZ10" s="91"/>
      <c r="PA10" s="91"/>
      <c r="PB10" s="91"/>
      <c r="PC10" s="91"/>
      <c r="PD10" s="91"/>
      <c r="PE10" s="91"/>
      <c r="PF10" s="91"/>
      <c r="PG10" s="91"/>
      <c r="PH10" s="91"/>
      <c r="PI10" s="91"/>
      <c r="PJ10" s="91"/>
      <c r="PK10" s="91"/>
      <c r="PL10" s="91"/>
      <c r="PM10" s="91"/>
      <c r="PN10" s="91"/>
      <c r="PO10" s="91"/>
      <c r="PP10" s="91"/>
      <c r="PQ10" s="91"/>
      <c r="PR10" s="91"/>
      <c r="PS10" s="91"/>
      <c r="PT10" s="91"/>
      <c r="PU10" s="91"/>
      <c r="PV10" s="91"/>
      <c r="PW10" s="91"/>
      <c r="PX10" s="91"/>
      <c r="PY10" s="91"/>
      <c r="PZ10" s="91"/>
      <c r="QA10" s="91"/>
      <c r="QB10" s="91"/>
      <c r="QC10" s="91"/>
      <c r="QD10" s="91"/>
      <c r="QE10" s="91"/>
      <c r="QF10" s="91"/>
      <c r="QG10" s="91"/>
      <c r="QH10" s="91"/>
      <c r="QI10" s="91"/>
      <c r="QJ10" s="91"/>
      <c r="QK10" s="91"/>
      <c r="QL10" s="91"/>
      <c r="QM10" s="91"/>
      <c r="QN10" s="91"/>
      <c r="QO10" s="91"/>
      <c r="QP10" s="91"/>
      <c r="QQ10" s="91"/>
      <c r="QR10" s="91"/>
      <c r="QS10" s="91"/>
      <c r="QT10" s="91"/>
      <c r="QU10" s="91"/>
      <c r="QV10" s="91"/>
      <c r="QW10" s="91"/>
      <c r="QX10" s="91"/>
      <c r="QY10" s="91"/>
      <c r="QZ10" s="91"/>
    </row>
    <row r="11" spans="1:468" s="68" customFormat="1" ht="5.25" customHeight="1" x14ac:dyDescent="0.25">
      <c r="A11" s="199"/>
      <c r="B11" s="84"/>
      <c r="C11" s="84"/>
      <c r="D11" s="84"/>
      <c r="E11" s="84"/>
      <c r="F11" s="84"/>
      <c r="G11" s="84"/>
      <c r="H11" s="84"/>
      <c r="I11" s="84"/>
      <c r="J11" s="84"/>
      <c r="K11" s="84"/>
      <c r="L11" s="183"/>
      <c r="M11" s="84"/>
      <c r="N11" s="84"/>
      <c r="O11" s="84"/>
      <c r="P11" s="85"/>
      <c r="Q11" s="84"/>
      <c r="R11" s="86"/>
      <c r="S11" s="84"/>
      <c r="T11" s="85"/>
      <c r="U11" s="84"/>
      <c r="V11" s="84"/>
      <c r="W11" s="84"/>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c r="IU11" s="110"/>
      <c r="IV11" s="110"/>
      <c r="IW11" s="110"/>
      <c r="IX11" s="110"/>
      <c r="IY11" s="110"/>
      <c r="IZ11" s="110"/>
      <c r="JA11" s="110"/>
      <c r="JB11" s="110"/>
      <c r="JC11" s="110"/>
      <c r="JD11" s="110"/>
      <c r="JE11" s="110"/>
      <c r="JF11" s="110"/>
      <c r="JG11" s="110"/>
      <c r="JH11" s="110"/>
      <c r="JI11" s="110"/>
      <c r="JJ11" s="110"/>
      <c r="JK11" s="110"/>
      <c r="JL11" s="110"/>
      <c r="JM11" s="110"/>
      <c r="JN11" s="110"/>
      <c r="JO11" s="110"/>
      <c r="JP11" s="110"/>
      <c r="JQ11" s="110"/>
      <c r="JR11" s="110"/>
      <c r="JS11" s="110"/>
      <c r="JT11" s="110"/>
      <c r="JU11" s="110"/>
      <c r="JV11" s="110"/>
      <c r="JW11" s="110"/>
      <c r="JX11" s="110"/>
      <c r="JY11" s="110"/>
      <c r="JZ11" s="110"/>
      <c r="KA11" s="110"/>
      <c r="KB11" s="110"/>
      <c r="KC11" s="110"/>
      <c r="KD11" s="110"/>
      <c r="KE11" s="110"/>
      <c r="KF11" s="110"/>
      <c r="KG11" s="110"/>
      <c r="KH11" s="110"/>
      <c r="KI11" s="110"/>
      <c r="KJ11" s="110"/>
      <c r="KK11" s="110"/>
      <c r="KL11" s="110"/>
      <c r="KM11" s="110"/>
      <c r="KN11" s="110"/>
      <c r="KO11" s="110"/>
      <c r="KP11" s="110"/>
      <c r="KQ11" s="110"/>
      <c r="KR11" s="110"/>
      <c r="KS11" s="110"/>
      <c r="KT11" s="110"/>
      <c r="KU11" s="110"/>
      <c r="KV11" s="110"/>
      <c r="KW11" s="110"/>
      <c r="KX11" s="110"/>
      <c r="KY11" s="110"/>
      <c r="KZ11" s="110"/>
      <c r="LA11" s="110"/>
      <c r="LB11" s="110"/>
      <c r="LC11" s="110"/>
      <c r="LD11" s="110"/>
      <c r="LE11" s="110"/>
      <c r="LF11" s="110"/>
      <c r="LG11" s="110"/>
      <c r="LH11" s="110"/>
      <c r="LI11" s="110"/>
      <c r="LJ11" s="110"/>
      <c r="LK11" s="110"/>
      <c r="LL11" s="110"/>
      <c r="LM11" s="110"/>
      <c r="LN11" s="110"/>
      <c r="LO11" s="110"/>
      <c r="LP11" s="110"/>
      <c r="LQ11" s="110"/>
      <c r="LR11" s="110"/>
      <c r="LS11" s="110"/>
      <c r="LT11" s="110"/>
      <c r="LU11" s="110"/>
      <c r="LV11" s="110"/>
      <c r="LW11" s="110"/>
      <c r="LX11" s="110"/>
      <c r="LY11" s="110"/>
      <c r="LZ11" s="110"/>
      <c r="MA11" s="110"/>
      <c r="MB11" s="110"/>
      <c r="MC11" s="110"/>
      <c r="MD11" s="110"/>
      <c r="ME11" s="110"/>
      <c r="MF11" s="110"/>
      <c r="MG11" s="110"/>
      <c r="MH11" s="110"/>
      <c r="MI11" s="110"/>
      <c r="MJ11" s="110"/>
      <c r="MK11" s="110"/>
      <c r="ML11" s="110"/>
      <c r="MM11" s="110"/>
      <c r="MN11" s="110"/>
      <c r="MO11" s="110"/>
      <c r="MP11" s="110"/>
      <c r="MQ11" s="110"/>
      <c r="MR11" s="110"/>
      <c r="MS11" s="110"/>
      <c r="MT11" s="110"/>
      <c r="MU11" s="110"/>
      <c r="MV11" s="110"/>
      <c r="MW11" s="110"/>
      <c r="MX11" s="110"/>
      <c r="MY11" s="110"/>
      <c r="MZ11" s="110"/>
      <c r="NA11" s="110"/>
      <c r="NB11" s="110"/>
      <c r="NC11" s="110"/>
      <c r="ND11" s="110"/>
      <c r="NE11" s="110"/>
      <c r="NF11" s="110"/>
      <c r="NG11" s="110"/>
      <c r="NH11" s="110"/>
      <c r="NI11" s="110"/>
      <c r="NJ11" s="110"/>
      <c r="NK11" s="110"/>
      <c r="NL11" s="110"/>
      <c r="NM11" s="110"/>
      <c r="NN11" s="110"/>
      <c r="NO11" s="110"/>
      <c r="NP11" s="110"/>
      <c r="NQ11" s="110"/>
      <c r="NR11" s="110"/>
      <c r="NS11" s="110"/>
      <c r="NT11" s="110"/>
      <c r="NU11" s="110"/>
      <c r="NV11" s="110"/>
      <c r="NW11" s="110"/>
      <c r="NX11" s="110"/>
      <c r="NY11" s="110"/>
      <c r="NZ11" s="110"/>
      <c r="OA11" s="110"/>
      <c r="OB11" s="110"/>
      <c r="OC11" s="110"/>
      <c r="OD11" s="110"/>
      <c r="OE11" s="110"/>
      <c r="OF11" s="110"/>
      <c r="OG11" s="110"/>
      <c r="OH11" s="110"/>
      <c r="OI11" s="110"/>
      <c r="OJ11" s="110"/>
      <c r="OK11" s="110"/>
      <c r="OL11" s="110"/>
      <c r="OM11" s="110"/>
      <c r="ON11" s="110"/>
      <c r="OO11" s="110"/>
      <c r="OP11" s="110"/>
      <c r="OQ11" s="110"/>
      <c r="OR11" s="110"/>
      <c r="OS11" s="110"/>
      <c r="OT11" s="110"/>
      <c r="OU11" s="110"/>
      <c r="OV11" s="110"/>
      <c r="OW11" s="110"/>
      <c r="OX11" s="110"/>
      <c r="OY11" s="110"/>
      <c r="OZ11" s="110"/>
      <c r="PA11" s="110"/>
      <c r="PB11" s="110"/>
      <c r="PC11" s="110"/>
      <c r="PD11" s="110"/>
      <c r="PE11" s="110"/>
      <c r="PF11" s="110"/>
      <c r="PG11" s="110"/>
      <c r="PH11" s="110"/>
      <c r="PI11" s="110"/>
      <c r="PJ11" s="110"/>
      <c r="PK11" s="110"/>
      <c r="PL11" s="110"/>
      <c r="PM11" s="110"/>
      <c r="PN11" s="110"/>
      <c r="PO11" s="110"/>
      <c r="PP11" s="110"/>
      <c r="PQ11" s="110"/>
      <c r="PR11" s="110"/>
      <c r="PS11" s="110"/>
      <c r="PT11" s="110"/>
      <c r="PU11" s="110"/>
      <c r="PV11" s="110"/>
      <c r="PW11" s="110"/>
      <c r="PX11" s="110"/>
      <c r="PY11" s="110"/>
      <c r="PZ11" s="110"/>
      <c r="QA11" s="110"/>
      <c r="QB11" s="110"/>
      <c r="QC11" s="110"/>
      <c r="QD11" s="110"/>
      <c r="QE11" s="110"/>
      <c r="QF11" s="110"/>
      <c r="QG11" s="110"/>
      <c r="QH11" s="110"/>
      <c r="QI11" s="110"/>
      <c r="QJ11" s="110"/>
      <c r="QK11" s="110"/>
      <c r="QL11" s="110"/>
      <c r="QM11" s="110"/>
      <c r="QN11" s="110"/>
      <c r="QO11" s="110"/>
      <c r="QP11" s="110"/>
      <c r="QQ11" s="110"/>
      <c r="QR11" s="110"/>
      <c r="QS11" s="110"/>
      <c r="QT11" s="110"/>
      <c r="QU11" s="110"/>
      <c r="QV11" s="110"/>
      <c r="QW11" s="110"/>
      <c r="QX11" s="110"/>
      <c r="QY11" s="110"/>
      <c r="QZ11" s="110"/>
    </row>
    <row r="12" spans="1:468" s="67" customFormat="1" ht="15" customHeight="1" x14ac:dyDescent="0.25">
      <c r="A12" s="110"/>
      <c r="B12" s="126"/>
      <c r="C12" s="125"/>
      <c r="D12" s="125"/>
      <c r="E12" s="126" t="s">
        <v>88</v>
      </c>
      <c r="F12" s="126"/>
      <c r="G12" s="127"/>
      <c r="H12" s="126"/>
      <c r="I12" s="126" t="s">
        <v>89</v>
      </c>
      <c r="J12" s="126"/>
      <c r="K12" s="126" t="s">
        <v>90</v>
      </c>
      <c r="L12" s="184"/>
      <c r="M12" s="126"/>
      <c r="N12" s="125"/>
      <c r="O12" s="125"/>
      <c r="P12" s="126" t="s">
        <v>88</v>
      </c>
      <c r="Q12" s="126"/>
      <c r="R12" s="127"/>
      <c r="S12" s="126"/>
      <c r="T12" s="126" t="s">
        <v>89</v>
      </c>
      <c r="U12" s="126"/>
      <c r="V12" s="126" t="s">
        <v>90</v>
      </c>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c r="IU12" s="110"/>
      <c r="IV12" s="110"/>
      <c r="IW12" s="110"/>
      <c r="IX12" s="110"/>
      <c r="IY12" s="110"/>
      <c r="IZ12" s="110"/>
      <c r="JA12" s="110"/>
      <c r="JB12" s="110"/>
      <c r="JC12" s="110"/>
      <c r="JD12" s="110"/>
      <c r="JE12" s="110"/>
      <c r="JF12" s="110"/>
      <c r="JG12" s="110"/>
      <c r="JH12" s="110"/>
      <c r="JI12" s="110"/>
      <c r="JJ12" s="110"/>
      <c r="JK12" s="110"/>
      <c r="JL12" s="110"/>
      <c r="JM12" s="110"/>
      <c r="JN12" s="110"/>
      <c r="JO12" s="110"/>
      <c r="JP12" s="110"/>
      <c r="JQ12" s="110"/>
      <c r="JR12" s="110"/>
      <c r="JS12" s="110"/>
      <c r="JT12" s="110"/>
      <c r="JU12" s="110"/>
      <c r="JV12" s="110"/>
      <c r="JW12" s="110"/>
      <c r="JX12" s="110"/>
      <c r="JY12" s="110"/>
      <c r="JZ12" s="110"/>
      <c r="KA12" s="110"/>
      <c r="KB12" s="110"/>
      <c r="KC12" s="110"/>
      <c r="KD12" s="110"/>
      <c r="KE12" s="110"/>
      <c r="KF12" s="110"/>
      <c r="KG12" s="110"/>
      <c r="KH12" s="110"/>
      <c r="KI12" s="110"/>
      <c r="KJ12" s="110"/>
      <c r="KK12" s="110"/>
      <c r="KL12" s="110"/>
      <c r="KM12" s="110"/>
      <c r="KN12" s="110"/>
      <c r="KO12" s="110"/>
      <c r="KP12" s="110"/>
      <c r="KQ12" s="110"/>
      <c r="KR12" s="110"/>
      <c r="KS12" s="110"/>
      <c r="KT12" s="110"/>
      <c r="KU12" s="110"/>
      <c r="KV12" s="110"/>
      <c r="KW12" s="110"/>
      <c r="KX12" s="110"/>
      <c r="KY12" s="110"/>
      <c r="KZ12" s="110"/>
      <c r="LA12" s="110"/>
      <c r="LB12" s="110"/>
      <c r="LC12" s="110"/>
      <c r="LD12" s="110"/>
      <c r="LE12" s="110"/>
      <c r="LF12" s="110"/>
      <c r="LG12" s="110"/>
      <c r="LH12" s="110"/>
      <c r="LI12" s="110"/>
      <c r="LJ12" s="110"/>
      <c r="LK12" s="110"/>
      <c r="LL12" s="110"/>
      <c r="LM12" s="110"/>
      <c r="LN12" s="110"/>
      <c r="LO12" s="110"/>
      <c r="LP12" s="110"/>
      <c r="LQ12" s="110"/>
      <c r="LR12" s="110"/>
      <c r="LS12" s="110"/>
      <c r="LT12" s="110"/>
      <c r="LU12" s="110"/>
      <c r="LV12" s="110"/>
      <c r="LW12" s="110"/>
      <c r="LX12" s="110"/>
      <c r="LY12" s="110"/>
      <c r="LZ12" s="110"/>
      <c r="MA12" s="110"/>
      <c r="MB12" s="110"/>
      <c r="MC12" s="110"/>
      <c r="MD12" s="110"/>
      <c r="ME12" s="110"/>
      <c r="MF12" s="110"/>
      <c r="MG12" s="110"/>
      <c r="MH12" s="110"/>
      <c r="MI12" s="110"/>
      <c r="MJ12" s="110"/>
      <c r="MK12" s="110"/>
      <c r="ML12" s="110"/>
      <c r="MM12" s="110"/>
      <c r="MN12" s="110"/>
      <c r="MO12" s="110"/>
      <c r="MP12" s="110"/>
      <c r="MQ12" s="110"/>
      <c r="MR12" s="110"/>
      <c r="MS12" s="110"/>
      <c r="MT12" s="110"/>
      <c r="MU12" s="110"/>
      <c r="MV12" s="110"/>
      <c r="MW12" s="110"/>
      <c r="MX12" s="110"/>
      <c r="MY12" s="110"/>
      <c r="MZ12" s="110"/>
      <c r="NA12" s="110"/>
      <c r="NB12" s="110"/>
      <c r="NC12" s="110"/>
      <c r="ND12" s="110"/>
      <c r="NE12" s="110"/>
      <c r="NF12" s="110"/>
      <c r="NG12" s="110"/>
      <c r="NH12" s="110"/>
      <c r="NI12" s="110"/>
      <c r="NJ12" s="110"/>
      <c r="NK12" s="110"/>
      <c r="NL12" s="110"/>
      <c r="NM12" s="110"/>
      <c r="NN12" s="110"/>
      <c r="NO12" s="110"/>
      <c r="NP12" s="110"/>
      <c r="NQ12" s="110"/>
      <c r="NR12" s="110"/>
      <c r="NS12" s="110"/>
      <c r="NT12" s="110"/>
      <c r="NU12" s="110"/>
      <c r="NV12" s="110"/>
      <c r="NW12" s="110"/>
      <c r="NX12" s="110"/>
      <c r="NY12" s="110"/>
      <c r="NZ12" s="110"/>
      <c r="OA12" s="110"/>
      <c r="OB12" s="110"/>
      <c r="OC12" s="110"/>
      <c r="OD12" s="110"/>
      <c r="OE12" s="110"/>
      <c r="OF12" s="110"/>
      <c r="OG12" s="110"/>
      <c r="OH12" s="110"/>
      <c r="OI12" s="110"/>
      <c r="OJ12" s="110"/>
      <c r="OK12" s="110"/>
      <c r="OL12" s="110"/>
      <c r="OM12" s="110"/>
      <c r="ON12" s="110"/>
      <c r="OO12" s="110"/>
      <c r="OP12" s="110"/>
      <c r="OQ12" s="110"/>
      <c r="OR12" s="110"/>
      <c r="OS12" s="110"/>
      <c r="OT12" s="110"/>
      <c r="OU12" s="110"/>
      <c r="OV12" s="110"/>
      <c r="OW12" s="110"/>
      <c r="OX12" s="110"/>
      <c r="OY12" s="110"/>
      <c r="OZ12" s="110"/>
      <c r="PA12" s="110"/>
      <c r="PB12" s="110"/>
      <c r="PC12" s="110"/>
      <c r="PD12" s="110"/>
      <c r="PE12" s="110"/>
      <c r="PF12" s="110"/>
      <c r="PG12" s="110"/>
      <c r="PH12" s="110"/>
      <c r="PI12" s="110"/>
      <c r="PJ12" s="110"/>
      <c r="PK12" s="110"/>
      <c r="PL12" s="110"/>
      <c r="PM12" s="110"/>
      <c r="PN12" s="110"/>
      <c r="PO12" s="110"/>
      <c r="PP12" s="110"/>
      <c r="PQ12" s="110"/>
      <c r="PR12" s="110"/>
      <c r="PS12" s="110"/>
      <c r="PT12" s="110"/>
      <c r="PU12" s="110"/>
      <c r="PV12" s="110"/>
      <c r="PW12" s="110"/>
      <c r="PX12" s="110"/>
      <c r="PY12" s="110"/>
      <c r="PZ12" s="110"/>
      <c r="QA12" s="110"/>
      <c r="QB12" s="110"/>
      <c r="QC12" s="110"/>
      <c r="QD12" s="110"/>
      <c r="QE12" s="110"/>
      <c r="QF12" s="110"/>
      <c r="QG12" s="110"/>
      <c r="QH12" s="110"/>
      <c r="QI12" s="110"/>
      <c r="QJ12" s="110"/>
      <c r="QK12" s="110"/>
      <c r="QL12" s="110"/>
      <c r="QM12" s="110"/>
      <c r="QN12" s="110"/>
      <c r="QO12" s="110"/>
      <c r="QP12" s="110"/>
      <c r="QQ12" s="110"/>
      <c r="QR12" s="110"/>
      <c r="QS12" s="110"/>
      <c r="QT12" s="110"/>
      <c r="QU12" s="110"/>
      <c r="QV12" s="110"/>
      <c r="QW12" s="110"/>
      <c r="QX12" s="110"/>
      <c r="QY12" s="110"/>
      <c r="QZ12" s="110"/>
    </row>
    <row r="13" spans="1:468" s="67" customFormat="1" ht="13.8" x14ac:dyDescent="0.25">
      <c r="A13" s="110"/>
      <c r="B13" s="126"/>
      <c r="C13" s="128" t="s">
        <v>91</v>
      </c>
      <c r="D13" s="125"/>
      <c r="E13" s="126" t="s">
        <v>41</v>
      </c>
      <c r="F13" s="126"/>
      <c r="G13" s="127" t="s">
        <v>42</v>
      </c>
      <c r="H13" s="126"/>
      <c r="I13" s="126" t="s">
        <v>1</v>
      </c>
      <c r="J13" s="126"/>
      <c r="K13" s="126" t="s">
        <v>68</v>
      </c>
      <c r="L13" s="184"/>
      <c r="M13" s="126"/>
      <c r="N13" s="128" t="s">
        <v>91</v>
      </c>
      <c r="O13" s="125"/>
      <c r="P13" s="126" t="s">
        <v>41</v>
      </c>
      <c r="Q13" s="126"/>
      <c r="R13" s="127" t="s">
        <v>42</v>
      </c>
      <c r="S13" s="126"/>
      <c r="T13" s="126" t="s">
        <v>1</v>
      </c>
      <c r="U13" s="126"/>
      <c r="V13" s="126" t="s">
        <v>68</v>
      </c>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c r="IU13" s="110"/>
      <c r="IV13" s="110"/>
      <c r="IW13" s="110"/>
      <c r="IX13" s="110"/>
      <c r="IY13" s="110"/>
      <c r="IZ13" s="110"/>
      <c r="JA13" s="110"/>
      <c r="JB13" s="110"/>
      <c r="JC13" s="110"/>
      <c r="JD13" s="110"/>
      <c r="JE13" s="110"/>
      <c r="JF13" s="110"/>
      <c r="JG13" s="110"/>
      <c r="JH13" s="110"/>
      <c r="JI13" s="110"/>
      <c r="JJ13" s="110"/>
      <c r="JK13" s="110"/>
      <c r="JL13" s="110"/>
      <c r="JM13" s="110"/>
      <c r="JN13" s="110"/>
      <c r="JO13" s="110"/>
      <c r="JP13" s="110"/>
      <c r="JQ13" s="110"/>
      <c r="JR13" s="110"/>
      <c r="JS13" s="110"/>
      <c r="JT13" s="110"/>
      <c r="JU13" s="110"/>
      <c r="JV13" s="110"/>
      <c r="JW13" s="110"/>
      <c r="JX13" s="110"/>
      <c r="JY13" s="110"/>
      <c r="JZ13" s="110"/>
      <c r="KA13" s="110"/>
      <c r="KB13" s="110"/>
      <c r="KC13" s="110"/>
      <c r="KD13" s="110"/>
      <c r="KE13" s="110"/>
      <c r="KF13" s="110"/>
      <c r="KG13" s="110"/>
      <c r="KH13" s="110"/>
      <c r="KI13" s="110"/>
      <c r="KJ13" s="110"/>
      <c r="KK13" s="110"/>
      <c r="KL13" s="110"/>
      <c r="KM13" s="110"/>
      <c r="KN13" s="110"/>
      <c r="KO13" s="110"/>
      <c r="KP13" s="110"/>
      <c r="KQ13" s="110"/>
      <c r="KR13" s="110"/>
      <c r="KS13" s="110"/>
      <c r="KT13" s="110"/>
      <c r="KU13" s="110"/>
      <c r="KV13" s="110"/>
      <c r="KW13" s="110"/>
      <c r="KX13" s="110"/>
      <c r="KY13" s="110"/>
      <c r="KZ13" s="110"/>
      <c r="LA13" s="110"/>
      <c r="LB13" s="110"/>
      <c r="LC13" s="110"/>
      <c r="LD13" s="110"/>
      <c r="LE13" s="110"/>
      <c r="LF13" s="110"/>
      <c r="LG13" s="110"/>
      <c r="LH13" s="110"/>
      <c r="LI13" s="110"/>
      <c r="LJ13" s="110"/>
      <c r="LK13" s="110"/>
      <c r="LL13" s="110"/>
      <c r="LM13" s="110"/>
      <c r="LN13" s="110"/>
      <c r="LO13" s="110"/>
      <c r="LP13" s="110"/>
      <c r="LQ13" s="110"/>
      <c r="LR13" s="110"/>
      <c r="LS13" s="110"/>
      <c r="LT13" s="110"/>
      <c r="LU13" s="110"/>
      <c r="LV13" s="110"/>
      <c r="LW13" s="110"/>
      <c r="LX13" s="110"/>
      <c r="LY13" s="110"/>
      <c r="LZ13" s="110"/>
      <c r="MA13" s="110"/>
      <c r="MB13" s="110"/>
      <c r="MC13" s="110"/>
      <c r="MD13" s="110"/>
      <c r="ME13" s="110"/>
      <c r="MF13" s="110"/>
      <c r="MG13" s="110"/>
      <c r="MH13" s="110"/>
      <c r="MI13" s="110"/>
      <c r="MJ13" s="110"/>
      <c r="MK13" s="110"/>
      <c r="ML13" s="110"/>
      <c r="MM13" s="110"/>
      <c r="MN13" s="110"/>
      <c r="MO13" s="110"/>
      <c r="MP13" s="110"/>
      <c r="MQ13" s="110"/>
      <c r="MR13" s="110"/>
      <c r="MS13" s="110"/>
      <c r="MT13" s="110"/>
      <c r="MU13" s="110"/>
      <c r="MV13" s="110"/>
      <c r="MW13" s="110"/>
      <c r="MX13" s="110"/>
      <c r="MY13" s="110"/>
      <c r="MZ13" s="110"/>
      <c r="NA13" s="110"/>
      <c r="NB13" s="110"/>
      <c r="NC13" s="110"/>
      <c r="ND13" s="110"/>
      <c r="NE13" s="110"/>
      <c r="NF13" s="110"/>
      <c r="NG13" s="110"/>
      <c r="NH13" s="110"/>
      <c r="NI13" s="110"/>
      <c r="NJ13" s="110"/>
      <c r="NK13" s="110"/>
      <c r="NL13" s="110"/>
      <c r="NM13" s="110"/>
      <c r="NN13" s="110"/>
      <c r="NO13" s="110"/>
      <c r="NP13" s="110"/>
      <c r="NQ13" s="110"/>
      <c r="NR13" s="110"/>
      <c r="NS13" s="110"/>
      <c r="NT13" s="110"/>
      <c r="NU13" s="110"/>
      <c r="NV13" s="110"/>
      <c r="NW13" s="110"/>
      <c r="NX13" s="110"/>
      <c r="NY13" s="110"/>
      <c r="NZ13" s="110"/>
      <c r="OA13" s="110"/>
      <c r="OB13" s="110"/>
      <c r="OC13" s="110"/>
      <c r="OD13" s="110"/>
      <c r="OE13" s="110"/>
      <c r="OF13" s="110"/>
      <c r="OG13" s="110"/>
      <c r="OH13" s="110"/>
      <c r="OI13" s="110"/>
      <c r="OJ13" s="110"/>
      <c r="OK13" s="110"/>
      <c r="OL13" s="110"/>
      <c r="OM13" s="110"/>
      <c r="ON13" s="110"/>
      <c r="OO13" s="110"/>
      <c r="OP13" s="110"/>
      <c r="OQ13" s="110"/>
      <c r="OR13" s="110"/>
      <c r="OS13" s="110"/>
      <c r="OT13" s="110"/>
      <c r="OU13" s="110"/>
      <c r="OV13" s="110"/>
      <c r="OW13" s="110"/>
      <c r="OX13" s="110"/>
      <c r="OY13" s="110"/>
      <c r="OZ13" s="110"/>
      <c r="PA13" s="110"/>
      <c r="PB13" s="110"/>
      <c r="PC13" s="110"/>
      <c r="PD13" s="110"/>
      <c r="PE13" s="110"/>
      <c r="PF13" s="110"/>
      <c r="PG13" s="110"/>
      <c r="PH13" s="110"/>
      <c r="PI13" s="110"/>
      <c r="PJ13" s="110"/>
      <c r="PK13" s="110"/>
      <c r="PL13" s="110"/>
      <c r="PM13" s="110"/>
      <c r="PN13" s="110"/>
      <c r="PO13" s="110"/>
      <c r="PP13" s="110"/>
      <c r="PQ13" s="110"/>
      <c r="PR13" s="110"/>
      <c r="PS13" s="110"/>
      <c r="PT13" s="110"/>
      <c r="PU13" s="110"/>
      <c r="PV13" s="110"/>
      <c r="PW13" s="110"/>
      <c r="PX13" s="110"/>
      <c r="PY13" s="110"/>
      <c r="PZ13" s="110"/>
      <c r="QA13" s="110"/>
      <c r="QB13" s="110"/>
      <c r="QC13" s="110"/>
      <c r="QD13" s="110"/>
      <c r="QE13" s="110"/>
      <c r="QF13" s="110"/>
      <c r="QG13" s="110"/>
      <c r="QH13" s="110"/>
      <c r="QI13" s="110"/>
      <c r="QJ13" s="110"/>
      <c r="QK13" s="110"/>
      <c r="QL13" s="110"/>
      <c r="QM13" s="110"/>
      <c r="QN13" s="110"/>
      <c r="QO13" s="110"/>
      <c r="QP13" s="110"/>
      <c r="QQ13" s="110"/>
      <c r="QR13" s="110"/>
      <c r="QS13" s="110"/>
      <c r="QT13" s="110"/>
      <c r="QU13" s="110"/>
      <c r="QV13" s="110"/>
      <c r="QW13" s="110"/>
      <c r="QX13" s="110"/>
      <c r="QY13" s="110"/>
      <c r="QZ13" s="110"/>
    </row>
    <row r="14" spans="1:468" ht="5.25" customHeight="1" x14ac:dyDescent="0.25">
      <c r="B14" s="130"/>
      <c r="C14" s="129"/>
      <c r="D14" s="130"/>
      <c r="E14" s="129"/>
      <c r="F14" s="130"/>
      <c r="G14" s="131"/>
      <c r="H14" s="130"/>
      <c r="I14" s="129"/>
      <c r="J14" s="130"/>
      <c r="K14" s="130"/>
      <c r="M14" s="130"/>
      <c r="N14" s="129"/>
      <c r="O14" s="130"/>
      <c r="P14" s="129"/>
      <c r="Q14" s="130"/>
      <c r="R14" s="131"/>
      <c r="S14" s="130"/>
      <c r="T14" s="129"/>
      <c r="U14" s="130"/>
      <c r="V14" s="130"/>
      <c r="W14" s="1"/>
    </row>
    <row r="15" spans="1:468" x14ac:dyDescent="0.25">
      <c r="B15" s="9"/>
      <c r="C15" s="9"/>
      <c r="D15" s="9"/>
      <c r="E15" s="59"/>
      <c r="F15" s="9"/>
      <c r="G15" s="13"/>
      <c r="H15" s="9"/>
      <c r="I15" s="64"/>
      <c r="J15" s="9"/>
      <c r="K15" s="11"/>
      <c r="L15" s="185"/>
      <c r="M15" s="6"/>
      <c r="N15" s="5" t="s">
        <v>69</v>
      </c>
      <c r="O15" s="6"/>
      <c r="P15" s="35"/>
      <c r="Q15" s="6"/>
      <c r="R15" s="7"/>
      <c r="S15" s="6"/>
      <c r="T15" s="35"/>
      <c r="U15" s="6"/>
      <c r="V15" s="8"/>
    </row>
    <row r="16" spans="1:468" x14ac:dyDescent="0.25">
      <c r="B16" s="6"/>
      <c r="C16" s="5"/>
      <c r="D16" s="6"/>
      <c r="E16" s="35"/>
      <c r="F16" s="6"/>
      <c r="G16" s="7"/>
      <c r="H16" s="6"/>
      <c r="I16" s="50"/>
      <c r="J16" s="6"/>
      <c r="K16" s="14"/>
      <c r="L16" s="185"/>
      <c r="M16" s="9"/>
      <c r="N16" s="179" t="s">
        <v>219</v>
      </c>
      <c r="O16" s="9"/>
      <c r="P16" s="117">
        <f>ySWWW_CR</f>
        <v>50</v>
      </c>
      <c r="Q16" s="9"/>
      <c r="R16" s="10" t="s">
        <v>92</v>
      </c>
      <c r="S16" s="9"/>
      <c r="T16" s="118">
        <f>Summary!F21</f>
        <v>6.44</v>
      </c>
      <c r="U16" s="9"/>
      <c r="V16" s="11">
        <f>P16*T16</f>
        <v>322</v>
      </c>
      <c r="W16" s="12"/>
    </row>
    <row r="17" spans="2:23" x14ac:dyDescent="0.25">
      <c r="B17" s="6"/>
      <c r="C17" s="6"/>
      <c r="D17" s="6"/>
      <c r="E17" s="35"/>
      <c r="F17" s="6"/>
      <c r="G17" s="7"/>
      <c r="H17" s="6"/>
      <c r="I17" s="50"/>
      <c r="J17" s="6"/>
      <c r="K17" s="14"/>
      <c r="L17" s="185"/>
      <c r="M17" s="9"/>
      <c r="N17" s="9"/>
      <c r="O17" s="9"/>
      <c r="P17" s="59"/>
      <c r="Q17" s="9"/>
      <c r="R17" s="13"/>
      <c r="S17" s="9"/>
      <c r="T17" s="64"/>
      <c r="U17" s="9"/>
      <c r="V17" s="11"/>
      <c r="W17" s="12"/>
    </row>
    <row r="18" spans="2:23" x14ac:dyDescent="0.25">
      <c r="B18" s="6"/>
      <c r="C18" s="5" t="s">
        <v>49</v>
      </c>
      <c r="D18" s="6"/>
      <c r="E18" s="35"/>
      <c r="F18" s="6"/>
      <c r="G18" s="7"/>
      <c r="H18" s="6"/>
      <c r="I18" s="50"/>
      <c r="J18" s="6"/>
      <c r="K18" s="14"/>
      <c r="L18" s="186"/>
      <c r="M18" s="6"/>
      <c r="N18" s="5" t="s">
        <v>49</v>
      </c>
      <c r="O18" s="6"/>
      <c r="P18" s="35"/>
      <c r="Q18" s="6"/>
      <c r="R18" s="7"/>
      <c r="S18" s="6"/>
      <c r="T18" s="50"/>
      <c r="U18" s="6"/>
      <c r="V18" s="14"/>
    </row>
    <row r="19" spans="2:23" x14ac:dyDescent="0.25">
      <c r="B19" s="7"/>
      <c r="C19" s="7"/>
      <c r="D19" s="7"/>
      <c r="E19" s="7"/>
      <c r="F19" s="7"/>
      <c r="G19" s="7"/>
      <c r="H19" s="7"/>
      <c r="I19" s="7"/>
      <c r="J19" s="7"/>
      <c r="K19" s="14"/>
      <c r="L19" s="187"/>
      <c r="M19" s="6"/>
      <c r="N19" s="6"/>
      <c r="O19" s="6"/>
      <c r="P19" s="35"/>
      <c r="Q19" s="6"/>
      <c r="R19" s="7"/>
      <c r="S19" s="6"/>
      <c r="T19" s="50"/>
      <c r="U19" s="6"/>
      <c r="V19" s="14"/>
    </row>
    <row r="20" spans="2:23" ht="15.6" x14ac:dyDescent="0.3">
      <c r="B20" s="7"/>
      <c r="C20" s="7"/>
      <c r="D20" s="7"/>
      <c r="E20" s="7"/>
      <c r="F20" s="7"/>
      <c r="G20" s="7"/>
      <c r="H20" s="7"/>
      <c r="I20" s="7"/>
      <c r="J20" s="7"/>
      <c r="K20" s="14"/>
      <c r="L20" s="187"/>
      <c r="M20" s="6"/>
      <c r="N20" s="41" t="s">
        <v>70</v>
      </c>
      <c r="O20" s="6"/>
      <c r="P20" s="55"/>
      <c r="Q20" s="6"/>
      <c r="R20" s="7"/>
      <c r="S20" s="6"/>
      <c r="T20" s="50"/>
      <c r="U20" s="6"/>
      <c r="V20" s="106">
        <f>SUM(V21:V21)</f>
        <v>10.799999999999999</v>
      </c>
    </row>
    <row r="21" spans="2:23" x14ac:dyDescent="0.25">
      <c r="B21" s="7"/>
      <c r="C21" s="7"/>
      <c r="D21" s="7"/>
      <c r="E21" s="7"/>
      <c r="F21" s="7"/>
      <c r="G21" s="7"/>
      <c r="H21" s="7"/>
      <c r="I21" s="7"/>
      <c r="J21" s="7"/>
      <c r="K21" s="14"/>
      <c r="L21" s="185"/>
      <c r="M21" s="6"/>
      <c r="N21" s="15" t="s">
        <v>93</v>
      </c>
      <c r="O21" s="6"/>
      <c r="P21" s="116">
        <v>45</v>
      </c>
      <c r="Q21" s="6"/>
      <c r="R21" s="16" t="s">
        <v>63</v>
      </c>
      <c r="S21" s="6"/>
      <c r="T21" s="113">
        <f>sdSWWW</f>
        <v>0.24</v>
      </c>
      <c r="U21" s="6"/>
      <c r="V21" s="14">
        <f>P21*T21</f>
        <v>10.799999999999999</v>
      </c>
    </row>
    <row r="22" spans="2:23" x14ac:dyDescent="0.25">
      <c r="B22" s="7"/>
      <c r="C22" s="7"/>
      <c r="D22" s="7"/>
      <c r="E22" s="7"/>
      <c r="F22" s="7"/>
      <c r="G22" s="7"/>
      <c r="H22" s="7"/>
      <c r="I22" s="7"/>
      <c r="J22" s="7"/>
      <c r="K22" s="14"/>
      <c r="L22" s="185"/>
      <c r="M22" s="6"/>
      <c r="N22" s="6"/>
      <c r="O22" s="6"/>
      <c r="P22" s="35"/>
      <c r="Q22" s="6"/>
      <c r="R22" s="7"/>
      <c r="S22" s="6"/>
      <c r="T22" s="58"/>
      <c r="U22" s="6"/>
      <c r="V22" s="14"/>
    </row>
    <row r="23" spans="2:23" x14ac:dyDescent="0.25">
      <c r="B23" s="6"/>
      <c r="C23" s="41" t="s">
        <v>129</v>
      </c>
      <c r="D23" s="6"/>
      <c r="E23" s="35"/>
      <c r="F23" s="6"/>
      <c r="G23" s="7"/>
      <c r="H23" s="6"/>
      <c r="I23" s="58"/>
      <c r="J23" s="6"/>
      <c r="K23" s="106">
        <f>SUM(K24:K27)</f>
        <v>63.91</v>
      </c>
      <c r="L23" s="187"/>
      <c r="M23" s="6"/>
      <c r="N23" s="41" t="s">
        <v>129</v>
      </c>
      <c r="O23" s="6"/>
      <c r="P23" s="35"/>
      <c r="Q23" s="6"/>
      <c r="R23" s="7"/>
      <c r="S23" s="6"/>
      <c r="T23" s="58"/>
      <c r="U23" s="6"/>
      <c r="V23" s="106">
        <f>SUM(V24:V27)</f>
        <v>0</v>
      </c>
    </row>
    <row r="24" spans="2:23" x14ac:dyDescent="0.25">
      <c r="B24" s="6"/>
      <c r="C24" s="44" t="s">
        <v>132</v>
      </c>
      <c r="D24" s="6"/>
      <c r="E24" s="116">
        <v>75</v>
      </c>
      <c r="F24" s="6"/>
      <c r="G24" s="16" t="s">
        <v>63</v>
      </c>
      <c r="H24" s="6"/>
      <c r="I24" s="113">
        <f>Nitrogen</f>
        <v>0.77</v>
      </c>
      <c r="J24" s="6"/>
      <c r="K24" s="17">
        <f>E24*I24</f>
        <v>57.75</v>
      </c>
      <c r="L24" s="188"/>
      <c r="M24" s="6"/>
      <c r="N24" s="44" t="s">
        <v>132</v>
      </c>
      <c r="O24" s="6"/>
      <c r="P24" s="116">
        <v>0</v>
      </c>
      <c r="Q24" s="6"/>
      <c r="R24" s="16" t="s">
        <v>63</v>
      </c>
      <c r="S24" s="6"/>
      <c r="T24" s="113">
        <f>Nitrogen</f>
        <v>0.77</v>
      </c>
      <c r="U24" s="6"/>
      <c r="V24" s="17">
        <f>P24*T24</f>
        <v>0</v>
      </c>
    </row>
    <row r="25" spans="2:23" x14ac:dyDescent="0.25">
      <c r="B25" s="6"/>
      <c r="C25" s="44" t="s">
        <v>141</v>
      </c>
      <c r="D25" s="6"/>
      <c r="E25" s="116">
        <v>11</v>
      </c>
      <c r="F25" s="6"/>
      <c r="G25" s="16" t="s">
        <v>63</v>
      </c>
      <c r="H25" s="6"/>
      <c r="I25" s="113">
        <f>Sulfur</f>
        <v>0.56000000000000005</v>
      </c>
      <c r="J25" s="6"/>
      <c r="K25" s="17">
        <f>E25*I25</f>
        <v>6.16</v>
      </c>
      <c r="L25" s="187"/>
      <c r="M25" s="6"/>
      <c r="N25" s="44" t="s">
        <v>141</v>
      </c>
      <c r="O25" s="6"/>
      <c r="P25" s="116">
        <v>0</v>
      </c>
      <c r="Q25" s="6"/>
      <c r="R25" s="16" t="s">
        <v>63</v>
      </c>
      <c r="S25" s="6"/>
      <c r="T25" s="113">
        <f>Sulfur</f>
        <v>0.56000000000000005</v>
      </c>
      <c r="U25" s="6"/>
      <c r="V25" s="17">
        <f>P25*T25</f>
        <v>0</v>
      </c>
    </row>
    <row r="26" spans="2:23" x14ac:dyDescent="0.25">
      <c r="B26" s="6"/>
      <c r="C26" s="44"/>
      <c r="D26" s="6"/>
      <c r="E26" s="116"/>
      <c r="F26" s="6"/>
      <c r="G26" s="103"/>
      <c r="H26" s="6"/>
      <c r="I26" s="113"/>
      <c r="J26" s="6"/>
      <c r="K26" s="17">
        <f>E26*I26</f>
        <v>0</v>
      </c>
      <c r="L26" s="187"/>
      <c r="M26" s="6"/>
      <c r="N26" s="44"/>
      <c r="O26" s="6"/>
      <c r="P26" s="116"/>
      <c r="Q26" s="6"/>
      <c r="R26" s="103"/>
      <c r="S26" s="6"/>
      <c r="T26" s="113"/>
      <c r="U26" s="6"/>
      <c r="V26" s="17">
        <f>P26*T26</f>
        <v>0</v>
      </c>
    </row>
    <row r="27" spans="2:23" x14ac:dyDescent="0.25">
      <c r="B27" s="6"/>
      <c r="C27" s="44"/>
      <c r="D27" s="6"/>
      <c r="E27" s="116"/>
      <c r="F27" s="6"/>
      <c r="G27" s="103"/>
      <c r="H27" s="6"/>
      <c r="I27" s="113"/>
      <c r="J27" s="6"/>
      <c r="K27" s="17">
        <f>E27*I27</f>
        <v>0</v>
      </c>
      <c r="L27" s="187"/>
      <c r="M27" s="6"/>
      <c r="N27" s="44"/>
      <c r="O27" s="6"/>
      <c r="P27" s="116"/>
      <c r="Q27" s="6"/>
      <c r="R27" s="103"/>
      <c r="S27" s="6"/>
      <c r="T27" s="113"/>
      <c r="U27" s="6"/>
      <c r="V27" s="17">
        <f>P27*T27</f>
        <v>0</v>
      </c>
    </row>
    <row r="28" spans="2:23" x14ac:dyDescent="0.25">
      <c r="B28" s="6"/>
      <c r="C28" s="6"/>
      <c r="D28" s="6"/>
      <c r="E28" s="35"/>
      <c r="F28" s="6"/>
      <c r="G28" s="7"/>
      <c r="H28" s="6"/>
      <c r="I28" s="50"/>
      <c r="J28" s="6"/>
      <c r="K28" s="17"/>
      <c r="L28" s="187"/>
      <c r="M28" s="6"/>
      <c r="N28" s="6"/>
      <c r="O28" s="6"/>
      <c r="P28" s="35"/>
      <c r="Q28" s="6"/>
      <c r="R28" s="7"/>
      <c r="S28" s="6"/>
      <c r="T28" s="50"/>
      <c r="U28" s="6"/>
      <c r="V28" s="17"/>
    </row>
    <row r="29" spans="2:23" x14ac:dyDescent="0.25">
      <c r="B29" s="6"/>
      <c r="C29" s="41" t="s">
        <v>57</v>
      </c>
      <c r="D29" s="6"/>
      <c r="E29" s="35"/>
      <c r="F29" s="6"/>
      <c r="G29" s="7"/>
      <c r="H29" s="6"/>
      <c r="I29" s="50"/>
      <c r="J29" s="6"/>
      <c r="K29" s="105">
        <f>SUM(K30:K35)</f>
        <v>3.2</v>
      </c>
      <c r="L29" s="187"/>
      <c r="M29" s="6"/>
      <c r="N29" s="41" t="s">
        <v>57</v>
      </c>
      <c r="O29" s="6"/>
      <c r="P29" s="35"/>
      <c r="Q29" s="6"/>
      <c r="R29" s="7"/>
      <c r="S29" s="6"/>
      <c r="T29" s="50"/>
      <c r="U29" s="6"/>
      <c r="V29" s="105">
        <f>SUM(V30:V35)</f>
        <v>26.049999999999997</v>
      </c>
    </row>
    <row r="30" spans="2:23" x14ac:dyDescent="0.25">
      <c r="B30" s="6"/>
      <c r="C30" s="44" t="s">
        <v>224</v>
      </c>
      <c r="D30" s="6"/>
      <c r="E30" s="114">
        <v>16</v>
      </c>
      <c r="F30" s="6"/>
      <c r="G30" s="103" t="s">
        <v>65</v>
      </c>
      <c r="H30" s="6"/>
      <c r="I30" s="113">
        <f>Glyphosphate</f>
        <v>0.2</v>
      </c>
      <c r="J30" s="6"/>
      <c r="K30" s="17">
        <f>E30*I30</f>
        <v>3.2</v>
      </c>
      <c r="L30" s="188"/>
      <c r="M30" s="6"/>
      <c r="N30" s="44" t="s">
        <v>222</v>
      </c>
      <c r="O30" s="6"/>
      <c r="P30" s="114">
        <v>1</v>
      </c>
      <c r="Q30" s="6"/>
      <c r="R30" s="103" t="s">
        <v>100</v>
      </c>
      <c r="S30" s="6"/>
      <c r="T30" s="113">
        <f>Bronate</f>
        <v>7.88</v>
      </c>
      <c r="U30" s="6"/>
      <c r="V30" s="17">
        <f t="shared" ref="V30:V35" si="0">P30*T30</f>
        <v>7.88</v>
      </c>
    </row>
    <row r="31" spans="2:23" x14ac:dyDescent="0.25">
      <c r="B31" s="6"/>
      <c r="C31" s="44"/>
      <c r="D31" s="6"/>
      <c r="E31" s="119"/>
      <c r="F31" s="6"/>
      <c r="G31" s="103"/>
      <c r="H31" s="6"/>
      <c r="I31" s="113"/>
      <c r="J31" s="6"/>
      <c r="K31" s="17">
        <f t="shared" ref="K31:K33" si="1">E31*I31</f>
        <v>0</v>
      </c>
      <c r="L31" s="187"/>
      <c r="M31" s="6"/>
      <c r="N31" s="44" t="s">
        <v>220</v>
      </c>
      <c r="O31" s="6"/>
      <c r="P31" s="114">
        <v>2</v>
      </c>
      <c r="Q31" s="6"/>
      <c r="R31" s="103" t="s">
        <v>65</v>
      </c>
      <c r="S31" s="6"/>
      <c r="T31" s="113">
        <f>Powerflex</f>
        <v>4.68</v>
      </c>
      <c r="U31" s="6"/>
      <c r="V31" s="17">
        <f t="shared" si="0"/>
        <v>9.36</v>
      </c>
    </row>
    <row r="32" spans="2:23" x14ac:dyDescent="0.25">
      <c r="B32" s="6"/>
      <c r="C32" s="44"/>
      <c r="D32" s="6"/>
      <c r="E32" s="114"/>
      <c r="F32" s="6"/>
      <c r="G32" s="16"/>
      <c r="H32" s="6"/>
      <c r="I32" s="113"/>
      <c r="J32" s="6"/>
      <c r="K32" s="17">
        <f t="shared" si="1"/>
        <v>0</v>
      </c>
      <c r="L32" s="187"/>
      <c r="M32" s="6"/>
      <c r="N32" s="44" t="s">
        <v>136</v>
      </c>
      <c r="O32" s="6"/>
      <c r="P32" s="114">
        <v>4</v>
      </c>
      <c r="Q32" s="6"/>
      <c r="R32" s="16" t="s">
        <v>65</v>
      </c>
      <c r="S32" s="6"/>
      <c r="T32" s="113">
        <f>Tilt</f>
        <v>2.06</v>
      </c>
      <c r="U32" s="6"/>
      <c r="V32" s="17">
        <f t="shared" si="0"/>
        <v>8.24</v>
      </c>
    </row>
    <row r="33" spans="2:522" x14ac:dyDescent="0.25">
      <c r="B33" s="6"/>
      <c r="C33" s="44"/>
      <c r="D33" s="6"/>
      <c r="E33" s="114"/>
      <c r="F33" s="6"/>
      <c r="G33" s="16"/>
      <c r="H33" s="6"/>
      <c r="I33" s="113"/>
      <c r="J33" s="6"/>
      <c r="K33" s="17">
        <f t="shared" si="1"/>
        <v>0</v>
      </c>
      <c r="L33" s="187"/>
      <c r="M33" s="6"/>
      <c r="N33" s="44" t="s">
        <v>101</v>
      </c>
      <c r="O33" s="6"/>
      <c r="P33" s="114">
        <v>3</v>
      </c>
      <c r="Q33" s="6"/>
      <c r="R33" s="180" t="s">
        <v>65</v>
      </c>
      <c r="S33" s="6"/>
      <c r="T33" s="113">
        <f>M_90</f>
        <v>0.19</v>
      </c>
      <c r="U33" s="6"/>
      <c r="V33" s="17">
        <f t="shared" si="0"/>
        <v>0.57000000000000006</v>
      </c>
    </row>
    <row r="34" spans="2:522" x14ac:dyDescent="0.25">
      <c r="B34" s="6"/>
      <c r="C34" s="44"/>
      <c r="D34" s="6"/>
      <c r="E34" s="114"/>
      <c r="F34" s="6"/>
      <c r="G34" s="16"/>
      <c r="H34" s="6"/>
      <c r="I34" s="113"/>
      <c r="J34" s="6"/>
      <c r="K34" s="17">
        <f>E34*I34</f>
        <v>0</v>
      </c>
      <c r="L34" s="187"/>
      <c r="M34" s="6"/>
      <c r="N34" s="44"/>
      <c r="O34" s="6"/>
      <c r="P34" s="114"/>
      <c r="Q34" s="6"/>
      <c r="R34" s="103"/>
      <c r="S34" s="6"/>
      <c r="T34" s="113"/>
      <c r="U34" s="6"/>
      <c r="V34" s="17">
        <f t="shared" si="0"/>
        <v>0</v>
      </c>
    </row>
    <row r="35" spans="2:522" x14ac:dyDescent="0.25">
      <c r="B35" s="6"/>
      <c r="C35" s="44"/>
      <c r="D35" s="6"/>
      <c r="E35" s="114"/>
      <c r="F35" s="6"/>
      <c r="G35" s="16"/>
      <c r="H35" s="6"/>
      <c r="I35" s="113"/>
      <c r="J35" s="6"/>
      <c r="K35" s="17">
        <f>E35*I35</f>
        <v>0</v>
      </c>
      <c r="L35" s="188"/>
      <c r="M35" s="6"/>
      <c r="N35" s="44"/>
      <c r="O35" s="6"/>
      <c r="P35" s="114"/>
      <c r="Q35" s="6"/>
      <c r="R35" s="16"/>
      <c r="S35" s="6"/>
      <c r="T35" s="113"/>
      <c r="U35" s="6"/>
      <c r="V35" s="17">
        <f t="shared" si="0"/>
        <v>0</v>
      </c>
    </row>
    <row r="36" spans="2:522" x14ac:dyDescent="0.25">
      <c r="B36" s="6"/>
      <c r="C36" s="6"/>
      <c r="D36" s="6"/>
      <c r="E36" s="48"/>
      <c r="F36" s="6"/>
      <c r="G36" s="7"/>
      <c r="H36" s="6"/>
      <c r="I36" s="50"/>
      <c r="J36" s="6"/>
      <c r="K36" s="17"/>
      <c r="L36" s="188"/>
      <c r="M36" s="6"/>
      <c r="N36" s="6"/>
      <c r="O36" s="6"/>
      <c r="P36" s="48"/>
      <c r="Q36" s="6"/>
      <c r="R36" s="7"/>
      <c r="S36" s="6"/>
      <c r="T36" s="50"/>
      <c r="U36" s="6"/>
      <c r="V36" s="17"/>
    </row>
    <row r="37" spans="2:522" x14ac:dyDescent="0.25">
      <c r="B37" s="6"/>
      <c r="C37" s="41" t="s">
        <v>14</v>
      </c>
      <c r="D37" s="6"/>
      <c r="E37" s="60"/>
      <c r="F37" s="6"/>
      <c r="G37" s="7"/>
      <c r="H37" s="6"/>
      <c r="I37" s="50"/>
      <c r="J37" s="6"/>
      <c r="K37" s="105">
        <f>SUM(K39:K42)</f>
        <v>17.34</v>
      </c>
      <c r="L37" s="187"/>
      <c r="M37" s="6"/>
      <c r="N37" s="41" t="s">
        <v>14</v>
      </c>
      <c r="O37" s="6"/>
      <c r="P37" s="60"/>
      <c r="Q37" s="6"/>
      <c r="R37" s="7"/>
      <c r="S37" s="6"/>
      <c r="T37" s="50"/>
      <c r="U37" s="6"/>
      <c r="V37" s="105">
        <f>SUM(V39:V42)</f>
        <v>27.92</v>
      </c>
    </row>
    <row r="38" spans="2:522" x14ac:dyDescent="0.25">
      <c r="B38" s="6"/>
      <c r="C38" s="541" t="s">
        <v>384</v>
      </c>
      <c r="D38" s="6"/>
      <c r="E38" s="60"/>
      <c r="F38" s="6"/>
      <c r="G38" s="7"/>
      <c r="H38" s="6"/>
      <c r="I38" s="50"/>
      <c r="J38" s="6"/>
      <c r="K38" s="105"/>
      <c r="L38" s="187"/>
      <c r="M38" s="6"/>
      <c r="N38" s="541" t="s">
        <v>384</v>
      </c>
      <c r="O38" s="6"/>
      <c r="P38" s="60"/>
      <c r="Q38" s="6"/>
      <c r="R38" s="7"/>
      <c r="S38" s="6"/>
      <c r="T38" s="50"/>
      <c r="U38" s="6"/>
      <c r="V38" s="105"/>
    </row>
    <row r="39" spans="2:522" x14ac:dyDescent="0.25">
      <c r="B39" s="6"/>
      <c r="C39" s="132" t="s">
        <v>104</v>
      </c>
      <c r="D39" s="6"/>
      <c r="E39" s="34">
        <v>1</v>
      </c>
      <c r="F39" s="6"/>
      <c r="G39" s="103" t="s">
        <v>64</v>
      </c>
      <c r="H39" s="6"/>
      <c r="I39" s="111">
        <f>'Machinery Costs'!K132</f>
        <v>6.6</v>
      </c>
      <c r="J39" s="6"/>
      <c r="K39" s="17">
        <f>E39*I39</f>
        <v>6.6</v>
      </c>
      <c r="L39" s="187"/>
      <c r="M39" s="6"/>
      <c r="N39" s="132" t="s">
        <v>104</v>
      </c>
      <c r="O39" s="6"/>
      <c r="P39" s="34">
        <v>1</v>
      </c>
      <c r="Q39" s="6"/>
      <c r="R39" s="103" t="s">
        <v>64</v>
      </c>
      <c r="S39" s="6"/>
      <c r="T39" s="111">
        <f>'Machinery Costs'!K159</f>
        <v>9.35</v>
      </c>
      <c r="U39" s="6"/>
      <c r="V39" s="17">
        <f>P39*T39</f>
        <v>9.35</v>
      </c>
    </row>
    <row r="40" spans="2:522" x14ac:dyDescent="0.25">
      <c r="B40" s="6"/>
      <c r="C40" s="30" t="s">
        <v>105</v>
      </c>
      <c r="D40" s="6"/>
      <c r="E40" s="34">
        <v>1</v>
      </c>
      <c r="F40" s="6"/>
      <c r="G40" s="16" t="s">
        <v>64</v>
      </c>
      <c r="H40" s="6"/>
      <c r="I40" s="111">
        <f>'Machinery Costs'!I132</f>
        <v>0.99</v>
      </c>
      <c r="J40" s="6"/>
      <c r="K40" s="17">
        <f>E40*I40</f>
        <v>0.99</v>
      </c>
      <c r="L40" s="187"/>
      <c r="M40" s="6"/>
      <c r="N40" s="30" t="s">
        <v>105</v>
      </c>
      <c r="O40" s="6"/>
      <c r="P40" s="34">
        <v>1</v>
      </c>
      <c r="Q40" s="6"/>
      <c r="R40" s="16" t="s">
        <v>64</v>
      </c>
      <c r="S40" s="6"/>
      <c r="T40" s="111">
        <f>'Machinery Costs'!I159</f>
        <v>1.4200000000000004</v>
      </c>
      <c r="U40" s="6"/>
      <c r="V40" s="17">
        <f>P40*T40</f>
        <v>1.4200000000000004</v>
      </c>
    </row>
    <row r="41" spans="2:522" x14ac:dyDescent="0.25">
      <c r="B41" s="6"/>
      <c r="C41" s="30" t="s">
        <v>25</v>
      </c>
      <c r="D41" s="6"/>
      <c r="E41" s="34">
        <v>1</v>
      </c>
      <c r="F41" s="6"/>
      <c r="G41" s="16" t="s">
        <v>64</v>
      </c>
      <c r="H41" s="6"/>
      <c r="I41" s="111">
        <f>'Machinery Costs'!H132</f>
        <v>2.35</v>
      </c>
      <c r="J41" s="6"/>
      <c r="K41" s="17">
        <f>E41*I41</f>
        <v>2.35</v>
      </c>
      <c r="L41" s="188"/>
      <c r="M41" s="6"/>
      <c r="N41" s="30" t="s">
        <v>25</v>
      </c>
      <c r="O41" s="6"/>
      <c r="P41" s="34">
        <v>1</v>
      </c>
      <c r="Q41" s="6"/>
      <c r="R41" s="16" t="s">
        <v>64</v>
      </c>
      <c r="S41" s="6"/>
      <c r="T41" s="111">
        <f>'Machinery Costs'!H159</f>
        <v>5.95</v>
      </c>
      <c r="U41" s="6"/>
      <c r="V41" s="17">
        <f>P41*T41</f>
        <v>5.95</v>
      </c>
      <c r="X41" s="141"/>
    </row>
    <row r="42" spans="2:522" x14ac:dyDescent="0.25">
      <c r="B42" s="6"/>
      <c r="C42" s="30" t="s">
        <v>55</v>
      </c>
      <c r="D42" s="6"/>
      <c r="E42" s="112">
        <f>'Machinery Costs'!L132</f>
        <v>0.37000000000000005</v>
      </c>
      <c r="F42" s="6"/>
      <c r="G42" s="103" t="s">
        <v>58</v>
      </c>
      <c r="H42" s="6"/>
      <c r="I42" s="113">
        <f>MachLabor</f>
        <v>20</v>
      </c>
      <c r="J42" s="6"/>
      <c r="K42" s="17">
        <f>E42*I42</f>
        <v>7.4000000000000012</v>
      </c>
      <c r="L42" s="187"/>
      <c r="M42" s="6"/>
      <c r="N42" s="30" t="s">
        <v>55</v>
      </c>
      <c r="O42" s="6"/>
      <c r="P42" s="112">
        <f>'Machinery Costs'!L159</f>
        <v>0.56000000000000005</v>
      </c>
      <c r="Q42" s="6"/>
      <c r="R42" s="103" t="s">
        <v>58</v>
      </c>
      <c r="S42" s="6"/>
      <c r="T42" s="113">
        <f>MachLabor</f>
        <v>20</v>
      </c>
      <c r="U42" s="6"/>
      <c r="V42" s="17">
        <f>P42*T42</f>
        <v>11.200000000000001</v>
      </c>
    </row>
    <row r="43" spans="2:522" ht="9" customHeight="1" x14ac:dyDescent="0.25">
      <c r="B43" s="6"/>
      <c r="C43" s="41"/>
      <c r="D43" s="6"/>
      <c r="E43" s="60"/>
      <c r="F43" s="6"/>
      <c r="G43" s="7"/>
      <c r="H43" s="6"/>
      <c r="I43" s="50"/>
      <c r="J43" s="6"/>
      <c r="K43" s="105"/>
      <c r="L43" s="187"/>
      <c r="M43" s="6"/>
      <c r="N43" s="6"/>
      <c r="O43" s="6"/>
      <c r="P43" s="35"/>
      <c r="Q43" s="6"/>
      <c r="R43" s="7"/>
      <c r="S43" s="6"/>
      <c r="T43" s="50"/>
      <c r="U43" s="6"/>
      <c r="V43" s="17"/>
    </row>
    <row r="44" spans="2:522" x14ac:dyDescent="0.25">
      <c r="B44" s="6"/>
      <c r="C44" s="41" t="s">
        <v>39</v>
      </c>
      <c r="D44" s="6"/>
      <c r="E44" s="60"/>
      <c r="F44" s="6"/>
      <c r="G44" s="7"/>
      <c r="H44" s="6"/>
      <c r="I44" s="50"/>
      <c r="J44" s="6"/>
      <c r="K44" s="105">
        <f>SUM(K45:K47)</f>
        <v>2</v>
      </c>
      <c r="L44" s="187"/>
      <c r="M44" s="6"/>
      <c r="N44" s="41" t="s">
        <v>39</v>
      </c>
      <c r="O44" s="6"/>
      <c r="P44" s="60"/>
      <c r="Q44" s="6"/>
      <c r="R44" s="7"/>
      <c r="S44" s="6"/>
      <c r="T44" s="50"/>
      <c r="U44" s="6"/>
      <c r="V44" s="105">
        <f>SUM(V45:V47)</f>
        <v>0</v>
      </c>
    </row>
    <row r="45" spans="2:522" x14ac:dyDescent="0.25">
      <c r="B45" s="6"/>
      <c r="C45" s="15" t="s">
        <v>95</v>
      </c>
      <c r="D45" s="6"/>
      <c r="E45" s="116">
        <v>1</v>
      </c>
      <c r="F45" s="6"/>
      <c r="G45" s="16" t="s">
        <v>64</v>
      </c>
      <c r="H45" s="6"/>
      <c r="I45" s="113">
        <f>Sprayer</f>
        <v>2</v>
      </c>
      <c r="J45" s="6"/>
      <c r="K45" s="17">
        <f>E45*I45</f>
        <v>2</v>
      </c>
      <c r="L45" s="187"/>
      <c r="M45" s="6"/>
      <c r="N45" s="15" t="s">
        <v>95</v>
      </c>
      <c r="O45" s="6"/>
      <c r="P45" s="116">
        <v>0</v>
      </c>
      <c r="Q45" s="6"/>
      <c r="R45" s="16" t="s">
        <v>64</v>
      </c>
      <c r="S45" s="6"/>
      <c r="T45" s="113">
        <f>Sprayer</f>
        <v>2</v>
      </c>
      <c r="U45" s="6"/>
      <c r="V45" s="17">
        <f>P45*T45</f>
        <v>0</v>
      </c>
    </row>
    <row r="46" spans="2:522" x14ac:dyDescent="0.25">
      <c r="B46" s="6"/>
      <c r="C46" s="15"/>
      <c r="D46" s="6"/>
      <c r="E46" s="133"/>
      <c r="F46" s="6"/>
      <c r="G46" s="16"/>
      <c r="H46" s="6"/>
      <c r="I46" s="134"/>
      <c r="J46" s="6"/>
      <c r="K46" s="17">
        <f t="shared" ref="K46:K47" si="2">E46*I46</f>
        <v>0</v>
      </c>
      <c r="L46" s="189"/>
      <c r="M46" s="6"/>
      <c r="N46" s="15" t="s">
        <v>67</v>
      </c>
      <c r="O46" s="6"/>
      <c r="P46" s="116">
        <v>0</v>
      </c>
      <c r="Q46" s="6"/>
      <c r="R46" s="16" t="s">
        <v>64</v>
      </c>
      <c r="S46" s="6"/>
      <c r="T46" s="113">
        <f>Shooter</f>
        <v>2.5</v>
      </c>
      <c r="U46" s="6"/>
      <c r="V46" s="17">
        <f>P46*T46</f>
        <v>0</v>
      </c>
    </row>
    <row r="47" spans="2:522" x14ac:dyDescent="0.25">
      <c r="B47" s="6"/>
      <c r="C47" s="15"/>
      <c r="D47" s="6"/>
      <c r="E47" s="133"/>
      <c r="F47" s="6"/>
      <c r="G47" s="16"/>
      <c r="H47" s="6"/>
      <c r="I47" s="134"/>
      <c r="J47" s="6"/>
      <c r="K47" s="17">
        <f t="shared" si="2"/>
        <v>0</v>
      </c>
      <c r="L47" s="189"/>
      <c r="M47" s="6"/>
      <c r="N47" s="44" t="s">
        <v>71</v>
      </c>
      <c r="O47" s="6"/>
      <c r="P47" s="116">
        <v>0</v>
      </c>
      <c r="Q47" s="6"/>
      <c r="R47" s="103" t="s">
        <v>64</v>
      </c>
      <c r="S47" s="6"/>
      <c r="T47" s="113">
        <f>Aerial</f>
        <v>8.6999999999999993</v>
      </c>
      <c r="U47" s="6"/>
      <c r="V47" s="17">
        <f>P47*T47</f>
        <v>0</v>
      </c>
      <c r="RA47" s="157"/>
      <c r="RB47" s="157"/>
      <c r="RC47" s="157"/>
      <c r="RD47" s="157"/>
      <c r="RE47" s="157"/>
      <c r="RF47" s="157"/>
      <c r="RG47" s="157"/>
      <c r="RH47" s="157"/>
      <c r="RI47" s="157"/>
      <c r="RJ47" s="157"/>
      <c r="RK47" s="157"/>
      <c r="RL47" s="157"/>
      <c r="RM47" s="157"/>
      <c r="RN47" s="157"/>
      <c r="RO47" s="157"/>
      <c r="RP47" s="157"/>
      <c r="RQ47" s="157"/>
      <c r="RR47" s="157"/>
      <c r="RS47" s="157"/>
      <c r="RT47" s="157"/>
      <c r="RU47" s="157"/>
      <c r="RV47" s="157"/>
      <c r="RW47" s="157"/>
      <c r="RX47" s="157"/>
      <c r="RY47" s="157"/>
      <c r="RZ47" s="157"/>
      <c r="SA47" s="157"/>
      <c r="SB47" s="157"/>
      <c r="SC47" s="157"/>
      <c r="SD47" s="157"/>
      <c r="SE47" s="157"/>
      <c r="SF47" s="157"/>
      <c r="SG47" s="157"/>
      <c r="SH47" s="157"/>
      <c r="SI47" s="157"/>
      <c r="SJ47" s="157"/>
      <c r="SK47" s="157"/>
      <c r="SL47" s="157"/>
      <c r="SM47" s="157"/>
      <c r="SN47" s="157"/>
      <c r="SO47" s="157"/>
      <c r="SP47" s="157"/>
      <c r="SQ47" s="157"/>
      <c r="SR47" s="157"/>
      <c r="SS47" s="157"/>
      <c r="ST47" s="157"/>
      <c r="SU47" s="157"/>
      <c r="SV47" s="157"/>
      <c r="SW47" s="157"/>
      <c r="SX47" s="157"/>
      <c r="SY47" s="157"/>
      <c r="SZ47" s="157"/>
      <c r="TA47" s="157"/>
      <c r="TB47" s="157"/>
    </row>
    <row r="48" spans="2:522" ht="6.75" customHeight="1" x14ac:dyDescent="0.25">
      <c r="B48" s="6"/>
      <c r="C48" s="41"/>
      <c r="D48" s="6"/>
      <c r="E48" s="35"/>
      <c r="F48" s="6"/>
      <c r="G48" s="7"/>
      <c r="H48" s="6"/>
      <c r="I48" s="50"/>
      <c r="J48" s="6"/>
      <c r="K48" s="105"/>
      <c r="L48" s="187"/>
      <c r="M48" s="6"/>
      <c r="N48" s="41"/>
      <c r="O48" s="6"/>
      <c r="P48" s="35"/>
      <c r="Q48" s="6"/>
      <c r="R48" s="7"/>
      <c r="S48" s="6"/>
      <c r="T48" s="50"/>
      <c r="U48" s="6"/>
      <c r="V48" s="105"/>
    </row>
    <row r="49" spans="2:468" ht="15.75" customHeight="1" x14ac:dyDescent="0.25">
      <c r="B49" s="6"/>
      <c r="C49" s="41"/>
      <c r="D49" s="6"/>
      <c r="E49" s="35"/>
      <c r="F49" s="6"/>
      <c r="G49" s="7"/>
      <c r="H49" s="6"/>
      <c r="I49" s="50"/>
      <c r="J49" s="6"/>
      <c r="K49" s="105"/>
      <c r="L49" s="187"/>
      <c r="M49" s="6"/>
      <c r="N49" s="41" t="s">
        <v>294</v>
      </c>
      <c r="O49" s="6"/>
      <c r="P49" s="35"/>
      <c r="Q49" s="6"/>
      <c r="R49" s="7"/>
      <c r="S49" s="6"/>
      <c r="T49" s="50"/>
      <c r="U49" s="6"/>
      <c r="V49" s="105">
        <f>SUM(V50:V60)</f>
        <v>13.350000000000001</v>
      </c>
      <c r="X49" s="31"/>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row>
    <row r="50" spans="2:468" ht="3" customHeight="1" x14ac:dyDescent="0.25">
      <c r="B50" s="6"/>
      <c r="C50" s="41"/>
      <c r="D50" s="6"/>
      <c r="E50" s="35"/>
      <c r="F50" s="6"/>
      <c r="G50" s="7"/>
      <c r="H50" s="6"/>
      <c r="I50" s="50"/>
      <c r="J50" s="6"/>
      <c r="K50" s="105"/>
      <c r="L50" s="187"/>
      <c r="M50" s="6"/>
      <c r="N50" s="41"/>
      <c r="O50" s="6"/>
      <c r="P50" s="35"/>
      <c r="Q50" s="6"/>
      <c r="R50" s="7"/>
      <c r="S50" s="6"/>
      <c r="T50" s="50"/>
      <c r="U50" s="6"/>
      <c r="V50" s="206"/>
      <c r="X50" s="31"/>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row>
    <row r="51" spans="2:468" x14ac:dyDescent="0.25">
      <c r="B51" s="6"/>
      <c r="C51" s="41"/>
      <c r="D51" s="6"/>
      <c r="E51" s="35"/>
      <c r="F51" s="6"/>
      <c r="G51" s="7"/>
      <c r="H51" s="6"/>
      <c r="I51" s="50"/>
      <c r="J51" s="6"/>
      <c r="K51" s="105"/>
      <c r="L51" s="187"/>
      <c r="M51" s="6"/>
      <c r="N51" s="132" t="s">
        <v>291</v>
      </c>
      <c r="O51" s="6"/>
      <c r="P51" s="116">
        <v>0</v>
      </c>
      <c r="Q51" s="6"/>
      <c r="R51" s="103" t="s">
        <v>359</v>
      </c>
      <c r="S51" s="6"/>
      <c r="T51" s="282">
        <f>P53*(P54*P16)</f>
        <v>0.5</v>
      </c>
      <c r="U51" s="6"/>
      <c r="V51" s="206">
        <f>P51*T51</f>
        <v>0</v>
      </c>
      <c r="X51" s="3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row>
    <row r="52" spans="2:468" x14ac:dyDescent="0.25">
      <c r="B52" s="6"/>
      <c r="C52" s="41"/>
      <c r="D52" s="6"/>
      <c r="E52" s="35"/>
      <c r="F52" s="6"/>
      <c r="G52" s="7"/>
      <c r="H52" s="6"/>
      <c r="I52" s="50"/>
      <c r="J52" s="6"/>
      <c r="K52" s="105"/>
      <c r="L52" s="187"/>
      <c r="M52" s="6"/>
      <c r="N52" s="57" t="s">
        <v>449</v>
      </c>
      <c r="O52" s="57"/>
      <c r="P52" s="6"/>
      <c r="Q52" s="62"/>
      <c r="R52" s="6"/>
      <c r="S52" s="62"/>
      <c r="T52" s="6"/>
      <c r="U52" s="62"/>
      <c r="V52" s="105"/>
      <c r="W52" s="105"/>
      <c r="X52" s="31"/>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row>
    <row r="53" spans="2:468" ht="14.25" customHeight="1" x14ac:dyDescent="0.25">
      <c r="B53" s="6"/>
      <c r="C53" s="41"/>
      <c r="D53" s="6"/>
      <c r="E53" s="35"/>
      <c r="F53" s="6"/>
      <c r="G53" s="7"/>
      <c r="H53" s="6"/>
      <c r="I53" s="50"/>
      <c r="J53" s="6"/>
      <c r="K53" s="105"/>
      <c r="L53" s="187"/>
      <c r="M53" s="6"/>
      <c r="N53" s="276" t="s">
        <v>290</v>
      </c>
      <c r="O53" s="57"/>
      <c r="P53" s="113">
        <f>WheatStorage</f>
        <v>0.02</v>
      </c>
      <c r="Q53" s="62"/>
      <c r="R53" s="6"/>
      <c r="S53" s="62"/>
      <c r="T53" s="6"/>
      <c r="U53" s="62"/>
      <c r="V53" s="105"/>
      <c r="W53" s="105"/>
      <c r="X53" s="31"/>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row>
    <row r="54" spans="2:468" x14ac:dyDescent="0.25">
      <c r="B54" s="6"/>
      <c r="C54" s="41"/>
      <c r="D54" s="6"/>
      <c r="E54" s="35"/>
      <c r="F54" s="6"/>
      <c r="G54" s="7"/>
      <c r="H54" s="6"/>
      <c r="I54" s="50"/>
      <c r="J54" s="6"/>
      <c r="K54" s="105"/>
      <c r="L54" s="187"/>
      <c r="M54" s="6"/>
      <c r="N54" s="276" t="s">
        <v>289</v>
      </c>
      <c r="O54" s="6"/>
      <c r="P54" s="281">
        <v>0.5</v>
      </c>
      <c r="Q54" s="6"/>
      <c r="R54" s="62"/>
      <c r="S54" s="6"/>
      <c r="T54" s="62"/>
      <c r="U54" s="6"/>
      <c r="V54" s="105"/>
      <c r="X54" s="31"/>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row>
    <row r="55" spans="2:468" x14ac:dyDescent="0.25">
      <c r="B55" s="6"/>
      <c r="C55" s="41"/>
      <c r="D55" s="6"/>
      <c r="E55" s="35"/>
      <c r="F55" s="6"/>
      <c r="G55" s="7"/>
      <c r="H55" s="6"/>
      <c r="I55" s="50"/>
      <c r="J55" s="6"/>
      <c r="K55" s="105"/>
      <c r="L55" s="187"/>
      <c r="M55" s="6"/>
      <c r="N55" s="57"/>
      <c r="O55" s="6"/>
      <c r="P55" s="62"/>
      <c r="Q55" s="6"/>
      <c r="R55" s="62"/>
      <c r="S55" s="6"/>
      <c r="T55" s="62"/>
      <c r="U55" s="6"/>
      <c r="V55" s="105"/>
      <c r="X55" s="31"/>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row>
    <row r="56" spans="2:468" x14ac:dyDescent="0.25">
      <c r="B56" s="6"/>
      <c r="C56" s="41"/>
      <c r="D56" s="6"/>
      <c r="E56" s="35"/>
      <c r="F56" s="6"/>
      <c r="G56" s="7"/>
      <c r="H56" s="6"/>
      <c r="I56" s="50"/>
      <c r="J56" s="6"/>
      <c r="K56" s="105"/>
      <c r="L56" s="187"/>
      <c r="M56" s="6"/>
      <c r="N56" s="132" t="s">
        <v>450</v>
      </c>
      <c r="O56" s="6"/>
      <c r="P56" s="277">
        <f>P16</f>
        <v>50</v>
      </c>
      <c r="Q56" s="6"/>
      <c r="R56" s="103" t="s">
        <v>92</v>
      </c>
      <c r="S56" s="6"/>
      <c r="T56" s="282">
        <f>(P58*P59)/P60</f>
        <v>0.26700000000000002</v>
      </c>
      <c r="U56" s="6"/>
      <c r="V56" s="206">
        <f>P56*T56</f>
        <v>13.350000000000001</v>
      </c>
      <c r="X56" s="31"/>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row>
    <row r="57" spans="2:468" ht="12" customHeight="1" x14ac:dyDescent="0.25">
      <c r="B57" s="6"/>
      <c r="C57" s="41"/>
      <c r="D57" s="6"/>
      <c r="E57" s="35"/>
      <c r="F57" s="6"/>
      <c r="G57" s="7"/>
      <c r="H57" s="6"/>
      <c r="I57" s="50"/>
      <c r="J57" s="6"/>
      <c r="K57" s="105"/>
      <c r="L57" s="187"/>
      <c r="M57" s="6"/>
      <c r="N57" s="57" t="s">
        <v>451</v>
      </c>
      <c r="O57" s="6"/>
      <c r="P57" s="62"/>
      <c r="Q57" s="6"/>
      <c r="R57" s="62"/>
      <c r="S57" s="6"/>
      <c r="T57" s="62"/>
      <c r="U57" s="6"/>
      <c r="V57" s="105"/>
      <c r="X57" s="31"/>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row>
    <row r="58" spans="2:468" ht="12" customHeight="1" x14ac:dyDescent="0.25">
      <c r="B58" s="6"/>
      <c r="C58" s="41"/>
      <c r="D58" s="6"/>
      <c r="E58" s="35"/>
      <c r="F58" s="6"/>
      <c r="G58" s="7"/>
      <c r="H58" s="6"/>
      <c r="I58" s="50"/>
      <c r="J58" s="6"/>
      <c r="K58" s="105"/>
      <c r="L58" s="187"/>
      <c r="M58" s="6"/>
      <c r="N58" s="276" t="s">
        <v>274</v>
      </c>
      <c r="O58" s="6"/>
      <c r="P58" s="116">
        <v>100</v>
      </c>
      <c r="Q58" s="6"/>
      <c r="R58" s="62"/>
      <c r="S58" s="6"/>
      <c r="T58" s="62"/>
      <c r="U58" s="6"/>
      <c r="V58" s="105"/>
      <c r="X58" s="31"/>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row>
    <row r="59" spans="2:468" ht="12" customHeight="1" x14ac:dyDescent="0.25">
      <c r="B59" s="6"/>
      <c r="C59" s="41"/>
      <c r="D59" s="6"/>
      <c r="E59" s="35"/>
      <c r="F59" s="6"/>
      <c r="G59" s="7"/>
      <c r="H59" s="6"/>
      <c r="I59" s="50"/>
      <c r="J59" s="6"/>
      <c r="K59" s="105"/>
      <c r="L59" s="187"/>
      <c r="M59" s="6"/>
      <c r="N59" s="276" t="s">
        <v>273</v>
      </c>
      <c r="O59" s="6"/>
      <c r="P59" s="278">
        <v>2.67</v>
      </c>
      <c r="Q59" s="6"/>
      <c r="R59" s="62"/>
      <c r="S59" s="6"/>
      <c r="T59" s="62"/>
      <c r="U59" s="6"/>
      <c r="V59" s="105"/>
      <c r="X59" s="31"/>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row>
    <row r="60" spans="2:468" ht="12" customHeight="1" x14ac:dyDescent="0.25">
      <c r="B60" s="6"/>
      <c r="C60" s="41"/>
      <c r="D60" s="6"/>
      <c r="E60" s="35"/>
      <c r="F60" s="6"/>
      <c r="G60" s="7"/>
      <c r="H60" s="6"/>
      <c r="I60" s="50"/>
      <c r="J60" s="6"/>
      <c r="K60" s="105"/>
      <c r="L60" s="187"/>
      <c r="M60" s="6"/>
      <c r="N60" s="276" t="s">
        <v>278</v>
      </c>
      <c r="O60" s="6"/>
      <c r="P60" s="116">
        <v>1000</v>
      </c>
      <c r="Q60" s="6"/>
      <c r="R60" s="62"/>
      <c r="S60" s="6"/>
      <c r="T60" s="62"/>
      <c r="U60" s="6"/>
      <c r="V60" s="105"/>
      <c r="X60" s="31"/>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row>
    <row r="61" spans="2:468" ht="12" customHeight="1" x14ac:dyDescent="0.25">
      <c r="B61" s="6"/>
      <c r="C61" s="41"/>
      <c r="D61" s="6"/>
      <c r="E61" s="35"/>
      <c r="F61" s="6"/>
      <c r="G61" s="7"/>
      <c r="H61" s="6"/>
      <c r="I61" s="50"/>
      <c r="J61" s="6"/>
      <c r="K61" s="105"/>
      <c r="L61" s="187"/>
      <c r="M61" s="6"/>
      <c r="N61" s="41"/>
      <c r="O61" s="6"/>
      <c r="P61" s="62"/>
      <c r="Q61" s="6"/>
      <c r="R61" s="62"/>
      <c r="S61" s="6"/>
      <c r="T61" s="62"/>
      <c r="U61" s="6"/>
      <c r="V61" s="105"/>
      <c r="X61" s="3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row>
    <row r="62" spans="2:468" x14ac:dyDescent="0.25">
      <c r="B62" s="6"/>
      <c r="C62" s="41" t="s">
        <v>40</v>
      </c>
      <c r="D62" s="6"/>
      <c r="E62" s="35"/>
      <c r="F62" s="6"/>
      <c r="G62" s="7"/>
      <c r="H62" s="6"/>
      <c r="I62" s="50"/>
      <c r="J62" s="6"/>
      <c r="K62" s="105">
        <f>SUM(K63:K65)</f>
        <v>0</v>
      </c>
      <c r="L62" s="187"/>
      <c r="M62" s="6"/>
      <c r="N62" s="41" t="s">
        <v>40</v>
      </c>
      <c r="O62" s="6"/>
      <c r="P62" s="35"/>
      <c r="Q62" s="6"/>
      <c r="R62" s="7"/>
      <c r="S62" s="6"/>
      <c r="T62" s="50"/>
      <c r="U62" s="6"/>
      <c r="V62" s="105">
        <f>SUM(V63:V65)</f>
        <v>13.75</v>
      </c>
    </row>
    <row r="63" spans="2:468" x14ac:dyDescent="0.25">
      <c r="B63" s="6"/>
      <c r="C63" s="15"/>
      <c r="D63" s="6"/>
      <c r="E63" s="34"/>
      <c r="F63" s="6"/>
      <c r="G63" s="16"/>
      <c r="H63" s="6"/>
      <c r="I63" s="135"/>
      <c r="J63" s="6"/>
      <c r="K63" s="17">
        <f t="shared" ref="K63:K65" si="3">E63*I63</f>
        <v>0</v>
      </c>
      <c r="L63" s="187"/>
      <c r="M63" s="6"/>
      <c r="N63" s="15" t="s">
        <v>66</v>
      </c>
      <c r="O63" s="6"/>
      <c r="P63" s="34">
        <v>1</v>
      </c>
      <c r="Q63" s="6"/>
      <c r="R63" s="16" t="s">
        <v>64</v>
      </c>
      <c r="S63" s="6"/>
      <c r="T63" s="113">
        <f>ciSWWW</f>
        <v>13.75</v>
      </c>
      <c r="U63" s="6"/>
      <c r="V63" s="17">
        <f>P63*T63</f>
        <v>13.75</v>
      </c>
    </row>
    <row r="64" spans="2:468" x14ac:dyDescent="0.25">
      <c r="B64" s="6"/>
      <c r="C64" s="15"/>
      <c r="D64" s="6"/>
      <c r="E64" s="34"/>
      <c r="F64" s="6"/>
      <c r="G64" s="16"/>
      <c r="H64" s="6"/>
      <c r="I64" s="135"/>
      <c r="J64" s="6"/>
      <c r="K64" s="17">
        <f t="shared" si="3"/>
        <v>0</v>
      </c>
      <c r="L64" s="187"/>
      <c r="M64" s="6"/>
      <c r="N64" s="30" t="s">
        <v>54</v>
      </c>
      <c r="O64" s="6"/>
      <c r="P64" s="34"/>
      <c r="Q64" s="6"/>
      <c r="R64" s="16"/>
      <c r="S64" s="6"/>
      <c r="T64" s="36"/>
      <c r="U64" s="6"/>
      <c r="V64" s="17">
        <f>P64*T64</f>
        <v>0</v>
      </c>
    </row>
    <row r="65" spans="1:468" x14ac:dyDescent="0.25">
      <c r="B65" s="6"/>
      <c r="C65" s="15"/>
      <c r="D65" s="6"/>
      <c r="E65" s="34"/>
      <c r="F65" s="6"/>
      <c r="G65" s="16"/>
      <c r="H65" s="6"/>
      <c r="I65" s="135"/>
      <c r="J65" s="6"/>
      <c r="K65" s="17">
        <f t="shared" si="3"/>
        <v>0</v>
      </c>
      <c r="L65" s="187"/>
      <c r="M65" s="6"/>
      <c r="N65" s="30" t="s">
        <v>87</v>
      </c>
      <c r="O65" s="6"/>
      <c r="P65" s="34"/>
      <c r="Q65" s="6"/>
      <c r="R65" s="103"/>
      <c r="S65" s="6"/>
      <c r="T65" s="36"/>
      <c r="U65" s="6"/>
      <c r="V65" s="17">
        <f>P65*T65</f>
        <v>0</v>
      </c>
    </row>
    <row r="66" spans="1:468" x14ac:dyDescent="0.25">
      <c r="B66" s="6"/>
      <c r="C66" s="41"/>
      <c r="D66" s="6"/>
      <c r="E66" s="35"/>
      <c r="F66" s="6"/>
      <c r="G66" s="7"/>
      <c r="H66" s="6"/>
      <c r="I66" s="50"/>
      <c r="J66" s="6"/>
      <c r="K66" s="105"/>
      <c r="L66" s="187"/>
      <c r="M66" s="6"/>
      <c r="N66" s="57"/>
      <c r="O66" s="6"/>
      <c r="P66" s="35"/>
      <c r="Q66" s="6"/>
      <c r="R66" s="7"/>
      <c r="S66" s="6"/>
      <c r="T66" s="35"/>
      <c r="U66" s="6"/>
      <c r="V66" s="17"/>
    </row>
    <row r="67" spans="1:468" ht="15.6" x14ac:dyDescent="0.25">
      <c r="B67" s="6"/>
      <c r="C67" s="57" t="s">
        <v>125</v>
      </c>
      <c r="D67" s="6"/>
      <c r="E67" s="35"/>
      <c r="F67" s="6"/>
      <c r="G67" s="7"/>
      <c r="H67" s="6"/>
      <c r="I67" s="35"/>
      <c r="J67" s="6"/>
      <c r="K67" s="17">
        <f>+(K23+K29+K37+K44+K62)*Operloan*0.75</f>
        <v>3.7281562500000005</v>
      </c>
      <c r="L67" s="187"/>
      <c r="M67" s="6"/>
      <c r="N67" s="57" t="s">
        <v>295</v>
      </c>
      <c r="O67" s="6"/>
      <c r="P67" s="35"/>
      <c r="Q67" s="6"/>
      <c r="R67" s="7"/>
      <c r="S67" s="6"/>
      <c r="T67" s="35"/>
      <c r="U67" s="6"/>
      <c r="V67" s="17">
        <f>+(V20+V23+V29+V37+V44+V49+V62)*Operloan*0.75</f>
        <v>3.9618937500000007</v>
      </c>
    </row>
    <row r="68" spans="1:468" x14ac:dyDescent="0.25">
      <c r="B68" s="6"/>
      <c r="C68" s="6"/>
      <c r="D68" s="6"/>
      <c r="E68" s="35"/>
      <c r="F68" s="6"/>
      <c r="G68" s="7"/>
      <c r="H68" s="6"/>
      <c r="I68" s="35"/>
      <c r="J68" s="6"/>
      <c r="K68" s="17"/>
      <c r="L68" s="187"/>
      <c r="M68" s="6"/>
      <c r="N68" s="57"/>
      <c r="O68" s="6"/>
      <c r="P68" s="35"/>
      <c r="Q68" s="6"/>
      <c r="R68" s="7"/>
      <c r="S68" s="6"/>
      <c r="T68" s="35"/>
      <c r="U68" s="6"/>
      <c r="V68" s="17"/>
    </row>
    <row r="69" spans="1:468" x14ac:dyDescent="0.25">
      <c r="B69" s="41"/>
      <c r="C69" s="41" t="s">
        <v>86</v>
      </c>
      <c r="D69" s="41"/>
      <c r="E69" s="54"/>
      <c r="F69" s="41"/>
      <c r="G69" s="42"/>
      <c r="H69" s="41"/>
      <c r="I69" s="54"/>
      <c r="J69" s="41"/>
      <c r="K69" s="43">
        <f>SUM(K23,K29,K37,K44,K62,K67)</f>
        <v>90.178156250000001</v>
      </c>
      <c r="L69" s="187"/>
      <c r="M69" s="41"/>
      <c r="N69" s="41" t="s">
        <v>86</v>
      </c>
      <c r="O69" s="41"/>
      <c r="P69" s="54"/>
      <c r="Q69" s="41"/>
      <c r="R69" s="42"/>
      <c r="S69" s="41"/>
      <c r="T69" s="54"/>
      <c r="U69" s="41"/>
      <c r="V69" s="43">
        <f>SUM(V20,V23,V29,V37,V44,V49,V62,V67)</f>
        <v>95.831893750000006</v>
      </c>
    </row>
    <row r="70" spans="1:468" s="38" customFormat="1" x14ac:dyDescent="0.25">
      <c r="A70" s="201"/>
      <c r="B70" s="9"/>
      <c r="C70" s="9"/>
      <c r="D70" s="9"/>
      <c r="E70" s="59"/>
      <c r="F70" s="9"/>
      <c r="G70" s="13"/>
      <c r="H70" s="9"/>
      <c r="I70" s="59"/>
      <c r="J70" s="9"/>
      <c r="K70" s="182"/>
      <c r="L70" s="189"/>
      <c r="M70" s="6"/>
      <c r="N70" s="6"/>
      <c r="O70" s="6"/>
      <c r="P70" s="35"/>
      <c r="Q70" s="6"/>
      <c r="R70" s="7"/>
      <c r="S70" s="6"/>
      <c r="T70" s="35"/>
      <c r="U70" s="6"/>
      <c r="V70" s="17"/>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1"/>
      <c r="FD70" s="201"/>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1"/>
      <c r="GC70" s="201"/>
      <c r="GD70" s="201"/>
      <c r="GE70" s="201"/>
      <c r="GF70" s="201"/>
      <c r="GG70" s="201"/>
      <c r="GH70" s="201"/>
      <c r="GI70" s="201"/>
      <c r="GJ70" s="201"/>
      <c r="GK70" s="201"/>
      <c r="GL70" s="201"/>
      <c r="GM70" s="201"/>
      <c r="GN70" s="201"/>
      <c r="GO70" s="201"/>
      <c r="GP70" s="201"/>
      <c r="GQ70" s="201"/>
      <c r="GR70" s="201"/>
      <c r="GS70" s="201"/>
      <c r="GT70" s="201"/>
      <c r="GU70" s="201"/>
      <c r="GV70" s="201"/>
      <c r="GW70" s="201"/>
      <c r="GX70" s="201"/>
      <c r="GY70" s="201"/>
      <c r="GZ70" s="201"/>
      <c r="HA70" s="201"/>
      <c r="HB70" s="201"/>
      <c r="HC70" s="201"/>
      <c r="HD70" s="201"/>
      <c r="HE70" s="201"/>
      <c r="HF70" s="201"/>
      <c r="HG70" s="201"/>
      <c r="HH70" s="201"/>
      <c r="HI70" s="201"/>
      <c r="HJ70" s="201"/>
      <c r="HK70" s="201"/>
      <c r="HL70" s="201"/>
      <c r="HM70" s="201"/>
      <c r="HN70" s="201"/>
      <c r="HO70" s="201"/>
      <c r="HP70" s="201"/>
      <c r="HQ70" s="201"/>
      <c r="HR70" s="201"/>
      <c r="HS70" s="201"/>
      <c r="HT70" s="201"/>
      <c r="HU70" s="201"/>
      <c r="HV70" s="201"/>
      <c r="HW70" s="201"/>
      <c r="HX70" s="201"/>
      <c r="HY70" s="201"/>
      <c r="HZ70" s="201"/>
      <c r="IA70" s="201"/>
      <c r="IB70" s="201"/>
      <c r="IC70" s="201"/>
      <c r="ID70" s="201"/>
      <c r="IE70" s="201"/>
      <c r="IF70" s="201"/>
      <c r="IG70" s="201"/>
      <c r="IH70" s="201"/>
      <c r="II70" s="201"/>
      <c r="IJ70" s="201"/>
      <c r="IK70" s="201"/>
      <c r="IL70" s="201"/>
      <c r="IM70" s="201"/>
      <c r="IN70" s="201"/>
      <c r="IO70" s="201"/>
      <c r="IP70" s="201"/>
      <c r="IQ70" s="201"/>
      <c r="IR70" s="201"/>
      <c r="IS70" s="201"/>
      <c r="IT70" s="201"/>
      <c r="IU70" s="201"/>
      <c r="IV70" s="201"/>
      <c r="IW70" s="201"/>
      <c r="IX70" s="201"/>
      <c r="IY70" s="201"/>
      <c r="IZ70" s="201"/>
      <c r="JA70" s="201"/>
      <c r="JB70" s="201"/>
      <c r="JC70" s="201"/>
      <c r="JD70" s="201"/>
      <c r="JE70" s="201"/>
      <c r="JF70" s="201"/>
      <c r="JG70" s="201"/>
      <c r="JH70" s="201"/>
      <c r="JI70" s="201"/>
      <c r="JJ70" s="201"/>
      <c r="JK70" s="201"/>
      <c r="JL70" s="201"/>
      <c r="JM70" s="201"/>
      <c r="JN70" s="201"/>
      <c r="JO70" s="201"/>
      <c r="JP70" s="201"/>
      <c r="JQ70" s="201"/>
      <c r="JR70" s="201"/>
      <c r="JS70" s="201"/>
      <c r="JT70" s="201"/>
      <c r="JU70" s="201"/>
      <c r="JV70" s="201"/>
      <c r="JW70" s="201"/>
      <c r="JX70" s="201"/>
      <c r="JY70" s="201"/>
      <c r="JZ70" s="201"/>
      <c r="KA70" s="201"/>
      <c r="KB70" s="201"/>
      <c r="KC70" s="201"/>
      <c r="KD70" s="201"/>
      <c r="KE70" s="201"/>
      <c r="KF70" s="201"/>
      <c r="KG70" s="201"/>
      <c r="KH70" s="201"/>
      <c r="KI70" s="201"/>
      <c r="KJ70" s="201"/>
      <c r="KK70" s="201"/>
      <c r="KL70" s="201"/>
      <c r="KM70" s="201"/>
      <c r="KN70" s="201"/>
      <c r="KO70" s="201"/>
      <c r="KP70" s="201"/>
      <c r="KQ70" s="201"/>
      <c r="KR70" s="201"/>
      <c r="KS70" s="201"/>
      <c r="KT70" s="201"/>
      <c r="KU70" s="201"/>
      <c r="KV70" s="201"/>
      <c r="KW70" s="201"/>
      <c r="KX70" s="201"/>
      <c r="KY70" s="201"/>
      <c r="KZ70" s="201"/>
      <c r="LA70" s="201"/>
      <c r="LB70" s="201"/>
      <c r="LC70" s="201"/>
      <c r="LD70" s="201"/>
      <c r="LE70" s="201"/>
      <c r="LF70" s="201"/>
      <c r="LG70" s="201"/>
      <c r="LH70" s="201"/>
      <c r="LI70" s="201"/>
      <c r="LJ70" s="201"/>
      <c r="LK70" s="201"/>
      <c r="LL70" s="201"/>
      <c r="LM70" s="201"/>
      <c r="LN70" s="201"/>
      <c r="LO70" s="201"/>
      <c r="LP70" s="201"/>
      <c r="LQ70" s="201"/>
      <c r="LR70" s="201"/>
      <c r="LS70" s="201"/>
      <c r="LT70" s="201"/>
      <c r="LU70" s="201"/>
      <c r="LV70" s="201"/>
      <c r="LW70" s="201"/>
      <c r="LX70" s="201"/>
      <c r="LY70" s="201"/>
      <c r="LZ70" s="201"/>
      <c r="MA70" s="201"/>
      <c r="MB70" s="201"/>
      <c r="MC70" s="201"/>
      <c r="MD70" s="201"/>
      <c r="ME70" s="201"/>
      <c r="MF70" s="201"/>
      <c r="MG70" s="201"/>
      <c r="MH70" s="201"/>
      <c r="MI70" s="201"/>
      <c r="MJ70" s="201"/>
      <c r="MK70" s="201"/>
      <c r="ML70" s="201"/>
      <c r="MM70" s="201"/>
      <c r="MN70" s="201"/>
      <c r="MO70" s="201"/>
      <c r="MP70" s="201"/>
      <c r="MQ70" s="201"/>
      <c r="MR70" s="201"/>
      <c r="MS70" s="201"/>
      <c r="MT70" s="201"/>
      <c r="MU70" s="201"/>
      <c r="MV70" s="201"/>
      <c r="MW70" s="201"/>
      <c r="MX70" s="201"/>
      <c r="MY70" s="201"/>
      <c r="MZ70" s="201"/>
      <c r="NA70" s="201"/>
      <c r="NB70" s="201"/>
      <c r="NC70" s="201"/>
      <c r="ND70" s="201"/>
      <c r="NE70" s="201"/>
      <c r="NF70" s="201"/>
      <c r="NG70" s="201"/>
      <c r="NH70" s="201"/>
      <c r="NI70" s="201"/>
      <c r="NJ70" s="201"/>
      <c r="NK70" s="201"/>
      <c r="NL70" s="201"/>
      <c r="NM70" s="201"/>
      <c r="NN70" s="201"/>
      <c r="NO70" s="201"/>
      <c r="NP70" s="201"/>
      <c r="NQ70" s="201"/>
      <c r="NR70" s="201"/>
      <c r="NS70" s="201"/>
      <c r="NT70" s="201"/>
      <c r="NU70" s="201"/>
      <c r="NV70" s="201"/>
      <c r="NW70" s="201"/>
      <c r="NX70" s="201"/>
      <c r="NY70" s="201"/>
      <c r="NZ70" s="201"/>
      <c r="OA70" s="201"/>
      <c r="OB70" s="201"/>
      <c r="OC70" s="201"/>
      <c r="OD70" s="201"/>
      <c r="OE70" s="201"/>
      <c r="OF70" s="201"/>
      <c r="OG70" s="201"/>
      <c r="OH70" s="201"/>
      <c r="OI70" s="201"/>
      <c r="OJ70" s="201"/>
      <c r="OK70" s="201"/>
      <c r="OL70" s="201"/>
      <c r="OM70" s="201"/>
      <c r="ON70" s="201"/>
      <c r="OO70" s="201"/>
      <c r="OP70" s="201"/>
      <c r="OQ70" s="201"/>
      <c r="OR70" s="201"/>
      <c r="OS70" s="201"/>
      <c r="OT70" s="201"/>
      <c r="OU70" s="201"/>
      <c r="OV70" s="201"/>
      <c r="OW70" s="201"/>
      <c r="OX70" s="201"/>
      <c r="OY70" s="201"/>
      <c r="OZ70" s="201"/>
      <c r="PA70" s="201"/>
      <c r="PB70" s="201"/>
      <c r="PC70" s="201"/>
      <c r="PD70" s="201"/>
      <c r="PE70" s="201"/>
      <c r="PF70" s="201"/>
      <c r="PG70" s="201"/>
      <c r="PH70" s="201"/>
      <c r="PI70" s="201"/>
      <c r="PJ70" s="201"/>
      <c r="PK70" s="201"/>
      <c r="PL70" s="201"/>
      <c r="PM70" s="201"/>
      <c r="PN70" s="201"/>
      <c r="PO70" s="201"/>
      <c r="PP70" s="201"/>
      <c r="PQ70" s="201"/>
      <c r="PR70" s="201"/>
      <c r="PS70" s="201"/>
      <c r="PT70" s="201"/>
      <c r="PU70" s="201"/>
      <c r="PV70" s="201"/>
      <c r="PW70" s="201"/>
      <c r="PX70" s="201"/>
      <c r="PY70" s="201"/>
      <c r="PZ70" s="201"/>
      <c r="QA70" s="201"/>
      <c r="QB70" s="201"/>
      <c r="QC70" s="201"/>
      <c r="QD70" s="201"/>
      <c r="QE70" s="201"/>
      <c r="QF70" s="201"/>
      <c r="QG70" s="201"/>
      <c r="QH70" s="201"/>
      <c r="QI70" s="201"/>
      <c r="QJ70" s="201"/>
      <c r="QK70" s="201"/>
      <c r="QL70" s="201"/>
      <c r="QM70" s="201"/>
      <c r="QN70" s="201"/>
      <c r="QO70" s="201"/>
      <c r="QP70" s="201"/>
      <c r="QQ70" s="201"/>
      <c r="QR70" s="201"/>
      <c r="QS70" s="201"/>
      <c r="QT70" s="201"/>
      <c r="QU70" s="201"/>
      <c r="QV70" s="201"/>
      <c r="QW70" s="201"/>
      <c r="QX70" s="201"/>
      <c r="QY70" s="201"/>
      <c r="QZ70" s="201"/>
    </row>
    <row r="71" spans="1:468" x14ac:dyDescent="0.25">
      <c r="B71" s="9"/>
      <c r="C71" s="9"/>
      <c r="D71" s="9"/>
      <c r="E71" s="59"/>
      <c r="F71" s="9"/>
      <c r="G71" s="13"/>
      <c r="H71" s="9"/>
      <c r="I71" s="59"/>
      <c r="J71" s="9"/>
      <c r="K71" s="182"/>
      <c r="L71" s="187"/>
      <c r="M71" s="194"/>
      <c r="N71" s="51" t="s">
        <v>306</v>
      </c>
      <c r="O71" s="51"/>
      <c r="P71" s="52"/>
      <c r="Q71" s="51"/>
      <c r="R71" s="53"/>
      <c r="S71" s="51"/>
      <c r="T71" s="52"/>
      <c r="U71" s="51"/>
      <c r="V71" s="74">
        <f>V16-(V69+K69)</f>
        <v>135.98994999999999</v>
      </c>
    </row>
    <row r="72" spans="1:468" x14ac:dyDescent="0.25">
      <c r="B72" s="9"/>
      <c r="C72" s="9"/>
      <c r="D72" s="9"/>
      <c r="E72" s="59"/>
      <c r="F72" s="9"/>
      <c r="G72" s="13"/>
      <c r="H72" s="9"/>
      <c r="I72" s="59"/>
      <c r="J72" s="9"/>
      <c r="K72" s="182"/>
      <c r="L72" s="187"/>
      <c r="M72" s="194"/>
      <c r="N72" s="194"/>
      <c r="O72" s="194"/>
      <c r="P72" s="195"/>
      <c r="Q72" s="194"/>
      <c r="R72" s="196"/>
      <c r="S72" s="194"/>
      <c r="T72" s="195"/>
      <c r="U72" s="194"/>
      <c r="V72" s="197"/>
    </row>
    <row r="73" spans="1:468" x14ac:dyDescent="0.25">
      <c r="B73" s="6"/>
      <c r="C73" s="5" t="s">
        <v>123</v>
      </c>
      <c r="D73" s="6"/>
      <c r="E73" s="35"/>
      <c r="F73" s="6"/>
      <c r="G73" s="7"/>
      <c r="H73" s="6"/>
      <c r="I73" s="35"/>
      <c r="J73" s="6"/>
      <c r="K73" s="17"/>
      <c r="L73" s="189"/>
      <c r="M73" s="6"/>
      <c r="N73" s="5" t="s">
        <v>223</v>
      </c>
      <c r="O73" s="6"/>
      <c r="P73" s="35"/>
      <c r="Q73" s="6"/>
      <c r="R73" s="7"/>
      <c r="S73" s="6"/>
      <c r="T73" s="35"/>
      <c r="U73" s="6"/>
      <c r="V73" s="17"/>
    </row>
    <row r="74" spans="1:468" x14ac:dyDescent="0.25">
      <c r="B74" s="6"/>
      <c r="C74" s="136" t="s">
        <v>102</v>
      </c>
      <c r="D74" s="73"/>
      <c r="E74" s="48"/>
      <c r="F74" s="6"/>
      <c r="G74" s="7"/>
      <c r="H74" s="6"/>
      <c r="I74" s="111">
        <f>'Machinery Costs'!D132</f>
        <v>3.41</v>
      </c>
      <c r="J74" s="6"/>
      <c r="K74" s="17">
        <f>I74</f>
        <v>3.41</v>
      </c>
      <c r="M74" s="6"/>
      <c r="N74" s="634" t="s">
        <v>102</v>
      </c>
      <c r="O74" s="634"/>
      <c r="P74" s="634"/>
      <c r="Q74" s="6"/>
      <c r="R74" s="7"/>
      <c r="S74" s="6"/>
      <c r="T74" s="111">
        <f>'Machinery Costs'!D159</f>
        <v>7.09</v>
      </c>
      <c r="U74" s="6"/>
      <c r="V74" s="17">
        <f>T74</f>
        <v>7.09</v>
      </c>
    </row>
    <row r="75" spans="1:468" x14ac:dyDescent="0.25">
      <c r="B75" s="6"/>
      <c r="C75" s="15" t="s">
        <v>103</v>
      </c>
      <c r="D75" s="72"/>
      <c r="E75" s="48"/>
      <c r="F75" s="6"/>
      <c r="G75" s="7"/>
      <c r="H75" s="6"/>
      <c r="I75" s="111">
        <f>'Machinery Costs'!E132</f>
        <v>2.5500000000000003</v>
      </c>
      <c r="J75" s="6"/>
      <c r="K75" s="17">
        <f>I75</f>
        <v>2.5500000000000003</v>
      </c>
      <c r="M75" s="6"/>
      <c r="N75" s="634" t="s">
        <v>103</v>
      </c>
      <c r="O75" s="634"/>
      <c r="P75" s="634"/>
      <c r="Q75" s="6"/>
      <c r="R75" s="7"/>
      <c r="S75" s="6"/>
      <c r="T75" s="111">
        <f>'Machinery Costs'!E159</f>
        <v>5.67</v>
      </c>
      <c r="U75" s="6"/>
      <c r="V75" s="17">
        <f>T75</f>
        <v>5.67</v>
      </c>
      <c r="X75" s="141"/>
    </row>
    <row r="76" spans="1:468" ht="14.25" customHeight="1" x14ac:dyDescent="0.25">
      <c r="B76" s="6"/>
      <c r="C76" s="156" t="s">
        <v>3</v>
      </c>
      <c r="D76" s="156"/>
      <c r="E76" s="192"/>
      <c r="F76" s="30"/>
      <c r="G76" s="193"/>
      <c r="H76" s="6"/>
      <c r="I76" s="111">
        <f>'Machinery Costs'!F132</f>
        <v>1.07</v>
      </c>
      <c r="J76" s="6"/>
      <c r="K76" s="17">
        <f>I76</f>
        <v>1.07</v>
      </c>
      <c r="L76" s="190"/>
      <c r="M76" s="6"/>
      <c r="N76" s="634" t="s">
        <v>3</v>
      </c>
      <c r="O76" s="634"/>
      <c r="P76" s="634"/>
      <c r="Q76" s="6"/>
      <c r="R76" s="7"/>
      <c r="S76" s="6"/>
      <c r="T76" s="111">
        <f>'Machinery Costs'!F159</f>
        <v>3.8600000000000003</v>
      </c>
      <c r="U76" s="6"/>
      <c r="V76" s="17">
        <f>T76</f>
        <v>3.8600000000000003</v>
      </c>
    </row>
    <row r="77" spans="1:468" ht="14.25" customHeight="1" x14ac:dyDescent="0.25">
      <c r="B77" s="72"/>
      <c r="C77" s="35"/>
      <c r="D77" s="35"/>
      <c r="E77" s="35"/>
      <c r="F77" s="6"/>
      <c r="G77" s="7"/>
      <c r="H77" s="6"/>
      <c r="I77" s="35"/>
      <c r="J77" s="6"/>
      <c r="K77" s="17"/>
      <c r="L77" s="190"/>
      <c r="M77" s="72"/>
      <c r="N77" s="638" t="s">
        <v>314</v>
      </c>
      <c r="O77" s="639"/>
      <c r="P77" s="639"/>
      <c r="Q77" s="9"/>
      <c r="R77" s="13"/>
      <c r="S77" s="9"/>
      <c r="T77" s="65">
        <f>K69*Operloan*0.75</f>
        <v>3.8889329882812502</v>
      </c>
      <c r="U77" s="9"/>
      <c r="V77" s="182">
        <f>T77</f>
        <v>3.8889329882812502</v>
      </c>
      <c r="X77" s="31"/>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row>
    <row r="78" spans="1:468" ht="12.75" customHeight="1" x14ac:dyDescent="0.25">
      <c r="B78" s="6"/>
      <c r="C78" s="35"/>
      <c r="D78" s="35"/>
      <c r="E78" s="35"/>
      <c r="F78" s="6"/>
      <c r="G78" s="7"/>
      <c r="H78" s="6"/>
      <c r="I78" s="35"/>
      <c r="J78" s="6"/>
      <c r="K78" s="17"/>
      <c r="L78" s="190"/>
      <c r="M78" s="6"/>
      <c r="N78" s="44" t="s">
        <v>453</v>
      </c>
      <c r="O78" s="6"/>
      <c r="P78" s="34">
        <v>1</v>
      </c>
      <c r="Q78" s="6"/>
      <c r="R78" s="16" t="s">
        <v>64</v>
      </c>
      <c r="S78" s="6"/>
      <c r="T78" s="65">
        <f>ROUND((P16*T16)*P80-(V23+K23+V29+K29+T63)*P80, 0)</f>
        <v>72</v>
      </c>
      <c r="U78" s="6"/>
      <c r="V78" s="17">
        <f>+T78</f>
        <v>72</v>
      </c>
    </row>
    <row r="79" spans="1:468" ht="12.75" customHeight="1" x14ac:dyDescent="0.25">
      <c r="B79" s="6"/>
      <c r="C79" s="137" t="s">
        <v>137</v>
      </c>
      <c r="D79" s="40"/>
      <c r="E79" s="61"/>
      <c r="F79" s="40"/>
      <c r="G79" s="61"/>
      <c r="H79" s="6"/>
      <c r="I79" s="35"/>
      <c r="J79" s="6"/>
      <c r="K79" s="17">
        <f>Cashrent</f>
        <v>0</v>
      </c>
      <c r="M79" s="6"/>
      <c r="N79" s="57" t="s">
        <v>452</v>
      </c>
      <c r="O79" s="6"/>
      <c r="P79" s="35"/>
      <c r="Q79" s="6"/>
      <c r="R79" s="7"/>
      <c r="S79" s="6"/>
      <c r="T79" s="71"/>
      <c r="U79" s="6"/>
      <c r="V79" s="17"/>
    </row>
    <row r="80" spans="1:468" ht="12.75" customHeight="1" x14ac:dyDescent="0.25">
      <c r="B80" s="6"/>
      <c r="C80" s="82" t="s">
        <v>225</v>
      </c>
      <c r="D80" s="40"/>
      <c r="E80" s="61"/>
      <c r="F80" s="40"/>
      <c r="G80" s="61"/>
      <c r="H80" s="6"/>
      <c r="I80" s="35"/>
      <c r="J80" s="6"/>
      <c r="K80" s="17">
        <v>0</v>
      </c>
      <c r="M80" s="6"/>
      <c r="N80" s="6" t="s">
        <v>98</v>
      </c>
      <c r="O80" s="6"/>
      <c r="P80" s="580">
        <v>0.33300000000000002</v>
      </c>
      <c r="Q80" s="6"/>
      <c r="R80" s="7"/>
      <c r="S80" s="6"/>
      <c r="T80" s="50"/>
      <c r="U80" s="6"/>
      <c r="V80" s="17"/>
    </row>
    <row r="81" spans="1:468" ht="12.75" customHeight="1" x14ac:dyDescent="0.25">
      <c r="B81" s="6"/>
      <c r="C81" s="82" t="s">
        <v>15</v>
      </c>
      <c r="D81" s="40"/>
      <c r="E81" s="61"/>
      <c r="F81" s="40"/>
      <c r="G81" s="61"/>
      <c r="H81" s="6"/>
      <c r="I81" s="35"/>
      <c r="J81" s="6"/>
      <c r="K81" s="17">
        <f>ROUND(SUM(K23,K29,K37,K44,K62)*OH, 0)</f>
        <v>2</v>
      </c>
      <c r="M81" s="6"/>
      <c r="N81" s="6" t="s">
        <v>99</v>
      </c>
      <c r="O81" s="6"/>
      <c r="P81" s="580">
        <v>0.66600000000000004</v>
      </c>
      <c r="Q81" s="6"/>
      <c r="R81" s="7"/>
      <c r="S81" s="6"/>
      <c r="T81" s="50"/>
      <c r="U81" s="6"/>
      <c r="V81" s="17"/>
    </row>
    <row r="82" spans="1:468" ht="15.6" x14ac:dyDescent="0.25">
      <c r="B82" s="6"/>
      <c r="C82" s="6"/>
      <c r="D82" s="6"/>
      <c r="E82" s="35"/>
      <c r="F82" s="6"/>
      <c r="G82" s="7"/>
      <c r="H82" s="6"/>
      <c r="I82" s="35"/>
      <c r="J82" s="6"/>
      <c r="K82" s="17"/>
      <c r="M82" s="6"/>
      <c r="N82" s="82" t="s">
        <v>296</v>
      </c>
      <c r="O82" s="6"/>
      <c r="P82" s="35"/>
      <c r="Q82" s="6"/>
      <c r="R82" s="7"/>
      <c r="S82" s="6"/>
      <c r="T82" s="35"/>
      <c r="U82" s="6"/>
      <c r="V82" s="17">
        <f>ROUND(($V$20+$V$23+$V$29+$V$37+$V$44+$V$49+$V$62)*OH, 0)</f>
        <v>2</v>
      </c>
      <c r="W82" s="157"/>
      <c r="X82" s="141"/>
    </row>
    <row r="83" spans="1:468" ht="15.6" x14ac:dyDescent="0.25">
      <c r="B83" s="6"/>
      <c r="C83" s="6"/>
      <c r="D83" s="6"/>
      <c r="E83" s="35"/>
      <c r="F83" s="6"/>
      <c r="G83" s="7"/>
      <c r="H83" s="6"/>
      <c r="I83" s="35"/>
      <c r="J83" s="6"/>
      <c r="K83" s="17"/>
      <c r="M83" s="6"/>
      <c r="N83" s="213" t="s">
        <v>297</v>
      </c>
      <c r="O83" s="72"/>
      <c r="P83" s="48"/>
      <c r="Q83" s="6"/>
      <c r="R83" s="7"/>
      <c r="S83" s="6"/>
      <c r="T83" s="35"/>
      <c r="U83" s="6"/>
      <c r="V83" s="17">
        <f>ROUND(($V$16)*Mgmtfee, 0)</f>
        <v>16</v>
      </c>
    </row>
    <row r="84" spans="1:468" x14ac:dyDescent="0.25">
      <c r="B84" s="6"/>
      <c r="C84" s="6"/>
      <c r="D84" s="6"/>
      <c r="E84" s="35"/>
      <c r="F84" s="6"/>
      <c r="G84" s="7"/>
      <c r="H84" s="6"/>
      <c r="I84" s="35"/>
      <c r="J84" s="6"/>
      <c r="K84" s="17"/>
      <c r="L84" s="191"/>
      <c r="M84" s="6"/>
      <c r="N84" s="6"/>
      <c r="O84" s="6"/>
      <c r="P84" s="35"/>
      <c r="Q84" s="6"/>
      <c r="R84" s="7"/>
      <c r="S84" s="6"/>
      <c r="T84" s="35"/>
      <c r="U84" s="6"/>
      <c r="V84" s="17"/>
    </row>
    <row r="85" spans="1:468" x14ac:dyDescent="0.25">
      <c r="B85" s="41"/>
      <c r="C85" s="41" t="s">
        <v>85</v>
      </c>
      <c r="D85" s="41"/>
      <c r="E85" s="54"/>
      <c r="F85" s="41"/>
      <c r="G85" s="42"/>
      <c r="H85" s="41"/>
      <c r="I85" s="54"/>
      <c r="J85" s="41"/>
      <c r="K85" s="43">
        <f>SUM(K74:K83)</f>
        <v>9.0300000000000011</v>
      </c>
      <c r="M85" s="41"/>
      <c r="N85" s="41" t="s">
        <v>85</v>
      </c>
      <c r="O85" s="41"/>
      <c r="P85" s="54"/>
      <c r="Q85" s="41"/>
      <c r="R85" s="42"/>
      <c r="S85" s="41"/>
      <c r="T85" s="54"/>
      <c r="U85" s="41"/>
      <c r="V85" s="43">
        <f>SUM(V73:V83)</f>
        <v>110.50893298828126</v>
      </c>
    </row>
    <row r="86" spans="1:468" x14ac:dyDescent="0.25">
      <c r="B86" s="6"/>
      <c r="C86" s="9"/>
      <c r="D86" s="9"/>
      <c r="E86" s="59"/>
      <c r="F86" s="9"/>
      <c r="G86" s="13"/>
      <c r="H86" s="9"/>
      <c r="I86" s="59"/>
      <c r="J86" s="9"/>
      <c r="K86" s="182"/>
      <c r="M86" s="6"/>
      <c r="N86" s="6"/>
      <c r="O86" s="6"/>
      <c r="P86" s="35"/>
      <c r="Q86" s="6"/>
      <c r="R86" s="7"/>
      <c r="S86" s="6"/>
      <c r="T86" s="35"/>
      <c r="U86" s="6"/>
      <c r="V86" s="17"/>
    </row>
    <row r="87" spans="1:468" s="39" customFormat="1" x14ac:dyDescent="0.25">
      <c r="A87" s="89"/>
      <c r="B87" s="41"/>
      <c r="C87" s="194" t="s">
        <v>26</v>
      </c>
      <c r="D87" s="194"/>
      <c r="E87" s="195"/>
      <c r="F87" s="194"/>
      <c r="G87" s="196"/>
      <c r="H87" s="194"/>
      <c r="I87" s="195"/>
      <c r="J87" s="194"/>
      <c r="K87" s="197">
        <f>K69+K85</f>
        <v>99.208156250000002</v>
      </c>
      <c r="L87" s="124"/>
      <c r="M87" s="41"/>
      <c r="N87" s="41" t="s">
        <v>26</v>
      </c>
      <c r="O87" s="41"/>
      <c r="P87" s="54"/>
      <c r="Q87" s="41"/>
      <c r="R87" s="42"/>
      <c r="S87" s="41"/>
      <c r="T87" s="54"/>
      <c r="U87" s="41"/>
      <c r="V87" s="43">
        <f>V69+V85</f>
        <v>206.34082673828127</v>
      </c>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c r="DH87" s="89"/>
      <c r="DI87" s="89"/>
      <c r="DJ87" s="89"/>
      <c r="DK87" s="89"/>
      <c r="DL87" s="89"/>
      <c r="DM87" s="89"/>
      <c r="DN87" s="89"/>
      <c r="DO87" s="89"/>
      <c r="DP87" s="89"/>
      <c r="DQ87" s="89"/>
      <c r="DR87" s="89"/>
      <c r="DS87" s="89"/>
      <c r="DT87" s="89"/>
      <c r="DU87" s="89"/>
      <c r="DV87" s="89"/>
      <c r="DW87" s="89"/>
      <c r="DX87" s="89"/>
      <c r="DY87" s="89"/>
      <c r="DZ87" s="89"/>
      <c r="EA87" s="89"/>
      <c r="EB87" s="89"/>
      <c r="EC87" s="89"/>
      <c r="ED87" s="89"/>
      <c r="EE87" s="89"/>
      <c r="EF87" s="89"/>
      <c r="EG87" s="89"/>
      <c r="EH87" s="89"/>
      <c r="EI87" s="89"/>
      <c r="EJ87" s="89"/>
      <c r="EK87" s="89"/>
      <c r="EL87" s="89"/>
      <c r="EM87" s="89"/>
      <c r="EN87" s="89"/>
      <c r="EO87" s="89"/>
      <c r="EP87" s="89"/>
      <c r="EQ87" s="89"/>
      <c r="ER87" s="89"/>
      <c r="ES87" s="89"/>
      <c r="ET87" s="89"/>
      <c r="EU87" s="89"/>
      <c r="EV87" s="89"/>
      <c r="EW87" s="89"/>
      <c r="EX87" s="89"/>
      <c r="EY87" s="89"/>
      <c r="EZ87" s="89"/>
      <c r="FA87" s="89"/>
      <c r="FB87" s="89"/>
      <c r="FC87" s="89"/>
      <c r="FD87" s="89"/>
      <c r="FE87" s="89"/>
      <c r="FF87" s="89"/>
      <c r="FG87" s="89"/>
      <c r="FH87" s="89"/>
      <c r="FI87" s="89"/>
      <c r="FJ87" s="89"/>
      <c r="FK87" s="89"/>
      <c r="FL87" s="89"/>
      <c r="FM87" s="89"/>
      <c r="FN87" s="89"/>
      <c r="FO87" s="89"/>
      <c r="FP87" s="89"/>
      <c r="FQ87" s="89"/>
      <c r="FR87" s="89"/>
      <c r="FS87" s="89"/>
      <c r="FT87" s="89"/>
      <c r="FU87" s="89"/>
      <c r="FV87" s="89"/>
      <c r="FW87" s="89"/>
      <c r="FX87" s="89"/>
      <c r="FY87" s="89"/>
      <c r="FZ87" s="89"/>
      <c r="GA87" s="89"/>
      <c r="GB87" s="89"/>
      <c r="GC87" s="89"/>
      <c r="GD87" s="89"/>
      <c r="GE87" s="89"/>
      <c r="GF87" s="89"/>
      <c r="GG87" s="89"/>
      <c r="GH87" s="89"/>
      <c r="GI87" s="89"/>
      <c r="GJ87" s="89"/>
      <c r="GK87" s="89"/>
      <c r="GL87" s="89"/>
      <c r="GM87" s="89"/>
      <c r="GN87" s="89"/>
      <c r="GO87" s="89"/>
      <c r="GP87" s="89"/>
      <c r="GQ87" s="89"/>
      <c r="GR87" s="89"/>
      <c r="GS87" s="89"/>
      <c r="GT87" s="89"/>
      <c r="GU87" s="89"/>
      <c r="GV87" s="89"/>
      <c r="GW87" s="89"/>
      <c r="GX87" s="89"/>
      <c r="GY87" s="89"/>
      <c r="GZ87" s="89"/>
      <c r="HA87" s="89"/>
      <c r="HB87" s="89"/>
      <c r="HC87" s="89"/>
      <c r="HD87" s="89"/>
      <c r="HE87" s="89"/>
      <c r="HF87" s="89"/>
      <c r="HG87" s="89"/>
      <c r="HH87" s="89"/>
      <c r="HI87" s="89"/>
      <c r="HJ87" s="89"/>
      <c r="HK87" s="89"/>
      <c r="HL87" s="89"/>
      <c r="HM87" s="89"/>
      <c r="HN87" s="89"/>
      <c r="HO87" s="89"/>
      <c r="HP87" s="89"/>
      <c r="HQ87" s="89"/>
      <c r="HR87" s="89"/>
      <c r="HS87" s="89"/>
      <c r="HT87" s="89"/>
      <c r="HU87" s="89"/>
      <c r="HV87" s="89"/>
      <c r="HW87" s="89"/>
      <c r="HX87" s="89"/>
      <c r="HY87" s="89"/>
      <c r="HZ87" s="89"/>
      <c r="IA87" s="89"/>
      <c r="IB87" s="89"/>
      <c r="IC87" s="89"/>
      <c r="ID87" s="89"/>
      <c r="IE87" s="89"/>
      <c r="IF87" s="89"/>
      <c r="IG87" s="89"/>
      <c r="IH87" s="89"/>
      <c r="II87" s="89"/>
      <c r="IJ87" s="89"/>
      <c r="IK87" s="89"/>
      <c r="IL87" s="89"/>
      <c r="IM87" s="89"/>
      <c r="IN87" s="89"/>
      <c r="IO87" s="89"/>
      <c r="IP87" s="89"/>
      <c r="IQ87" s="89"/>
      <c r="IR87" s="89"/>
      <c r="IS87" s="89"/>
      <c r="IT87" s="89"/>
      <c r="IU87" s="89"/>
      <c r="IV87" s="89"/>
      <c r="IW87" s="89"/>
      <c r="IX87" s="89"/>
      <c r="IY87" s="89"/>
      <c r="IZ87" s="89"/>
      <c r="JA87" s="89"/>
      <c r="JB87" s="89"/>
      <c r="JC87" s="89"/>
      <c r="JD87" s="89"/>
      <c r="JE87" s="89"/>
      <c r="JF87" s="89"/>
      <c r="JG87" s="89"/>
      <c r="JH87" s="89"/>
      <c r="JI87" s="89"/>
      <c r="JJ87" s="89"/>
      <c r="JK87" s="89"/>
      <c r="JL87" s="89"/>
      <c r="JM87" s="89"/>
      <c r="JN87" s="89"/>
      <c r="JO87" s="89"/>
      <c r="JP87" s="89"/>
      <c r="JQ87" s="89"/>
      <c r="JR87" s="89"/>
      <c r="JS87" s="89"/>
      <c r="JT87" s="89"/>
      <c r="JU87" s="89"/>
      <c r="JV87" s="89"/>
      <c r="JW87" s="89"/>
      <c r="JX87" s="89"/>
      <c r="JY87" s="89"/>
      <c r="JZ87" s="89"/>
      <c r="KA87" s="89"/>
      <c r="KB87" s="89"/>
      <c r="KC87" s="89"/>
      <c r="KD87" s="89"/>
      <c r="KE87" s="89"/>
      <c r="KF87" s="89"/>
      <c r="KG87" s="89"/>
      <c r="KH87" s="89"/>
      <c r="KI87" s="89"/>
      <c r="KJ87" s="89"/>
      <c r="KK87" s="89"/>
      <c r="KL87" s="89"/>
      <c r="KM87" s="89"/>
      <c r="KN87" s="89"/>
      <c r="KO87" s="89"/>
      <c r="KP87" s="89"/>
      <c r="KQ87" s="89"/>
      <c r="KR87" s="89"/>
      <c r="KS87" s="89"/>
      <c r="KT87" s="89"/>
      <c r="KU87" s="89"/>
      <c r="KV87" s="89"/>
      <c r="KW87" s="89"/>
      <c r="KX87" s="89"/>
      <c r="KY87" s="89"/>
      <c r="KZ87" s="89"/>
      <c r="LA87" s="89"/>
      <c r="LB87" s="89"/>
      <c r="LC87" s="89"/>
      <c r="LD87" s="89"/>
      <c r="LE87" s="89"/>
      <c r="LF87" s="89"/>
      <c r="LG87" s="89"/>
      <c r="LH87" s="89"/>
      <c r="LI87" s="89"/>
      <c r="LJ87" s="89"/>
      <c r="LK87" s="89"/>
      <c r="LL87" s="89"/>
      <c r="LM87" s="89"/>
      <c r="LN87" s="89"/>
      <c r="LO87" s="89"/>
      <c r="LP87" s="89"/>
      <c r="LQ87" s="89"/>
      <c r="LR87" s="89"/>
      <c r="LS87" s="89"/>
      <c r="LT87" s="89"/>
      <c r="LU87" s="89"/>
      <c r="LV87" s="89"/>
      <c r="LW87" s="89"/>
      <c r="LX87" s="89"/>
      <c r="LY87" s="89"/>
      <c r="LZ87" s="89"/>
      <c r="MA87" s="89"/>
      <c r="MB87" s="89"/>
      <c r="MC87" s="89"/>
      <c r="MD87" s="89"/>
      <c r="ME87" s="89"/>
      <c r="MF87" s="89"/>
      <c r="MG87" s="89"/>
      <c r="MH87" s="89"/>
      <c r="MI87" s="89"/>
      <c r="MJ87" s="89"/>
      <c r="MK87" s="89"/>
      <c r="ML87" s="89"/>
      <c r="MM87" s="89"/>
      <c r="MN87" s="89"/>
      <c r="MO87" s="89"/>
      <c r="MP87" s="89"/>
      <c r="MQ87" s="89"/>
      <c r="MR87" s="89"/>
      <c r="MS87" s="89"/>
      <c r="MT87" s="89"/>
      <c r="MU87" s="89"/>
      <c r="MV87" s="89"/>
      <c r="MW87" s="89"/>
      <c r="MX87" s="89"/>
      <c r="MY87" s="89"/>
      <c r="MZ87" s="89"/>
      <c r="NA87" s="89"/>
      <c r="NB87" s="89"/>
      <c r="NC87" s="89"/>
      <c r="ND87" s="89"/>
      <c r="NE87" s="89"/>
      <c r="NF87" s="89"/>
      <c r="NG87" s="89"/>
      <c r="NH87" s="89"/>
      <c r="NI87" s="89"/>
      <c r="NJ87" s="89"/>
      <c r="NK87" s="89"/>
      <c r="NL87" s="89"/>
      <c r="NM87" s="89"/>
      <c r="NN87" s="89"/>
      <c r="NO87" s="89"/>
      <c r="NP87" s="89"/>
      <c r="NQ87" s="89"/>
      <c r="NR87" s="89"/>
      <c r="NS87" s="89"/>
      <c r="NT87" s="89"/>
      <c r="NU87" s="89"/>
      <c r="NV87" s="89"/>
      <c r="NW87" s="89"/>
      <c r="NX87" s="89"/>
      <c r="NY87" s="89"/>
      <c r="NZ87" s="89"/>
      <c r="OA87" s="89"/>
      <c r="OB87" s="89"/>
      <c r="OC87" s="89"/>
      <c r="OD87" s="89"/>
      <c r="OE87" s="89"/>
      <c r="OF87" s="89"/>
      <c r="OG87" s="89"/>
      <c r="OH87" s="89"/>
      <c r="OI87" s="89"/>
      <c r="OJ87" s="89"/>
      <c r="OK87" s="89"/>
      <c r="OL87" s="89"/>
      <c r="OM87" s="89"/>
      <c r="ON87" s="89"/>
      <c r="OO87" s="89"/>
      <c r="OP87" s="89"/>
      <c r="OQ87" s="89"/>
      <c r="OR87" s="89"/>
      <c r="OS87" s="89"/>
      <c r="OT87" s="89"/>
      <c r="OU87" s="89"/>
      <c r="OV87" s="89"/>
      <c r="OW87" s="89"/>
      <c r="OX87" s="89"/>
      <c r="OY87" s="89"/>
      <c r="OZ87" s="89"/>
      <c r="PA87" s="89"/>
      <c r="PB87" s="89"/>
      <c r="PC87" s="89"/>
      <c r="PD87" s="89"/>
      <c r="PE87" s="89"/>
      <c r="PF87" s="89"/>
      <c r="PG87" s="89"/>
      <c r="PH87" s="89"/>
      <c r="PI87" s="89"/>
      <c r="PJ87" s="89"/>
      <c r="PK87" s="89"/>
      <c r="PL87" s="89"/>
      <c r="PM87" s="89"/>
      <c r="PN87" s="89"/>
      <c r="PO87" s="89"/>
      <c r="PP87" s="89"/>
      <c r="PQ87" s="89"/>
      <c r="PR87" s="89"/>
      <c r="PS87" s="89"/>
      <c r="PT87" s="89"/>
      <c r="PU87" s="89"/>
      <c r="PV87" s="89"/>
      <c r="PW87" s="89"/>
      <c r="PX87" s="89"/>
      <c r="PY87" s="89"/>
      <c r="PZ87" s="89"/>
      <c r="QA87" s="89"/>
      <c r="QB87" s="89"/>
      <c r="QC87" s="89"/>
      <c r="QD87" s="89"/>
      <c r="QE87" s="89"/>
      <c r="QF87" s="89"/>
      <c r="QG87" s="89"/>
      <c r="QH87" s="89"/>
      <c r="QI87" s="89"/>
      <c r="QJ87" s="89"/>
      <c r="QK87" s="89"/>
      <c r="QL87" s="89"/>
      <c r="QM87" s="89"/>
      <c r="QN87" s="89"/>
      <c r="QO87" s="89"/>
      <c r="QP87" s="89"/>
      <c r="QQ87" s="89"/>
      <c r="QR87" s="89"/>
      <c r="QS87" s="89"/>
      <c r="QT87" s="89"/>
      <c r="QU87" s="89"/>
      <c r="QV87" s="89"/>
      <c r="QW87" s="89"/>
      <c r="QX87" s="89"/>
      <c r="QY87" s="89"/>
      <c r="QZ87" s="89"/>
    </row>
    <row r="88" spans="1:468" x14ac:dyDescent="0.25">
      <c r="B88" s="9"/>
      <c r="C88" s="9"/>
      <c r="D88" s="9"/>
      <c r="E88" s="59"/>
      <c r="F88" s="9"/>
      <c r="G88" s="13"/>
      <c r="H88" s="9"/>
      <c r="I88" s="59"/>
      <c r="J88" s="9"/>
      <c r="K88" s="224"/>
      <c r="M88" s="57"/>
      <c r="N88" s="57"/>
      <c r="O88" s="57"/>
      <c r="P88" s="62"/>
      <c r="Q88" s="57"/>
      <c r="R88" s="58"/>
      <c r="S88" s="57"/>
      <c r="T88" s="62"/>
      <c r="U88" s="57"/>
      <c r="V88" s="17"/>
    </row>
    <row r="89" spans="1:468" s="38" customFormat="1" x14ac:dyDescent="0.25">
      <c r="A89" s="201"/>
      <c r="B89" s="45"/>
      <c r="C89" s="45" t="s">
        <v>27</v>
      </c>
      <c r="D89" s="45"/>
      <c r="E89" s="63"/>
      <c r="F89" s="45"/>
      <c r="G89" s="46"/>
      <c r="H89" s="45"/>
      <c r="I89" s="63"/>
      <c r="J89" s="45"/>
      <c r="K89" s="45"/>
      <c r="L89" s="124"/>
      <c r="M89" s="6"/>
      <c r="N89" s="9"/>
      <c r="O89" s="9"/>
      <c r="P89" s="59"/>
      <c r="Q89" s="9"/>
      <c r="R89" s="13"/>
      <c r="S89" s="9"/>
      <c r="T89" s="59"/>
      <c r="U89" s="9"/>
      <c r="V89" s="182"/>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1"/>
      <c r="FD89" s="201"/>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1"/>
      <c r="GC89" s="201"/>
      <c r="GD89" s="201"/>
      <c r="GE89" s="201"/>
      <c r="GF89" s="201"/>
      <c r="GG89" s="201"/>
      <c r="GH89" s="201"/>
      <c r="GI89" s="201"/>
      <c r="GJ89" s="201"/>
      <c r="GK89" s="201"/>
      <c r="GL89" s="201"/>
      <c r="GM89" s="201"/>
      <c r="GN89" s="201"/>
      <c r="GO89" s="201"/>
      <c r="GP89" s="201"/>
      <c r="GQ89" s="201"/>
      <c r="GR89" s="201"/>
      <c r="GS89" s="201"/>
      <c r="GT89" s="201"/>
      <c r="GU89" s="201"/>
      <c r="GV89" s="201"/>
      <c r="GW89" s="201"/>
      <c r="GX89" s="201"/>
      <c r="GY89" s="201"/>
      <c r="GZ89" s="201"/>
      <c r="HA89" s="201"/>
      <c r="HB89" s="201"/>
      <c r="HC89" s="201"/>
      <c r="HD89" s="201"/>
      <c r="HE89" s="201"/>
      <c r="HF89" s="201"/>
      <c r="HG89" s="201"/>
      <c r="HH89" s="201"/>
      <c r="HI89" s="201"/>
      <c r="HJ89" s="201"/>
      <c r="HK89" s="201"/>
      <c r="HL89" s="201"/>
      <c r="HM89" s="201"/>
      <c r="HN89" s="201"/>
      <c r="HO89" s="201"/>
      <c r="HP89" s="201"/>
      <c r="HQ89" s="201"/>
      <c r="HR89" s="201"/>
      <c r="HS89" s="201"/>
      <c r="HT89" s="201"/>
      <c r="HU89" s="201"/>
      <c r="HV89" s="201"/>
      <c r="HW89" s="201"/>
      <c r="HX89" s="201"/>
      <c r="HY89" s="201"/>
      <c r="HZ89" s="201"/>
      <c r="IA89" s="201"/>
      <c r="IB89" s="201"/>
      <c r="IC89" s="201"/>
      <c r="ID89" s="201"/>
      <c r="IE89" s="201"/>
      <c r="IF89" s="201"/>
      <c r="IG89" s="201"/>
      <c r="IH89" s="201"/>
      <c r="II89" s="201"/>
      <c r="IJ89" s="201"/>
      <c r="IK89" s="201"/>
      <c r="IL89" s="201"/>
      <c r="IM89" s="201"/>
      <c r="IN89" s="201"/>
      <c r="IO89" s="201"/>
      <c r="IP89" s="201"/>
      <c r="IQ89" s="201"/>
      <c r="IR89" s="201"/>
      <c r="IS89" s="201"/>
      <c r="IT89" s="201"/>
      <c r="IU89" s="201"/>
      <c r="IV89" s="201"/>
      <c r="IW89" s="201"/>
      <c r="IX89" s="201"/>
      <c r="IY89" s="201"/>
      <c r="IZ89" s="201"/>
      <c r="JA89" s="201"/>
      <c r="JB89" s="201"/>
      <c r="JC89" s="201"/>
      <c r="JD89" s="201"/>
      <c r="JE89" s="201"/>
      <c r="JF89" s="201"/>
      <c r="JG89" s="201"/>
      <c r="JH89" s="201"/>
      <c r="JI89" s="201"/>
      <c r="JJ89" s="201"/>
      <c r="JK89" s="201"/>
      <c r="JL89" s="201"/>
      <c r="JM89" s="201"/>
      <c r="JN89" s="201"/>
      <c r="JO89" s="201"/>
      <c r="JP89" s="201"/>
      <c r="JQ89" s="201"/>
      <c r="JR89" s="201"/>
      <c r="JS89" s="201"/>
      <c r="JT89" s="201"/>
      <c r="JU89" s="201"/>
      <c r="JV89" s="201"/>
      <c r="JW89" s="201"/>
      <c r="JX89" s="201"/>
      <c r="JY89" s="201"/>
      <c r="JZ89" s="201"/>
      <c r="KA89" s="201"/>
      <c r="KB89" s="201"/>
      <c r="KC89" s="201"/>
      <c r="KD89" s="201"/>
      <c r="KE89" s="201"/>
      <c r="KF89" s="201"/>
      <c r="KG89" s="201"/>
      <c r="KH89" s="201"/>
      <c r="KI89" s="201"/>
      <c r="KJ89" s="201"/>
      <c r="KK89" s="201"/>
      <c r="KL89" s="201"/>
      <c r="KM89" s="201"/>
      <c r="KN89" s="201"/>
      <c r="KO89" s="201"/>
      <c r="KP89" s="201"/>
      <c r="KQ89" s="201"/>
      <c r="KR89" s="201"/>
      <c r="KS89" s="201"/>
      <c r="KT89" s="201"/>
      <c r="KU89" s="201"/>
      <c r="KV89" s="201"/>
      <c r="KW89" s="201"/>
      <c r="KX89" s="201"/>
      <c r="KY89" s="201"/>
      <c r="KZ89" s="201"/>
      <c r="LA89" s="201"/>
      <c r="LB89" s="201"/>
      <c r="LC89" s="201"/>
      <c r="LD89" s="201"/>
      <c r="LE89" s="201"/>
      <c r="LF89" s="201"/>
      <c r="LG89" s="201"/>
      <c r="LH89" s="201"/>
      <c r="LI89" s="201"/>
      <c r="LJ89" s="201"/>
      <c r="LK89" s="201"/>
      <c r="LL89" s="201"/>
      <c r="LM89" s="201"/>
      <c r="LN89" s="201"/>
      <c r="LO89" s="201"/>
      <c r="LP89" s="201"/>
      <c r="LQ89" s="201"/>
      <c r="LR89" s="201"/>
      <c r="LS89" s="201"/>
      <c r="LT89" s="201"/>
      <c r="LU89" s="201"/>
      <c r="LV89" s="201"/>
      <c r="LW89" s="201"/>
      <c r="LX89" s="201"/>
      <c r="LY89" s="201"/>
      <c r="LZ89" s="201"/>
      <c r="MA89" s="201"/>
      <c r="MB89" s="201"/>
      <c r="MC89" s="201"/>
      <c r="MD89" s="201"/>
      <c r="ME89" s="201"/>
      <c r="MF89" s="201"/>
      <c r="MG89" s="201"/>
      <c r="MH89" s="201"/>
      <c r="MI89" s="201"/>
      <c r="MJ89" s="201"/>
      <c r="MK89" s="201"/>
      <c r="ML89" s="201"/>
      <c r="MM89" s="201"/>
      <c r="MN89" s="201"/>
      <c r="MO89" s="201"/>
      <c r="MP89" s="201"/>
      <c r="MQ89" s="201"/>
      <c r="MR89" s="201"/>
      <c r="MS89" s="201"/>
      <c r="MT89" s="201"/>
      <c r="MU89" s="201"/>
      <c r="MV89" s="201"/>
      <c r="MW89" s="201"/>
      <c r="MX89" s="201"/>
      <c r="MY89" s="201"/>
      <c r="MZ89" s="201"/>
      <c r="NA89" s="201"/>
      <c r="NB89" s="201"/>
      <c r="NC89" s="201"/>
      <c r="ND89" s="201"/>
      <c r="NE89" s="201"/>
      <c r="NF89" s="201"/>
      <c r="NG89" s="201"/>
      <c r="NH89" s="201"/>
      <c r="NI89" s="201"/>
      <c r="NJ89" s="201"/>
      <c r="NK89" s="201"/>
      <c r="NL89" s="201"/>
      <c r="NM89" s="201"/>
      <c r="NN89" s="201"/>
      <c r="NO89" s="201"/>
      <c r="NP89" s="201"/>
      <c r="NQ89" s="201"/>
      <c r="NR89" s="201"/>
      <c r="NS89" s="201"/>
      <c r="NT89" s="201"/>
      <c r="NU89" s="201"/>
      <c r="NV89" s="201"/>
      <c r="NW89" s="201"/>
      <c r="NX89" s="201"/>
      <c r="NY89" s="201"/>
      <c r="NZ89" s="201"/>
      <c r="OA89" s="201"/>
      <c r="OB89" s="201"/>
      <c r="OC89" s="201"/>
      <c r="OD89" s="201"/>
      <c r="OE89" s="201"/>
      <c r="OF89" s="201"/>
      <c r="OG89" s="201"/>
      <c r="OH89" s="201"/>
      <c r="OI89" s="201"/>
      <c r="OJ89" s="201"/>
      <c r="OK89" s="201"/>
      <c r="OL89" s="201"/>
      <c r="OM89" s="201"/>
      <c r="ON89" s="201"/>
      <c r="OO89" s="201"/>
      <c r="OP89" s="201"/>
      <c r="OQ89" s="201"/>
      <c r="OR89" s="201"/>
      <c r="OS89" s="201"/>
      <c r="OT89" s="201"/>
      <c r="OU89" s="201"/>
      <c r="OV89" s="201"/>
      <c r="OW89" s="201"/>
      <c r="OX89" s="201"/>
      <c r="OY89" s="201"/>
      <c r="OZ89" s="201"/>
      <c r="PA89" s="201"/>
      <c r="PB89" s="201"/>
      <c r="PC89" s="201"/>
      <c r="PD89" s="201"/>
      <c r="PE89" s="201"/>
      <c r="PF89" s="201"/>
      <c r="PG89" s="201"/>
      <c r="PH89" s="201"/>
      <c r="PI89" s="201"/>
      <c r="PJ89" s="201"/>
      <c r="PK89" s="201"/>
      <c r="PL89" s="201"/>
      <c r="PM89" s="201"/>
      <c r="PN89" s="201"/>
      <c r="PO89" s="201"/>
      <c r="PP89" s="201"/>
      <c r="PQ89" s="201"/>
      <c r="PR89" s="201"/>
      <c r="PS89" s="201"/>
      <c r="PT89" s="201"/>
      <c r="PU89" s="201"/>
      <c r="PV89" s="201"/>
      <c r="PW89" s="201"/>
      <c r="PX89" s="201"/>
      <c r="PY89" s="201"/>
      <c r="PZ89" s="201"/>
      <c r="QA89" s="201"/>
      <c r="QB89" s="201"/>
      <c r="QC89" s="201"/>
      <c r="QD89" s="201"/>
      <c r="QE89" s="201"/>
      <c r="QF89" s="201"/>
      <c r="QG89" s="201"/>
      <c r="QH89" s="201"/>
      <c r="QI89" s="201"/>
      <c r="QJ89" s="201"/>
      <c r="QK89" s="201"/>
      <c r="QL89" s="201"/>
      <c r="QM89" s="201"/>
      <c r="QN89" s="201"/>
      <c r="QO89" s="201"/>
      <c r="QP89" s="201"/>
      <c r="QQ89" s="201"/>
      <c r="QR89" s="201"/>
      <c r="QS89" s="201"/>
      <c r="QT89" s="201"/>
      <c r="QU89" s="201"/>
      <c r="QV89" s="201"/>
      <c r="QW89" s="201"/>
      <c r="QX89" s="201"/>
      <c r="QY89" s="201"/>
      <c r="QZ89" s="201"/>
    </row>
    <row r="90" spans="1:468" ht="14.25" customHeight="1" x14ac:dyDescent="0.25">
      <c r="C90" s="635" t="s">
        <v>454</v>
      </c>
      <c r="D90" s="635"/>
      <c r="E90" s="635"/>
      <c r="F90" s="635"/>
      <c r="G90" s="635"/>
      <c r="H90" s="635"/>
      <c r="I90" s="635"/>
      <c r="J90" s="635"/>
      <c r="K90" s="635"/>
      <c r="M90" s="194"/>
      <c r="N90" s="51" t="s">
        <v>304</v>
      </c>
      <c r="O90" s="51"/>
      <c r="P90" s="52"/>
      <c r="Q90" s="51"/>
      <c r="R90" s="53"/>
      <c r="S90" s="51"/>
      <c r="T90" s="52"/>
      <c r="U90" s="51"/>
      <c r="V90" s="74"/>
    </row>
    <row r="91" spans="1:468" ht="27.75" customHeight="1" x14ac:dyDescent="0.25">
      <c r="C91" s="635" t="s">
        <v>445</v>
      </c>
      <c r="D91" s="635"/>
      <c r="E91" s="635"/>
      <c r="F91" s="635"/>
      <c r="G91" s="635"/>
      <c r="H91" s="635"/>
      <c r="I91" s="635"/>
      <c r="J91" s="635"/>
      <c r="K91" s="635"/>
      <c r="M91" s="9"/>
      <c r="N91" s="338" t="s">
        <v>305</v>
      </c>
      <c r="O91" s="338"/>
      <c r="P91" s="339"/>
      <c r="Q91" s="338"/>
      <c r="R91" s="339"/>
      <c r="S91" s="338"/>
      <c r="T91" s="339"/>
      <c r="U91" s="338"/>
      <c r="V91" s="340">
        <f>V16-(V87+K87)</f>
        <v>16.451017011718704</v>
      </c>
      <c r="W91" s="12"/>
    </row>
    <row r="92" spans="1:468" s="31" customFormat="1" ht="15.75" customHeight="1" x14ac:dyDescent="0.25">
      <c r="A92" s="157"/>
      <c r="L92" s="124"/>
      <c r="M92" s="45"/>
      <c r="N92" s="45" t="s">
        <v>27</v>
      </c>
      <c r="O92" s="45"/>
      <c r="P92" s="63"/>
      <c r="Q92" s="45"/>
      <c r="R92" s="46"/>
      <c r="S92" s="45"/>
      <c r="T92" s="63"/>
      <c r="U92" s="45"/>
      <c r="V92" s="45"/>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c r="CG92" s="157"/>
      <c r="CH92" s="157"/>
      <c r="CI92" s="157"/>
      <c r="CJ92" s="157"/>
      <c r="CK92" s="157"/>
      <c r="CL92" s="157"/>
      <c r="CM92" s="157"/>
      <c r="CN92" s="157"/>
      <c r="CO92" s="157"/>
      <c r="CP92" s="157"/>
      <c r="CQ92" s="157"/>
      <c r="CR92" s="157"/>
      <c r="CS92" s="157"/>
      <c r="CT92" s="157"/>
      <c r="CU92" s="157"/>
      <c r="CV92" s="157"/>
      <c r="CW92" s="157"/>
      <c r="CX92" s="157"/>
      <c r="CY92" s="157"/>
      <c r="CZ92" s="157"/>
      <c r="DA92" s="157"/>
      <c r="DB92" s="157"/>
      <c r="DC92" s="157"/>
      <c r="DD92" s="157"/>
      <c r="DE92" s="157"/>
      <c r="DF92" s="157"/>
      <c r="DG92" s="157"/>
      <c r="DH92" s="157"/>
      <c r="DI92" s="157"/>
      <c r="DJ92" s="157"/>
      <c r="DK92" s="157"/>
      <c r="DL92" s="157"/>
      <c r="DM92" s="157"/>
      <c r="DN92" s="157"/>
      <c r="DO92" s="157"/>
      <c r="DP92" s="157"/>
      <c r="DQ92" s="157"/>
      <c r="DR92" s="157"/>
      <c r="DS92" s="157"/>
      <c r="DT92" s="157"/>
      <c r="DU92" s="157"/>
      <c r="DV92" s="157"/>
      <c r="DW92" s="157"/>
      <c r="DX92" s="157"/>
      <c r="DY92" s="157"/>
      <c r="DZ92" s="157"/>
      <c r="EA92" s="157"/>
      <c r="EB92" s="157"/>
      <c r="EC92" s="157"/>
      <c r="ED92" s="157"/>
      <c r="EE92" s="157"/>
      <c r="EF92" s="157"/>
      <c r="EG92" s="157"/>
      <c r="EH92" s="157"/>
      <c r="EI92" s="157"/>
      <c r="EJ92" s="157"/>
      <c r="EK92" s="157"/>
      <c r="EL92" s="157"/>
      <c r="EM92" s="157"/>
      <c r="EN92" s="157"/>
      <c r="EO92" s="157"/>
      <c r="EP92" s="157"/>
      <c r="EQ92" s="157"/>
      <c r="ER92" s="157"/>
      <c r="ES92" s="157"/>
      <c r="ET92" s="157"/>
      <c r="EU92" s="157"/>
      <c r="EV92" s="157"/>
      <c r="EW92" s="157"/>
      <c r="EX92" s="157"/>
      <c r="EY92" s="157"/>
      <c r="EZ92" s="157"/>
      <c r="FA92" s="157"/>
      <c r="FB92" s="157"/>
      <c r="FC92" s="157"/>
      <c r="FD92" s="157"/>
      <c r="FE92" s="157"/>
      <c r="FF92" s="157"/>
      <c r="FG92" s="157"/>
      <c r="FH92" s="157"/>
      <c r="FI92" s="157"/>
      <c r="FJ92" s="157"/>
      <c r="FK92" s="157"/>
      <c r="FL92" s="157"/>
      <c r="FM92" s="157"/>
      <c r="FN92" s="157"/>
      <c r="FO92" s="157"/>
      <c r="FP92" s="157"/>
      <c r="FQ92" s="157"/>
      <c r="FR92" s="157"/>
      <c r="FS92" s="157"/>
      <c r="FT92" s="157"/>
      <c r="FU92" s="157"/>
      <c r="FV92" s="157"/>
      <c r="FW92" s="157"/>
      <c r="FX92" s="157"/>
      <c r="FY92" s="157"/>
      <c r="FZ92" s="157"/>
      <c r="GA92" s="157"/>
      <c r="GB92" s="157"/>
      <c r="GC92" s="157"/>
      <c r="GD92" s="157"/>
      <c r="GE92" s="157"/>
      <c r="GF92" s="157"/>
      <c r="GG92" s="157"/>
      <c r="GH92" s="157"/>
      <c r="GI92" s="157"/>
      <c r="GJ92" s="157"/>
      <c r="GK92" s="157"/>
      <c r="GL92" s="157"/>
      <c r="GM92" s="157"/>
      <c r="GN92" s="157"/>
      <c r="GO92" s="157"/>
      <c r="GP92" s="157"/>
      <c r="GQ92" s="157"/>
      <c r="GR92" s="157"/>
      <c r="GS92" s="157"/>
      <c r="GT92" s="157"/>
      <c r="GU92" s="157"/>
      <c r="GV92" s="157"/>
      <c r="GW92" s="157"/>
      <c r="GX92" s="157"/>
      <c r="GY92" s="157"/>
      <c r="GZ92" s="157"/>
      <c r="HA92" s="157"/>
      <c r="HB92" s="157"/>
      <c r="HC92" s="157"/>
      <c r="HD92" s="157"/>
      <c r="HE92" s="157"/>
      <c r="HF92" s="157"/>
      <c r="HG92" s="157"/>
      <c r="HH92" s="157"/>
      <c r="HI92" s="157"/>
      <c r="HJ92" s="157"/>
      <c r="HK92" s="157"/>
      <c r="HL92" s="157"/>
      <c r="HM92" s="157"/>
      <c r="HN92" s="157"/>
      <c r="HO92" s="157"/>
      <c r="HP92" s="157"/>
      <c r="HQ92" s="157"/>
      <c r="HR92" s="157"/>
      <c r="HS92" s="157"/>
      <c r="HT92" s="157"/>
      <c r="HU92" s="157"/>
      <c r="HV92" s="157"/>
      <c r="HW92" s="157"/>
      <c r="HX92" s="157"/>
      <c r="HY92" s="157"/>
      <c r="HZ92" s="157"/>
      <c r="IA92" s="157"/>
      <c r="IB92" s="157"/>
      <c r="IC92" s="157"/>
      <c r="ID92" s="157"/>
      <c r="IE92" s="157"/>
      <c r="IF92" s="157"/>
      <c r="IG92" s="157"/>
      <c r="IH92" s="157"/>
      <c r="II92" s="157"/>
      <c r="IJ92" s="157"/>
      <c r="IK92" s="157"/>
      <c r="IL92" s="157"/>
      <c r="IM92" s="157"/>
      <c r="IN92" s="157"/>
      <c r="IO92" s="157"/>
      <c r="IP92" s="157"/>
      <c r="IQ92" s="157"/>
      <c r="IR92" s="157"/>
      <c r="IS92" s="157"/>
      <c r="IT92" s="157"/>
      <c r="IU92" s="157"/>
      <c r="IV92" s="157"/>
      <c r="IW92" s="157"/>
      <c r="IX92" s="157"/>
      <c r="IY92" s="157"/>
      <c r="IZ92" s="157"/>
      <c r="JA92" s="157"/>
      <c r="JB92" s="157"/>
      <c r="JC92" s="157"/>
      <c r="JD92" s="157"/>
      <c r="JE92" s="157"/>
      <c r="JF92" s="157"/>
      <c r="JG92" s="157"/>
      <c r="JH92" s="157"/>
      <c r="JI92" s="157"/>
      <c r="JJ92" s="157"/>
      <c r="JK92" s="157"/>
      <c r="JL92" s="157"/>
      <c r="JM92" s="157"/>
      <c r="JN92" s="157"/>
      <c r="JO92" s="157"/>
      <c r="JP92" s="157"/>
      <c r="JQ92" s="157"/>
      <c r="JR92" s="157"/>
      <c r="JS92" s="157"/>
      <c r="JT92" s="157"/>
      <c r="JU92" s="157"/>
      <c r="JV92" s="157"/>
      <c r="JW92" s="157"/>
      <c r="JX92" s="157"/>
      <c r="JY92" s="157"/>
      <c r="JZ92" s="157"/>
      <c r="KA92" s="157"/>
      <c r="KB92" s="157"/>
      <c r="KC92" s="157"/>
      <c r="KD92" s="157"/>
      <c r="KE92" s="157"/>
      <c r="KF92" s="157"/>
      <c r="KG92" s="157"/>
      <c r="KH92" s="157"/>
      <c r="KI92" s="157"/>
      <c r="KJ92" s="157"/>
      <c r="KK92" s="157"/>
      <c r="KL92" s="157"/>
      <c r="KM92" s="157"/>
      <c r="KN92" s="157"/>
      <c r="KO92" s="157"/>
      <c r="KP92" s="157"/>
      <c r="KQ92" s="157"/>
      <c r="KR92" s="157"/>
      <c r="KS92" s="157"/>
      <c r="KT92" s="157"/>
      <c r="KU92" s="157"/>
      <c r="KV92" s="157"/>
      <c r="KW92" s="157"/>
      <c r="KX92" s="157"/>
      <c r="KY92" s="157"/>
      <c r="KZ92" s="157"/>
      <c r="LA92" s="157"/>
      <c r="LB92" s="157"/>
      <c r="LC92" s="157"/>
      <c r="LD92" s="157"/>
      <c r="LE92" s="157"/>
      <c r="LF92" s="157"/>
      <c r="LG92" s="157"/>
      <c r="LH92" s="157"/>
      <c r="LI92" s="157"/>
      <c r="LJ92" s="157"/>
      <c r="LK92" s="157"/>
      <c r="LL92" s="157"/>
      <c r="LM92" s="157"/>
      <c r="LN92" s="157"/>
      <c r="LO92" s="157"/>
      <c r="LP92" s="157"/>
      <c r="LQ92" s="157"/>
      <c r="LR92" s="157"/>
      <c r="LS92" s="157"/>
      <c r="LT92" s="157"/>
      <c r="LU92" s="157"/>
      <c r="LV92" s="157"/>
      <c r="LW92" s="157"/>
      <c r="LX92" s="157"/>
      <c r="LY92" s="157"/>
      <c r="LZ92" s="157"/>
      <c r="MA92" s="157"/>
      <c r="MB92" s="157"/>
      <c r="MC92" s="157"/>
      <c r="MD92" s="157"/>
      <c r="ME92" s="157"/>
      <c r="MF92" s="157"/>
      <c r="MG92" s="157"/>
      <c r="MH92" s="157"/>
      <c r="MI92" s="157"/>
      <c r="MJ92" s="157"/>
      <c r="MK92" s="157"/>
      <c r="ML92" s="157"/>
      <c r="MM92" s="157"/>
      <c r="MN92" s="157"/>
      <c r="MO92" s="157"/>
      <c r="MP92" s="157"/>
      <c r="MQ92" s="157"/>
      <c r="MR92" s="157"/>
      <c r="MS92" s="157"/>
      <c r="MT92" s="157"/>
      <c r="MU92" s="157"/>
      <c r="MV92" s="157"/>
      <c r="MW92" s="157"/>
      <c r="MX92" s="157"/>
      <c r="MY92" s="157"/>
      <c r="MZ92" s="157"/>
      <c r="NA92" s="157"/>
      <c r="NB92" s="157"/>
      <c r="NC92" s="157"/>
      <c r="ND92" s="157"/>
      <c r="NE92" s="157"/>
      <c r="NF92" s="157"/>
      <c r="NG92" s="157"/>
      <c r="NH92" s="157"/>
      <c r="NI92" s="157"/>
      <c r="NJ92" s="157"/>
      <c r="NK92" s="157"/>
      <c r="NL92" s="157"/>
      <c r="NM92" s="157"/>
      <c r="NN92" s="157"/>
      <c r="NO92" s="157"/>
      <c r="NP92" s="157"/>
      <c r="NQ92" s="157"/>
      <c r="NR92" s="157"/>
      <c r="NS92" s="157"/>
      <c r="NT92" s="157"/>
      <c r="NU92" s="157"/>
      <c r="NV92" s="157"/>
      <c r="NW92" s="157"/>
      <c r="NX92" s="157"/>
      <c r="NY92" s="157"/>
      <c r="NZ92" s="157"/>
      <c r="OA92" s="157"/>
      <c r="OB92" s="157"/>
      <c r="OC92" s="157"/>
      <c r="OD92" s="157"/>
      <c r="OE92" s="157"/>
      <c r="OF92" s="157"/>
      <c r="OG92" s="157"/>
      <c r="OH92" s="157"/>
      <c r="OI92" s="157"/>
      <c r="OJ92" s="157"/>
      <c r="OK92" s="157"/>
      <c r="OL92" s="157"/>
      <c r="OM92" s="157"/>
      <c r="ON92" s="157"/>
      <c r="OO92" s="157"/>
      <c r="OP92" s="157"/>
      <c r="OQ92" s="157"/>
      <c r="OR92" s="157"/>
      <c r="OS92" s="157"/>
      <c r="OT92" s="157"/>
      <c r="OU92" s="157"/>
      <c r="OV92" s="157"/>
      <c r="OW92" s="157"/>
      <c r="OX92" s="157"/>
      <c r="OY92" s="157"/>
      <c r="OZ92" s="157"/>
      <c r="PA92" s="157"/>
      <c r="PB92" s="157"/>
      <c r="PC92" s="157"/>
      <c r="PD92" s="157"/>
      <c r="PE92" s="157"/>
      <c r="PF92" s="157"/>
      <c r="PG92" s="157"/>
      <c r="PH92" s="157"/>
      <c r="PI92" s="157"/>
      <c r="PJ92" s="157"/>
      <c r="PK92" s="157"/>
      <c r="PL92" s="157"/>
      <c r="PM92" s="157"/>
      <c r="PN92" s="157"/>
      <c r="PO92" s="157"/>
      <c r="PP92" s="157"/>
      <c r="PQ92" s="157"/>
      <c r="PR92" s="157"/>
      <c r="PS92" s="157"/>
      <c r="PT92" s="157"/>
      <c r="PU92" s="157"/>
      <c r="PV92" s="157"/>
      <c r="PW92" s="157"/>
      <c r="PX92" s="157"/>
      <c r="PY92" s="157"/>
      <c r="PZ92" s="157"/>
      <c r="QA92" s="157"/>
      <c r="QB92" s="157"/>
      <c r="QC92" s="157"/>
      <c r="QD92" s="157"/>
      <c r="QE92" s="157"/>
      <c r="QF92" s="157"/>
      <c r="QG92" s="157"/>
      <c r="QH92" s="157"/>
      <c r="QI92" s="157"/>
      <c r="QJ92" s="157"/>
      <c r="QK92" s="157"/>
      <c r="QL92" s="157"/>
      <c r="QM92" s="157"/>
      <c r="QN92" s="157"/>
      <c r="QO92" s="157"/>
      <c r="QP92" s="157"/>
      <c r="QQ92" s="157"/>
      <c r="QR92" s="157"/>
      <c r="QS92" s="157"/>
      <c r="QT92" s="157"/>
      <c r="QU92" s="157"/>
      <c r="QV92" s="157"/>
      <c r="QW92" s="157"/>
      <c r="QX92" s="157"/>
      <c r="QY92" s="157"/>
      <c r="QZ92" s="157"/>
    </row>
    <row r="93" spans="1:468" s="31" customFormat="1" ht="41.25" customHeight="1" x14ac:dyDescent="0.25">
      <c r="A93" s="157"/>
      <c r="L93" s="124"/>
      <c r="N93" s="636" t="s">
        <v>298</v>
      </c>
      <c r="O93" s="636"/>
      <c r="P93" s="636"/>
      <c r="Q93" s="636"/>
      <c r="R93" s="636"/>
      <c r="S93" s="636"/>
      <c r="T93" s="636"/>
      <c r="U93" s="636"/>
      <c r="V93" s="636"/>
      <c r="Y93" s="157"/>
      <c r="Z93" s="157"/>
      <c r="AA93" s="157"/>
      <c r="AB93" s="157"/>
      <c r="AC93" s="157"/>
      <c r="AD93" s="157"/>
      <c r="AE93" s="157"/>
      <c r="AF93" s="157"/>
      <c r="AG93" s="157"/>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7"/>
      <c r="DI93" s="157"/>
      <c r="DJ93" s="157"/>
      <c r="DK93" s="157"/>
      <c r="DL93" s="157"/>
      <c r="DM93" s="157"/>
      <c r="DN93" s="157"/>
      <c r="DO93" s="157"/>
      <c r="DP93" s="157"/>
      <c r="DQ93" s="157"/>
      <c r="DR93" s="157"/>
      <c r="DS93" s="157"/>
      <c r="DT93" s="157"/>
      <c r="DU93" s="157"/>
      <c r="DV93" s="157"/>
      <c r="DW93" s="157"/>
      <c r="DX93" s="157"/>
      <c r="DY93" s="157"/>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c r="FF93" s="157"/>
      <c r="FG93" s="157"/>
      <c r="FH93" s="157"/>
      <c r="FI93" s="157"/>
      <c r="FJ93" s="157"/>
      <c r="FK93" s="157"/>
      <c r="FL93" s="157"/>
      <c r="FM93" s="157"/>
      <c r="FN93" s="157"/>
      <c r="FO93" s="157"/>
      <c r="FP93" s="157"/>
      <c r="FQ93" s="157"/>
      <c r="FR93" s="157"/>
      <c r="FS93" s="157"/>
      <c r="FT93" s="157"/>
      <c r="FU93" s="157"/>
      <c r="FV93" s="157"/>
      <c r="FW93" s="157"/>
      <c r="FX93" s="157"/>
      <c r="FY93" s="157"/>
      <c r="FZ93" s="157"/>
      <c r="GA93" s="157"/>
      <c r="GB93" s="157"/>
      <c r="GC93" s="157"/>
      <c r="GD93" s="157"/>
      <c r="GE93" s="157"/>
      <c r="GF93" s="157"/>
      <c r="GG93" s="157"/>
      <c r="GH93" s="157"/>
      <c r="GI93" s="157"/>
      <c r="GJ93" s="157"/>
      <c r="GK93" s="157"/>
      <c r="GL93" s="157"/>
      <c r="GM93" s="157"/>
      <c r="GN93" s="157"/>
      <c r="GO93" s="157"/>
      <c r="GP93" s="157"/>
      <c r="GQ93" s="157"/>
      <c r="GR93" s="157"/>
      <c r="GS93" s="157"/>
      <c r="GT93" s="157"/>
      <c r="GU93" s="157"/>
      <c r="GV93" s="157"/>
      <c r="GW93" s="157"/>
      <c r="GX93" s="157"/>
      <c r="GY93" s="157"/>
      <c r="GZ93" s="157"/>
      <c r="HA93" s="157"/>
      <c r="HB93" s="157"/>
      <c r="HC93" s="157"/>
      <c r="HD93" s="157"/>
      <c r="HE93" s="157"/>
      <c r="HF93" s="157"/>
      <c r="HG93" s="157"/>
      <c r="HH93" s="157"/>
      <c r="HI93" s="157"/>
      <c r="HJ93" s="157"/>
      <c r="HK93" s="157"/>
      <c r="HL93" s="157"/>
      <c r="HM93" s="157"/>
      <c r="HN93" s="157"/>
      <c r="HO93" s="157"/>
      <c r="HP93" s="157"/>
      <c r="HQ93" s="157"/>
      <c r="HR93" s="157"/>
      <c r="HS93" s="157"/>
      <c r="HT93" s="157"/>
      <c r="HU93" s="157"/>
      <c r="HV93" s="157"/>
      <c r="HW93" s="157"/>
      <c r="HX93" s="157"/>
      <c r="HY93" s="157"/>
      <c r="HZ93" s="157"/>
      <c r="IA93" s="157"/>
      <c r="IB93" s="157"/>
      <c r="IC93" s="157"/>
      <c r="ID93" s="157"/>
    </row>
    <row r="94" spans="1:468" s="31" customFormat="1" ht="17.25" customHeight="1" x14ac:dyDescent="0.25">
      <c r="A94" s="157"/>
      <c r="B94" s="56"/>
      <c r="C94" s="56"/>
      <c r="D94" s="56"/>
      <c r="E94" s="56"/>
      <c r="F94" s="56"/>
      <c r="G94" s="56"/>
      <c r="H94" s="56"/>
      <c r="I94" s="56"/>
      <c r="J94" s="56"/>
      <c r="K94" s="56"/>
      <c r="L94" s="124"/>
      <c r="M94" s="56"/>
      <c r="N94" s="635" t="s">
        <v>455</v>
      </c>
      <c r="O94" s="635"/>
      <c r="P94" s="635"/>
      <c r="Q94" s="635"/>
      <c r="R94" s="635"/>
      <c r="S94" s="635"/>
      <c r="T94" s="635"/>
      <c r="U94" s="635"/>
      <c r="V94" s="635"/>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7"/>
      <c r="DI94" s="157"/>
      <c r="DJ94" s="157"/>
      <c r="DK94" s="157"/>
      <c r="DL94" s="157"/>
      <c r="DM94" s="157"/>
      <c r="DN94" s="157"/>
      <c r="DO94" s="157"/>
      <c r="DP94" s="157"/>
      <c r="DQ94" s="157"/>
      <c r="DR94" s="157"/>
      <c r="DS94" s="157"/>
      <c r="DT94" s="157"/>
      <c r="DU94" s="157"/>
      <c r="DV94" s="157"/>
      <c r="DW94" s="157"/>
      <c r="DX94" s="157"/>
      <c r="DY94" s="157"/>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c r="FF94" s="157"/>
      <c r="FG94" s="157"/>
      <c r="FH94" s="157"/>
      <c r="FI94" s="157"/>
      <c r="FJ94" s="157"/>
      <c r="FK94" s="157"/>
      <c r="FL94" s="157"/>
      <c r="FM94" s="157"/>
      <c r="FN94" s="157"/>
      <c r="FO94" s="157"/>
      <c r="FP94" s="157"/>
      <c r="FQ94" s="157"/>
      <c r="FR94" s="157"/>
      <c r="FS94" s="157"/>
      <c r="FT94" s="157"/>
      <c r="FU94" s="157"/>
      <c r="FV94" s="157"/>
      <c r="FW94" s="157"/>
      <c r="FX94" s="157"/>
      <c r="FY94" s="157"/>
      <c r="FZ94" s="157"/>
      <c r="GA94" s="157"/>
      <c r="GB94" s="157"/>
      <c r="GC94" s="157"/>
      <c r="GD94" s="157"/>
      <c r="GE94" s="157"/>
      <c r="GF94" s="157"/>
      <c r="GG94" s="157"/>
      <c r="GH94" s="157"/>
      <c r="GI94" s="157"/>
      <c r="GJ94" s="157"/>
      <c r="GK94" s="157"/>
      <c r="GL94" s="157"/>
      <c r="GM94" s="157"/>
      <c r="GN94" s="157"/>
      <c r="GO94" s="157"/>
      <c r="GP94" s="157"/>
      <c r="GQ94" s="157"/>
      <c r="GR94" s="157"/>
      <c r="GS94" s="157"/>
      <c r="GT94" s="157"/>
      <c r="GU94" s="157"/>
      <c r="GV94" s="157"/>
      <c r="GW94" s="157"/>
      <c r="GX94" s="157"/>
      <c r="GY94" s="157"/>
      <c r="GZ94" s="157"/>
      <c r="HA94" s="157"/>
      <c r="HB94" s="157"/>
      <c r="HC94" s="157"/>
      <c r="HD94" s="157"/>
      <c r="HE94" s="157"/>
      <c r="HF94" s="157"/>
      <c r="HG94" s="157"/>
      <c r="HH94" s="157"/>
      <c r="HI94" s="157"/>
      <c r="HJ94" s="157"/>
      <c r="HK94" s="157"/>
      <c r="HL94" s="157"/>
      <c r="HM94" s="157"/>
      <c r="HN94" s="157"/>
      <c r="HO94" s="157"/>
      <c r="HP94" s="157"/>
      <c r="HQ94" s="157"/>
      <c r="HR94" s="157"/>
      <c r="HS94" s="157"/>
      <c r="HT94" s="157"/>
      <c r="HU94" s="157"/>
      <c r="HV94" s="157"/>
      <c r="HW94" s="157"/>
      <c r="HX94" s="157"/>
      <c r="HY94" s="157"/>
      <c r="HZ94" s="157"/>
      <c r="IA94" s="157"/>
      <c r="IB94" s="157"/>
      <c r="IC94" s="157"/>
      <c r="ID94" s="157"/>
    </row>
    <row r="95" spans="1:468" s="31" customFormat="1" ht="27" customHeight="1" x14ac:dyDescent="0.25">
      <c r="A95" s="157"/>
      <c r="L95" s="124"/>
      <c r="N95" s="635" t="s">
        <v>446</v>
      </c>
      <c r="O95" s="635"/>
      <c r="P95" s="635"/>
      <c r="Q95" s="635"/>
      <c r="R95" s="635"/>
      <c r="S95" s="635"/>
      <c r="T95" s="635"/>
      <c r="U95" s="635"/>
      <c r="V95" s="635"/>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7"/>
      <c r="DI95" s="157"/>
      <c r="DJ95" s="157"/>
      <c r="DK95" s="157"/>
      <c r="DL95" s="157"/>
      <c r="DM95" s="157"/>
      <c r="DN95" s="157"/>
      <c r="DO95" s="157"/>
      <c r="DP95" s="157"/>
      <c r="DQ95" s="157"/>
      <c r="DR95" s="157"/>
      <c r="DS95" s="157"/>
      <c r="DT95" s="157"/>
      <c r="DU95" s="157"/>
      <c r="DV95" s="157"/>
      <c r="DW95" s="157"/>
      <c r="DX95" s="157"/>
      <c r="DY95" s="157"/>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c r="FF95" s="157"/>
      <c r="FG95" s="157"/>
      <c r="FH95" s="157"/>
      <c r="FI95" s="157"/>
      <c r="FJ95" s="157"/>
      <c r="FK95" s="157"/>
      <c r="FL95" s="157"/>
      <c r="FM95" s="157"/>
      <c r="FN95" s="157"/>
      <c r="FO95" s="157"/>
      <c r="FP95" s="157"/>
      <c r="FQ95" s="157"/>
      <c r="FR95" s="157"/>
      <c r="FS95" s="157"/>
      <c r="FT95" s="157"/>
      <c r="FU95" s="157"/>
      <c r="FV95" s="157"/>
      <c r="FW95" s="157"/>
      <c r="FX95" s="157"/>
      <c r="FY95" s="157"/>
      <c r="FZ95" s="157"/>
      <c r="GA95" s="157"/>
      <c r="GB95" s="157"/>
      <c r="GC95" s="157"/>
      <c r="GD95" s="157"/>
      <c r="GE95" s="157"/>
      <c r="GF95" s="157"/>
      <c r="GG95" s="157"/>
      <c r="GH95" s="157"/>
      <c r="GI95" s="157"/>
      <c r="GJ95" s="157"/>
      <c r="GK95" s="157"/>
      <c r="GL95" s="157"/>
      <c r="GM95" s="157"/>
      <c r="GN95" s="157"/>
      <c r="GO95" s="157"/>
      <c r="GP95" s="157"/>
      <c r="GQ95" s="157"/>
      <c r="GR95" s="157"/>
      <c r="GS95" s="157"/>
      <c r="GT95" s="157"/>
      <c r="GU95" s="157"/>
      <c r="GV95" s="157"/>
      <c r="GW95" s="157"/>
      <c r="GX95" s="157"/>
      <c r="GY95" s="157"/>
      <c r="GZ95" s="157"/>
      <c r="HA95" s="157"/>
      <c r="HB95" s="157"/>
      <c r="HC95" s="157"/>
      <c r="HD95" s="157"/>
      <c r="HE95" s="157"/>
      <c r="HF95" s="157"/>
      <c r="HG95" s="157"/>
      <c r="HH95" s="157"/>
      <c r="HI95" s="157"/>
      <c r="HJ95" s="157"/>
      <c r="HK95" s="157"/>
      <c r="HL95" s="157"/>
      <c r="HM95" s="157"/>
      <c r="HN95" s="157"/>
      <c r="HO95" s="157"/>
      <c r="HP95" s="157"/>
      <c r="HQ95" s="157"/>
      <c r="HR95" s="157"/>
      <c r="HS95" s="157"/>
      <c r="HT95" s="157"/>
      <c r="HU95" s="157"/>
      <c r="HV95" s="157"/>
      <c r="HW95" s="157"/>
      <c r="HX95" s="157"/>
      <c r="HY95" s="157"/>
      <c r="HZ95" s="157"/>
      <c r="IA95" s="157"/>
      <c r="IB95" s="157"/>
      <c r="IC95" s="157"/>
      <c r="ID95" s="157"/>
    </row>
    <row r="96" spans="1:468" s="31" customFormat="1" ht="17.25" customHeight="1" x14ac:dyDescent="0.25">
      <c r="A96" s="157"/>
      <c r="B96" s="37"/>
      <c r="C96" s="37"/>
      <c r="D96" s="37"/>
      <c r="E96" s="37"/>
      <c r="F96" s="37"/>
      <c r="G96" s="37"/>
      <c r="H96" s="37"/>
      <c r="I96" s="37"/>
      <c r="J96" s="37"/>
      <c r="K96" s="37"/>
      <c r="L96" s="124"/>
      <c r="M96" s="37"/>
      <c r="N96" s="635" t="s">
        <v>447</v>
      </c>
      <c r="O96" s="637"/>
      <c r="P96" s="637"/>
      <c r="Q96" s="637"/>
      <c r="R96" s="637"/>
      <c r="S96" s="637"/>
      <c r="T96" s="637"/>
      <c r="U96" s="637"/>
      <c r="V96" s="63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7"/>
      <c r="DI96" s="157"/>
      <c r="DJ96" s="157"/>
      <c r="DK96" s="157"/>
      <c r="DL96" s="157"/>
      <c r="DM96" s="157"/>
      <c r="DN96" s="157"/>
      <c r="DO96" s="157"/>
      <c r="DP96" s="157"/>
      <c r="DQ96" s="157"/>
      <c r="DR96" s="157"/>
      <c r="DS96" s="157"/>
      <c r="DT96" s="157"/>
      <c r="DU96" s="157"/>
      <c r="DV96" s="157"/>
      <c r="DW96" s="157"/>
      <c r="DX96" s="157"/>
      <c r="DY96" s="157"/>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c r="FF96" s="157"/>
      <c r="FG96" s="157"/>
      <c r="FH96" s="157"/>
      <c r="FI96" s="157"/>
      <c r="FJ96" s="157"/>
      <c r="FK96" s="157"/>
      <c r="FL96" s="157"/>
      <c r="FM96" s="157"/>
      <c r="FN96" s="157"/>
      <c r="FO96" s="157"/>
      <c r="FP96" s="157"/>
      <c r="FQ96" s="157"/>
      <c r="FR96" s="157"/>
      <c r="FS96" s="157"/>
      <c r="FT96" s="157"/>
      <c r="FU96" s="157"/>
      <c r="FV96" s="157"/>
      <c r="FW96" s="157"/>
      <c r="FX96" s="157"/>
      <c r="FY96" s="157"/>
      <c r="FZ96" s="157"/>
      <c r="GA96" s="157"/>
      <c r="GB96" s="157"/>
      <c r="GC96" s="157"/>
      <c r="GD96" s="157"/>
      <c r="GE96" s="157"/>
      <c r="GF96" s="157"/>
      <c r="GG96" s="157"/>
      <c r="GH96" s="157"/>
      <c r="GI96" s="157"/>
      <c r="GJ96" s="157"/>
      <c r="GK96" s="157"/>
      <c r="GL96" s="157"/>
      <c r="GM96" s="157"/>
      <c r="GN96" s="157"/>
      <c r="GO96" s="157"/>
      <c r="GP96" s="157"/>
      <c r="GQ96" s="157"/>
      <c r="GR96" s="157"/>
      <c r="GS96" s="157"/>
      <c r="GT96" s="157"/>
      <c r="GU96" s="157"/>
      <c r="GV96" s="157"/>
      <c r="GW96" s="157"/>
      <c r="GX96" s="157"/>
      <c r="GY96" s="157"/>
      <c r="GZ96" s="157"/>
      <c r="HA96" s="157"/>
      <c r="HB96" s="157"/>
      <c r="HC96" s="157"/>
      <c r="HD96" s="157"/>
      <c r="HE96" s="157"/>
      <c r="HF96" s="157"/>
      <c r="HG96" s="157"/>
      <c r="HH96" s="157"/>
      <c r="HI96" s="157"/>
      <c r="HJ96" s="157"/>
      <c r="HK96" s="157"/>
      <c r="HL96" s="157"/>
      <c r="HM96" s="157"/>
      <c r="HN96" s="157"/>
      <c r="HO96" s="157"/>
      <c r="HP96" s="157"/>
      <c r="HQ96" s="157"/>
      <c r="HR96" s="157"/>
      <c r="HS96" s="157"/>
      <c r="HT96" s="157"/>
      <c r="HU96" s="157"/>
      <c r="HV96" s="157"/>
      <c r="HW96" s="157"/>
      <c r="HX96" s="157"/>
      <c r="HY96" s="157"/>
      <c r="HZ96" s="157"/>
      <c r="IA96" s="157"/>
      <c r="IB96" s="157"/>
      <c r="IC96" s="157"/>
      <c r="ID96" s="157"/>
    </row>
    <row r="97" spans="2:22" x14ac:dyDescent="0.25">
      <c r="M97" s="124"/>
      <c r="N97" s="631"/>
      <c r="O97" s="631"/>
      <c r="P97" s="631"/>
      <c r="Q97" s="631"/>
      <c r="R97" s="631"/>
      <c r="S97" s="631"/>
      <c r="T97" s="631"/>
      <c r="U97" s="631"/>
      <c r="V97" s="631"/>
    </row>
    <row r="98" spans="2:22" x14ac:dyDescent="0.25">
      <c r="B98" s="157"/>
      <c r="C98" s="157"/>
      <c r="D98" s="157"/>
      <c r="E98" s="157"/>
      <c r="F98" s="157"/>
      <c r="G98" s="157"/>
      <c r="H98" s="157"/>
      <c r="I98" s="157"/>
      <c r="J98" s="157"/>
      <c r="K98" s="157"/>
      <c r="M98" s="6"/>
      <c r="N98" s="6"/>
      <c r="O98" s="6"/>
      <c r="P98" s="35"/>
      <c r="Q98" s="6"/>
      <c r="R98" s="7"/>
      <c r="S98" s="6"/>
      <c r="T98" s="35"/>
      <c r="U98" s="6"/>
      <c r="V98" s="6"/>
    </row>
    <row r="99" spans="2:22" x14ac:dyDescent="0.25">
      <c r="B99" s="157"/>
      <c r="C99" s="157"/>
      <c r="D99" s="157"/>
      <c r="E99" s="157"/>
      <c r="F99" s="157"/>
      <c r="G99" s="157"/>
      <c r="H99" s="157"/>
      <c r="I99" s="157"/>
      <c r="J99" s="157"/>
      <c r="K99" s="157"/>
      <c r="M99" s="6"/>
      <c r="N99" s="582" t="s">
        <v>456</v>
      </c>
      <c r="O99" s="583"/>
      <c r="P99" s="584" t="s">
        <v>457</v>
      </c>
      <c r="Q99" s="583"/>
      <c r="R99" s="585" t="s">
        <v>458</v>
      </c>
      <c r="S99" s="6"/>
      <c r="T99" s="35"/>
      <c r="U99" s="6"/>
      <c r="V99" s="6"/>
    </row>
    <row r="100" spans="2:22" x14ac:dyDescent="0.25">
      <c r="B100" s="157"/>
      <c r="C100" s="157"/>
      <c r="D100" s="157"/>
      <c r="E100" s="157"/>
      <c r="F100" s="157"/>
      <c r="G100" s="157"/>
      <c r="H100" s="157"/>
      <c r="I100" s="157"/>
      <c r="J100" s="157"/>
      <c r="K100" s="157"/>
      <c r="M100" s="6"/>
      <c r="N100" s="586" t="s">
        <v>459</v>
      </c>
      <c r="O100" s="583"/>
      <c r="P100" s="587">
        <f>SUM(K69,V69)</f>
        <v>186.01005000000001</v>
      </c>
      <c r="Q100" s="583"/>
      <c r="R100" s="588">
        <f>P100/P16</f>
        <v>3.7202010000000003</v>
      </c>
      <c r="S100" s="6"/>
      <c r="T100" s="35"/>
      <c r="U100" s="6"/>
      <c r="V100" s="6"/>
    </row>
    <row r="101" spans="2:22" x14ac:dyDescent="0.25">
      <c r="B101" s="157"/>
      <c r="C101" s="157"/>
      <c r="D101" s="157"/>
      <c r="E101" s="157"/>
      <c r="F101" s="157"/>
      <c r="G101" s="157"/>
      <c r="H101" s="157"/>
      <c r="I101" s="157"/>
      <c r="J101" s="157"/>
      <c r="K101" s="157"/>
      <c r="M101" s="6"/>
      <c r="N101" s="586" t="s">
        <v>460</v>
      </c>
      <c r="O101" s="583"/>
      <c r="P101" s="587">
        <f>SUM(K85,V85)</f>
        <v>119.53893298828126</v>
      </c>
      <c r="Q101" s="583"/>
      <c r="R101" s="588">
        <f>P101/P16</f>
        <v>2.3907786597656253</v>
      </c>
      <c r="S101" s="6"/>
      <c r="T101" s="35"/>
      <c r="U101" s="6"/>
      <c r="V101" s="6"/>
    </row>
    <row r="102" spans="2:22" x14ac:dyDescent="0.25">
      <c r="B102" s="157"/>
      <c r="C102" s="157"/>
      <c r="D102" s="157"/>
      <c r="E102" s="157"/>
      <c r="F102" s="157"/>
      <c r="G102" s="157"/>
      <c r="H102" s="157"/>
      <c r="I102" s="157"/>
      <c r="J102" s="157"/>
      <c r="K102" s="157"/>
      <c r="M102" s="6"/>
      <c r="N102" s="586" t="s">
        <v>461</v>
      </c>
      <c r="O102" s="583"/>
      <c r="P102" s="587">
        <f>SUM(K87,V87)</f>
        <v>305.5489829882813</v>
      </c>
      <c r="Q102" s="583"/>
      <c r="R102" s="588">
        <f>P102/P16</f>
        <v>6.1109796597656256</v>
      </c>
      <c r="S102" s="6"/>
      <c r="T102" s="35"/>
      <c r="U102" s="6"/>
      <c r="V102" s="6"/>
    </row>
    <row r="103" spans="2:22" x14ac:dyDescent="0.25">
      <c r="B103" s="157"/>
      <c r="C103" s="157"/>
      <c r="D103" s="157"/>
      <c r="E103" s="157"/>
      <c r="F103" s="157"/>
      <c r="G103" s="157"/>
      <c r="H103" s="157"/>
      <c r="I103" s="157"/>
      <c r="J103" s="157"/>
      <c r="K103" s="157"/>
      <c r="M103" s="6"/>
      <c r="N103" s="586"/>
      <c r="O103" s="583"/>
      <c r="P103" s="587"/>
      <c r="Q103" s="583"/>
      <c r="R103" s="588"/>
      <c r="S103" s="6"/>
      <c r="T103" s="35"/>
      <c r="U103" s="6"/>
      <c r="V103" s="6"/>
    </row>
    <row r="104" spans="2:22" x14ac:dyDescent="0.25">
      <c r="B104" s="157"/>
      <c r="C104" s="157"/>
      <c r="D104" s="157"/>
      <c r="E104" s="157"/>
      <c r="F104" s="157"/>
      <c r="G104" s="157"/>
      <c r="H104" s="157"/>
      <c r="I104" s="157"/>
      <c r="J104" s="157"/>
      <c r="K104" s="157"/>
      <c r="L104" s="157"/>
      <c r="M104" s="6"/>
      <c r="N104" s="19" t="s">
        <v>28</v>
      </c>
      <c r="O104" s="6"/>
      <c r="P104" s="20" t="s">
        <v>29</v>
      </c>
      <c r="Q104" s="6"/>
      <c r="R104" s="7"/>
      <c r="S104" s="6"/>
      <c r="T104" s="20" t="s">
        <v>31</v>
      </c>
      <c r="U104" s="6"/>
      <c r="V104" s="6"/>
    </row>
    <row r="105" spans="2:22" x14ac:dyDescent="0.25">
      <c r="B105" s="157"/>
      <c r="C105" s="157"/>
      <c r="D105" s="157"/>
      <c r="E105" s="157"/>
      <c r="F105" s="157"/>
      <c r="G105" s="157"/>
      <c r="H105" s="157"/>
      <c r="I105" s="157"/>
      <c r="J105" s="157"/>
      <c r="K105" s="157"/>
      <c r="L105" s="157"/>
      <c r="M105" s="6"/>
      <c r="N105" s="6"/>
      <c r="O105" s="6"/>
      <c r="P105" s="21">
        <v>0.1</v>
      </c>
      <c r="Q105" s="6"/>
      <c r="R105" s="7" t="s">
        <v>30</v>
      </c>
      <c r="S105" s="6"/>
      <c r="T105" s="21">
        <v>0.1</v>
      </c>
      <c r="U105" s="6"/>
      <c r="V105" s="6"/>
    </row>
    <row r="106" spans="2:22" x14ac:dyDescent="0.25">
      <c r="B106" s="157"/>
      <c r="C106" s="157"/>
      <c r="D106" s="157"/>
      <c r="E106" s="157"/>
      <c r="F106" s="157"/>
      <c r="G106" s="157"/>
      <c r="H106" s="157"/>
      <c r="I106" s="157"/>
      <c r="J106" s="157"/>
      <c r="K106" s="157"/>
      <c r="L106" s="157"/>
      <c r="M106" s="9"/>
      <c r="N106" s="6"/>
      <c r="O106" s="6"/>
      <c r="P106" s="22"/>
      <c r="Q106" s="3"/>
      <c r="R106" s="2" t="s">
        <v>32</v>
      </c>
      <c r="S106" s="3"/>
      <c r="T106" s="22"/>
      <c r="U106" s="6"/>
      <c r="V106" s="6"/>
    </row>
    <row r="107" spans="2:22" x14ac:dyDescent="0.25">
      <c r="B107" s="157"/>
      <c r="C107" s="157"/>
      <c r="D107" s="157"/>
      <c r="E107" s="157"/>
      <c r="F107" s="157"/>
      <c r="G107" s="157"/>
      <c r="H107" s="157"/>
      <c r="I107" s="157"/>
      <c r="J107" s="157"/>
      <c r="K107" s="157"/>
      <c r="L107" s="157"/>
      <c r="M107" s="9"/>
      <c r="N107" s="23" t="s">
        <v>51</v>
      </c>
      <c r="O107" s="6"/>
      <c r="P107" s="83">
        <f>R107*(1-P105)</f>
        <v>45</v>
      </c>
      <c r="Q107" s="24"/>
      <c r="R107" s="25">
        <f>P16</f>
        <v>50</v>
      </c>
      <c r="S107" s="24"/>
      <c r="T107" s="83">
        <f>R107*(1+T105)</f>
        <v>55.000000000000007</v>
      </c>
      <c r="U107" s="6"/>
      <c r="V107" s="6"/>
    </row>
    <row r="108" spans="2:22" ht="5.25" customHeight="1" x14ac:dyDescent="0.25">
      <c r="B108" s="157"/>
      <c r="C108" s="157"/>
      <c r="D108" s="157"/>
      <c r="E108" s="157"/>
      <c r="F108" s="157"/>
      <c r="G108" s="157"/>
      <c r="H108" s="157"/>
      <c r="I108" s="157"/>
      <c r="J108" s="157"/>
      <c r="K108" s="157"/>
      <c r="L108" s="157"/>
      <c r="M108" s="9"/>
      <c r="N108" s="6"/>
      <c r="O108" s="6"/>
      <c r="P108" s="35"/>
      <c r="Q108" s="6"/>
      <c r="R108" s="7"/>
      <c r="S108" s="6"/>
      <c r="T108" s="35"/>
      <c r="U108" s="6"/>
      <c r="V108" s="6"/>
    </row>
    <row r="109" spans="2:22" x14ac:dyDescent="0.25">
      <c r="B109" s="157"/>
      <c r="C109" s="157"/>
      <c r="D109" s="157"/>
      <c r="E109" s="157"/>
      <c r="F109" s="157"/>
      <c r="G109" s="157"/>
      <c r="H109" s="157"/>
      <c r="I109" s="157"/>
      <c r="J109" s="157"/>
      <c r="K109" s="157"/>
      <c r="L109" s="157"/>
      <c r="M109" s="9"/>
      <c r="N109" s="6" t="s">
        <v>52</v>
      </c>
      <c r="O109" s="6"/>
      <c r="P109" s="26">
        <f>(SUM($K$69,$V$69)/P107)</f>
        <v>4.1335566666666672</v>
      </c>
      <c r="Q109" s="6"/>
      <c r="R109" s="26">
        <f>(SUM($K$69,$V$69)/R107)</f>
        <v>3.7202010000000003</v>
      </c>
      <c r="S109" s="6"/>
      <c r="T109" s="26">
        <f>(SUM($K$69,$V$69)/T107)</f>
        <v>3.3820009090909089</v>
      </c>
      <c r="U109" s="6"/>
      <c r="V109" s="6"/>
    </row>
    <row r="110" spans="2:22" ht="5.25" customHeight="1" x14ac:dyDescent="0.25">
      <c r="B110" s="157"/>
      <c r="C110" s="157"/>
      <c r="D110" s="157"/>
      <c r="E110" s="157"/>
      <c r="F110" s="157"/>
      <c r="G110" s="157"/>
      <c r="H110" s="157"/>
      <c r="I110" s="157"/>
      <c r="J110" s="157"/>
      <c r="K110" s="157"/>
      <c r="L110" s="157"/>
      <c r="M110" s="9"/>
      <c r="N110" s="6"/>
      <c r="O110" s="6"/>
      <c r="P110" s="35"/>
      <c r="Q110" s="6"/>
      <c r="R110" s="7"/>
      <c r="S110" s="6"/>
      <c r="T110" s="35"/>
      <c r="U110" s="6"/>
      <c r="V110" s="6"/>
    </row>
    <row r="111" spans="2:22" x14ac:dyDescent="0.25">
      <c r="B111" s="157"/>
      <c r="C111" s="157"/>
      <c r="D111" s="157"/>
      <c r="E111" s="157"/>
      <c r="F111" s="157"/>
      <c r="G111" s="157"/>
      <c r="H111" s="157"/>
      <c r="I111" s="157"/>
      <c r="J111" s="157"/>
      <c r="K111" s="157"/>
      <c r="L111" s="157"/>
      <c r="M111" s="9"/>
      <c r="N111" s="6" t="s">
        <v>53</v>
      </c>
      <c r="O111" s="6"/>
      <c r="P111" s="26">
        <f>SUM($K$85,$V$85)/P107</f>
        <v>2.6564207330729168</v>
      </c>
      <c r="Q111" s="6"/>
      <c r="R111" s="26">
        <f>SUM($K$85,$V$85)/R107</f>
        <v>2.3907786597656253</v>
      </c>
      <c r="S111" s="6"/>
      <c r="T111" s="26">
        <f>SUM($K$85,$V$85)/T107</f>
        <v>2.1734351452414771</v>
      </c>
      <c r="U111" s="6"/>
      <c r="V111" s="6"/>
    </row>
    <row r="112" spans="2:22" ht="5.25" customHeight="1" x14ac:dyDescent="0.25">
      <c r="B112" s="157"/>
      <c r="C112" s="157"/>
      <c r="D112" s="157"/>
      <c r="E112" s="157"/>
      <c r="F112" s="157"/>
      <c r="G112" s="157"/>
      <c r="H112" s="157"/>
      <c r="I112" s="157"/>
      <c r="J112" s="157"/>
      <c r="K112" s="157"/>
      <c r="L112" s="157"/>
      <c r="M112" s="9"/>
      <c r="N112" s="6"/>
      <c r="O112" s="6"/>
      <c r="P112" s="35"/>
      <c r="Q112" s="6"/>
      <c r="R112" s="7"/>
      <c r="S112" s="6"/>
      <c r="T112" s="35"/>
      <c r="U112" s="6"/>
      <c r="V112" s="6"/>
    </row>
    <row r="113" spans="1:468" x14ac:dyDescent="0.25">
      <c r="B113" s="157"/>
      <c r="C113" s="157"/>
      <c r="D113" s="157"/>
      <c r="E113" s="157"/>
      <c r="F113" s="157"/>
      <c r="G113" s="157"/>
      <c r="H113" s="157"/>
      <c r="I113" s="157"/>
      <c r="J113" s="157"/>
      <c r="K113" s="157"/>
      <c r="L113" s="157"/>
      <c r="M113" s="9"/>
      <c r="N113" s="6" t="s">
        <v>62</v>
      </c>
      <c r="O113" s="6"/>
      <c r="P113" s="26">
        <f>SUM($K$87,$V$87)/P107</f>
        <v>6.789977399739584</v>
      </c>
      <c r="Q113" s="6"/>
      <c r="R113" s="26">
        <f>SUM($K$87,$V$87)/R107</f>
        <v>6.1109796597656256</v>
      </c>
      <c r="S113" s="6"/>
      <c r="T113" s="26">
        <f>SUM($K$87,$V$87)/T107</f>
        <v>5.5554360543323869</v>
      </c>
      <c r="U113" s="6"/>
      <c r="V113" s="6"/>
    </row>
    <row r="114" spans="1:468" x14ac:dyDescent="0.25">
      <c r="B114" s="157"/>
      <c r="C114" s="157"/>
      <c r="D114" s="157"/>
      <c r="E114" s="157"/>
      <c r="F114" s="157"/>
      <c r="G114" s="157"/>
      <c r="H114" s="157"/>
      <c r="I114" s="157"/>
      <c r="J114" s="157"/>
      <c r="K114" s="157"/>
      <c r="L114" s="157"/>
      <c r="M114" s="9"/>
      <c r="N114" s="9"/>
      <c r="O114" s="9"/>
      <c r="P114" s="59"/>
      <c r="Q114" s="9"/>
      <c r="R114" s="13"/>
      <c r="S114" s="9"/>
      <c r="T114" s="59"/>
      <c r="U114" s="9"/>
      <c r="V114" s="9"/>
    </row>
    <row r="115" spans="1:468" x14ac:dyDescent="0.25">
      <c r="B115" s="157"/>
      <c r="C115" s="157"/>
      <c r="D115" s="157"/>
      <c r="E115" s="157"/>
      <c r="F115" s="157"/>
      <c r="G115" s="157"/>
      <c r="H115" s="157"/>
      <c r="I115" s="157"/>
      <c r="J115" s="157"/>
      <c r="K115" s="157"/>
      <c r="L115" s="157"/>
      <c r="M115" s="9"/>
      <c r="N115" s="9"/>
      <c r="O115" s="9"/>
      <c r="P115" s="20" t="s">
        <v>29</v>
      </c>
      <c r="Q115" s="6"/>
      <c r="R115" s="7"/>
      <c r="S115" s="6"/>
      <c r="T115" s="20" t="s">
        <v>31</v>
      </c>
      <c r="U115" s="9"/>
      <c r="V115" s="9"/>
    </row>
    <row r="116" spans="1:468" x14ac:dyDescent="0.25">
      <c r="B116" s="157"/>
      <c r="C116" s="157"/>
      <c r="D116" s="157"/>
      <c r="E116" s="157"/>
      <c r="F116" s="157"/>
      <c r="G116" s="157"/>
      <c r="H116" s="157"/>
      <c r="I116" s="157"/>
      <c r="J116" s="157"/>
      <c r="K116" s="157"/>
      <c r="L116" s="157"/>
      <c r="M116" s="9"/>
      <c r="N116" s="6"/>
      <c r="O116" s="6"/>
      <c r="P116" s="21">
        <v>0.1</v>
      </c>
      <c r="Q116" s="6"/>
      <c r="R116" s="7" t="s">
        <v>30</v>
      </c>
      <c r="S116" s="6"/>
      <c r="T116" s="21">
        <v>0.1</v>
      </c>
      <c r="U116" s="6"/>
      <c r="V116" s="6"/>
    </row>
    <row r="117" spans="1:468" x14ac:dyDescent="0.25">
      <c r="B117" s="157"/>
      <c r="C117" s="157"/>
      <c r="D117" s="157"/>
      <c r="E117" s="157"/>
      <c r="F117" s="157"/>
      <c r="G117" s="157"/>
      <c r="H117" s="157"/>
      <c r="I117" s="157"/>
      <c r="J117" s="157"/>
      <c r="K117" s="157"/>
      <c r="L117" s="157"/>
      <c r="M117" s="9"/>
      <c r="N117" s="6"/>
      <c r="O117" s="6"/>
      <c r="P117" s="2"/>
      <c r="Q117" s="3"/>
      <c r="R117" s="4" t="s">
        <v>51</v>
      </c>
      <c r="S117" s="3"/>
      <c r="T117" s="2"/>
      <c r="U117" s="6"/>
      <c r="V117" s="6"/>
    </row>
    <row r="118" spans="1:468" x14ac:dyDescent="0.25">
      <c r="B118" s="157"/>
      <c r="C118" s="157"/>
      <c r="D118" s="157"/>
      <c r="E118" s="157"/>
      <c r="F118" s="157"/>
      <c r="G118" s="157"/>
      <c r="H118" s="157"/>
      <c r="I118" s="157"/>
      <c r="J118" s="157"/>
      <c r="K118" s="157"/>
      <c r="L118" s="157"/>
      <c r="M118" s="9"/>
      <c r="N118" s="23" t="s">
        <v>32</v>
      </c>
      <c r="O118" s="6"/>
      <c r="P118" s="27">
        <f>R118*(1-P116)</f>
        <v>5.7960000000000003</v>
      </c>
      <c r="Q118" s="24"/>
      <c r="R118" s="28">
        <f>T16</f>
        <v>6.44</v>
      </c>
      <c r="S118" s="24"/>
      <c r="T118" s="27">
        <f>R118*(1+T116)</f>
        <v>7.0840000000000014</v>
      </c>
      <c r="U118" s="6"/>
      <c r="V118" s="6"/>
    </row>
    <row r="119" spans="1:468" ht="5.25" customHeight="1" x14ac:dyDescent="0.25">
      <c r="B119" s="157"/>
      <c r="C119" s="157"/>
      <c r="D119" s="157"/>
      <c r="E119" s="157"/>
      <c r="F119" s="157"/>
      <c r="G119" s="157"/>
      <c r="H119" s="157"/>
      <c r="I119" s="157"/>
      <c r="J119" s="157"/>
      <c r="K119" s="157"/>
      <c r="L119" s="157"/>
      <c r="M119" s="9"/>
      <c r="N119" s="6"/>
      <c r="O119" s="6"/>
      <c r="P119" s="35"/>
      <c r="Q119" s="6"/>
      <c r="R119" s="7"/>
      <c r="S119" s="6"/>
      <c r="T119" s="35"/>
      <c r="U119" s="6"/>
      <c r="V119" s="6"/>
    </row>
    <row r="120" spans="1:468" x14ac:dyDescent="0.25">
      <c r="B120" s="157"/>
      <c r="C120" s="157"/>
      <c r="D120" s="157"/>
      <c r="E120" s="157"/>
      <c r="F120" s="157"/>
      <c r="G120" s="157"/>
      <c r="H120" s="157"/>
      <c r="I120" s="157"/>
      <c r="J120" s="157"/>
      <c r="K120" s="157"/>
      <c r="M120" s="9"/>
      <c r="N120" s="6" t="s">
        <v>52</v>
      </c>
      <c r="O120" s="6"/>
      <c r="P120" s="29">
        <f>SUM($K$69,$V$69)/P118</f>
        <v>32.09283126293996</v>
      </c>
      <c r="Q120" s="6"/>
      <c r="R120" s="29">
        <f>SUM($K$69,$V$69)/R118</f>
        <v>28.883548136645963</v>
      </c>
      <c r="S120" s="6"/>
      <c r="T120" s="29">
        <f>SUM($K$69,$V$69)/T118</f>
        <v>26.257771033314508</v>
      </c>
      <c r="U120" s="6"/>
      <c r="V120" s="6"/>
    </row>
    <row r="121" spans="1:468" ht="5.25" customHeight="1" x14ac:dyDescent="0.25">
      <c r="B121" s="157"/>
      <c r="C121" s="157"/>
      <c r="D121" s="157"/>
      <c r="E121" s="157"/>
      <c r="F121" s="157"/>
      <c r="G121" s="157"/>
      <c r="H121" s="157"/>
      <c r="I121" s="157"/>
      <c r="J121" s="157"/>
      <c r="K121" s="157"/>
      <c r="M121" s="9"/>
      <c r="N121" s="6"/>
      <c r="O121" s="6"/>
      <c r="P121" s="35"/>
      <c r="Q121" s="6"/>
      <c r="R121" s="7"/>
      <c r="S121" s="6"/>
      <c r="T121" s="35"/>
      <c r="U121" s="6"/>
      <c r="V121" s="6"/>
    </row>
    <row r="122" spans="1:468" x14ac:dyDescent="0.25">
      <c r="B122" s="157"/>
      <c r="C122" s="157"/>
      <c r="D122" s="157"/>
      <c r="E122" s="157"/>
      <c r="F122" s="157"/>
      <c r="G122" s="157"/>
      <c r="H122" s="157"/>
      <c r="I122" s="157"/>
      <c r="J122" s="157"/>
      <c r="K122" s="157"/>
      <c r="M122" s="6"/>
      <c r="N122" s="6" t="s">
        <v>53</v>
      </c>
      <c r="O122" s="6"/>
      <c r="P122" s="29">
        <f>SUM($K$85,$V$85)/P118</f>
        <v>20.624384573547491</v>
      </c>
      <c r="Q122" s="6"/>
      <c r="R122" s="29">
        <f>SUM($K$85,$V$85)/R118</f>
        <v>18.56194611619274</v>
      </c>
      <c r="S122" s="6"/>
      <c r="T122" s="29">
        <f>SUM($K$85,$V$85)/T118</f>
        <v>16.874496469266127</v>
      </c>
      <c r="U122" s="6"/>
      <c r="V122" s="6"/>
    </row>
    <row r="123" spans="1:468" ht="5.25" customHeight="1" x14ac:dyDescent="0.25">
      <c r="B123" s="157"/>
      <c r="C123" s="157"/>
      <c r="D123" s="157"/>
      <c r="E123" s="157"/>
      <c r="F123" s="157"/>
      <c r="G123" s="157"/>
      <c r="H123" s="157"/>
      <c r="I123" s="157"/>
      <c r="J123" s="157"/>
      <c r="K123" s="157"/>
      <c r="L123" s="92"/>
      <c r="M123" s="6"/>
      <c r="N123" s="6"/>
      <c r="O123" s="6"/>
      <c r="P123" s="35"/>
      <c r="Q123" s="6"/>
      <c r="R123" s="7"/>
      <c r="S123" s="6"/>
      <c r="T123" s="35"/>
      <c r="U123" s="6"/>
      <c r="V123" s="6"/>
    </row>
    <row r="124" spans="1:468" ht="13.8" x14ac:dyDescent="0.25">
      <c r="B124" s="157"/>
      <c r="C124" s="157"/>
      <c r="D124" s="157"/>
      <c r="E124" s="157"/>
      <c r="F124" s="157"/>
      <c r="G124" s="157"/>
      <c r="H124" s="157"/>
      <c r="I124" s="157"/>
      <c r="J124" s="157"/>
      <c r="K124" s="157"/>
      <c r="L124" s="183"/>
      <c r="M124" s="6"/>
      <c r="N124" s="6" t="s">
        <v>62</v>
      </c>
      <c r="O124" s="6"/>
      <c r="P124" s="29">
        <f>SUM($K$87,$V$87)/P118</f>
        <v>52.717215836487455</v>
      </c>
      <c r="Q124" s="6"/>
      <c r="R124" s="29">
        <f>SUM($K$87,$V$87)/R118</f>
        <v>47.445494252838706</v>
      </c>
      <c r="S124" s="6"/>
      <c r="T124" s="29">
        <f>SUM($K$87,$V$87)/T118</f>
        <v>43.132267502580639</v>
      </c>
      <c r="U124" s="6"/>
      <c r="V124" s="6"/>
    </row>
    <row r="125" spans="1:468" s="31" customFormat="1" ht="13.8" x14ac:dyDescent="0.25">
      <c r="A125" s="157"/>
      <c r="B125" s="157"/>
      <c r="C125" s="157"/>
      <c r="D125" s="157"/>
      <c r="E125" s="157"/>
      <c r="F125" s="157"/>
      <c r="G125" s="157"/>
      <c r="H125" s="157"/>
      <c r="I125" s="157"/>
      <c r="J125" s="157"/>
      <c r="K125" s="157"/>
      <c r="L125" s="183"/>
      <c r="M125" s="3"/>
      <c r="N125" s="3"/>
      <c r="O125" s="3"/>
      <c r="P125" s="2"/>
      <c r="Q125" s="3"/>
      <c r="R125" s="4"/>
      <c r="S125" s="3"/>
      <c r="T125" s="2"/>
      <c r="U125" s="3"/>
      <c r="V125" s="3"/>
      <c r="X125" s="157"/>
      <c r="Y125" s="157"/>
      <c r="Z125" s="157"/>
      <c r="AA125" s="157"/>
      <c r="AB125" s="157"/>
      <c r="AC125" s="157"/>
      <c r="AD125" s="157"/>
      <c r="AE125" s="157"/>
      <c r="AF125" s="157"/>
      <c r="AG125" s="157"/>
      <c r="AH125" s="157"/>
      <c r="AI125" s="157"/>
      <c r="AJ125" s="157"/>
      <c r="AK125" s="157"/>
      <c r="AL125" s="157"/>
      <c r="AM125" s="157"/>
      <c r="AN125" s="157"/>
      <c r="AO125" s="157"/>
      <c r="AP125" s="157"/>
      <c r="AQ125" s="157"/>
      <c r="AR125" s="157"/>
      <c r="AS125" s="157"/>
      <c r="AT125" s="157"/>
      <c r="AU125" s="157"/>
      <c r="AV125" s="157"/>
      <c r="AW125" s="157"/>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c r="CE125" s="157"/>
      <c r="CF125" s="157"/>
      <c r="CG125" s="157"/>
      <c r="CH125" s="157"/>
      <c r="CI125" s="157"/>
      <c r="CJ125" s="157"/>
      <c r="CK125" s="157"/>
      <c r="CL125" s="157"/>
      <c r="CM125" s="157"/>
      <c r="CN125" s="157"/>
      <c r="CO125" s="157"/>
      <c r="CP125" s="157"/>
      <c r="CQ125" s="157"/>
      <c r="CR125" s="157"/>
      <c r="CS125" s="157"/>
      <c r="CT125" s="157"/>
      <c r="CU125" s="157"/>
      <c r="CV125" s="157"/>
      <c r="CW125" s="157"/>
      <c r="CX125" s="157"/>
      <c r="CY125" s="157"/>
      <c r="CZ125" s="157"/>
      <c r="DA125" s="157"/>
      <c r="DB125" s="157"/>
      <c r="DC125" s="157"/>
      <c r="DD125" s="157"/>
      <c r="DE125" s="157"/>
      <c r="DF125" s="157"/>
      <c r="DG125" s="157"/>
      <c r="DH125" s="157"/>
      <c r="DI125" s="157"/>
      <c r="DJ125" s="157"/>
      <c r="DK125" s="157"/>
      <c r="DL125" s="157"/>
      <c r="DM125" s="157"/>
      <c r="DN125" s="157"/>
      <c r="DO125" s="157"/>
      <c r="DP125" s="157"/>
      <c r="DQ125" s="157"/>
      <c r="DR125" s="157"/>
      <c r="DS125" s="157"/>
      <c r="DT125" s="157"/>
      <c r="DU125" s="157"/>
      <c r="DV125" s="157"/>
      <c r="DW125" s="157"/>
      <c r="DX125" s="157"/>
      <c r="DY125" s="157"/>
      <c r="DZ125" s="157"/>
      <c r="EA125" s="157"/>
      <c r="EB125" s="157"/>
      <c r="EC125" s="157"/>
      <c r="ED125" s="157"/>
      <c r="EE125" s="157"/>
      <c r="EF125" s="157"/>
      <c r="EG125" s="157"/>
      <c r="EH125" s="157"/>
      <c r="EI125" s="157"/>
      <c r="EJ125" s="157"/>
      <c r="EK125" s="157"/>
      <c r="EL125" s="157"/>
      <c r="EM125" s="157"/>
      <c r="EN125" s="157"/>
      <c r="EO125" s="157"/>
      <c r="EP125" s="157"/>
      <c r="EQ125" s="157"/>
      <c r="ER125" s="157"/>
      <c r="ES125" s="157"/>
      <c r="ET125" s="157"/>
      <c r="EU125" s="157"/>
      <c r="EV125" s="157"/>
      <c r="EW125" s="157"/>
      <c r="EX125" s="157"/>
      <c r="EY125" s="157"/>
      <c r="EZ125" s="157"/>
      <c r="FA125" s="157"/>
      <c r="FB125" s="157"/>
      <c r="FC125" s="157"/>
      <c r="FD125" s="157"/>
      <c r="FE125" s="157"/>
      <c r="FF125" s="157"/>
      <c r="FG125" s="157"/>
      <c r="FH125" s="157"/>
      <c r="FI125" s="157"/>
      <c r="FJ125" s="157"/>
      <c r="FK125" s="157"/>
      <c r="FL125" s="157"/>
      <c r="FM125" s="157"/>
      <c r="FN125" s="157"/>
      <c r="FO125" s="157"/>
      <c r="FP125" s="157"/>
      <c r="FQ125" s="157"/>
      <c r="FR125" s="157"/>
      <c r="FS125" s="157"/>
      <c r="FT125" s="157"/>
      <c r="FU125" s="157"/>
      <c r="FV125" s="157"/>
      <c r="FW125" s="157"/>
      <c r="FX125" s="157"/>
      <c r="FY125" s="157"/>
      <c r="FZ125" s="157"/>
      <c r="GA125" s="157"/>
      <c r="GB125" s="157"/>
      <c r="GC125" s="157"/>
      <c r="GD125" s="157"/>
      <c r="GE125" s="157"/>
      <c r="GF125" s="157"/>
      <c r="GG125" s="157"/>
      <c r="GH125" s="157"/>
      <c r="GI125" s="157"/>
      <c r="GJ125" s="157"/>
      <c r="GK125" s="157"/>
      <c r="GL125" s="157"/>
      <c r="GM125" s="157"/>
      <c r="GN125" s="157"/>
      <c r="GO125" s="157"/>
      <c r="GP125" s="157"/>
      <c r="GQ125" s="157"/>
      <c r="GR125" s="157"/>
      <c r="GS125" s="157"/>
      <c r="GT125" s="157"/>
      <c r="GU125" s="157"/>
      <c r="GV125" s="157"/>
      <c r="GW125" s="157"/>
      <c r="GX125" s="157"/>
      <c r="GY125" s="157"/>
      <c r="GZ125" s="157"/>
      <c r="HA125" s="157"/>
      <c r="HB125" s="157"/>
      <c r="HC125" s="157"/>
      <c r="HD125" s="157"/>
      <c r="HE125" s="157"/>
      <c r="HF125" s="157"/>
      <c r="HG125" s="157"/>
      <c r="HH125" s="157"/>
      <c r="HI125" s="157"/>
      <c r="HJ125" s="157"/>
      <c r="HK125" s="157"/>
      <c r="HL125" s="157"/>
      <c r="HM125" s="157"/>
      <c r="HN125" s="157"/>
      <c r="HO125" s="157"/>
      <c r="HP125" s="157"/>
      <c r="HQ125" s="157"/>
      <c r="HR125" s="157"/>
      <c r="HS125" s="157"/>
      <c r="HT125" s="157"/>
      <c r="HU125" s="157"/>
      <c r="HV125" s="157"/>
      <c r="HW125" s="157"/>
      <c r="HX125" s="157"/>
      <c r="HY125" s="157"/>
      <c r="HZ125" s="157"/>
      <c r="IA125" s="157"/>
      <c r="IB125" s="157"/>
      <c r="IC125" s="157"/>
      <c r="ID125" s="157"/>
      <c r="IE125" s="157"/>
      <c r="IF125" s="157"/>
      <c r="IG125" s="157"/>
      <c r="IH125" s="157"/>
      <c r="II125" s="157"/>
      <c r="IJ125" s="157"/>
      <c r="IK125" s="157"/>
      <c r="IL125" s="157"/>
      <c r="IM125" s="157"/>
      <c r="IN125" s="157"/>
      <c r="IO125" s="157"/>
      <c r="IP125" s="157"/>
      <c r="IQ125" s="157"/>
      <c r="IR125" s="157"/>
      <c r="IS125" s="157"/>
      <c r="IT125" s="157"/>
      <c r="IU125" s="157"/>
      <c r="IV125" s="157"/>
      <c r="IW125" s="157"/>
      <c r="IX125" s="157"/>
      <c r="IY125" s="157"/>
      <c r="IZ125" s="157"/>
      <c r="JA125" s="157"/>
      <c r="JB125" s="157"/>
      <c r="JC125" s="157"/>
      <c r="JD125" s="157"/>
      <c r="JE125" s="157"/>
      <c r="JF125" s="157"/>
      <c r="JG125" s="157"/>
      <c r="JH125" s="157"/>
      <c r="JI125" s="157"/>
      <c r="JJ125" s="157"/>
      <c r="JK125" s="157"/>
      <c r="JL125" s="157"/>
      <c r="JM125" s="157"/>
      <c r="JN125" s="157"/>
      <c r="JO125" s="157"/>
      <c r="JP125" s="157"/>
      <c r="JQ125" s="157"/>
      <c r="JR125" s="157"/>
      <c r="JS125" s="157"/>
      <c r="JT125" s="157"/>
      <c r="JU125" s="157"/>
      <c r="JV125" s="157"/>
      <c r="JW125" s="157"/>
      <c r="JX125" s="157"/>
      <c r="JY125" s="157"/>
      <c r="JZ125" s="157"/>
      <c r="KA125" s="157"/>
      <c r="KB125" s="157"/>
      <c r="KC125" s="157"/>
      <c r="KD125" s="157"/>
      <c r="KE125" s="157"/>
      <c r="KF125" s="157"/>
      <c r="KG125" s="157"/>
      <c r="KH125" s="157"/>
      <c r="KI125" s="157"/>
      <c r="KJ125" s="157"/>
      <c r="KK125" s="157"/>
      <c r="KL125" s="157"/>
      <c r="KM125" s="157"/>
      <c r="KN125" s="157"/>
      <c r="KO125" s="157"/>
      <c r="KP125" s="157"/>
      <c r="KQ125" s="157"/>
      <c r="KR125" s="157"/>
      <c r="KS125" s="157"/>
      <c r="KT125" s="157"/>
      <c r="KU125" s="157"/>
      <c r="KV125" s="157"/>
      <c r="KW125" s="157"/>
      <c r="KX125" s="157"/>
      <c r="KY125" s="157"/>
      <c r="KZ125" s="157"/>
      <c r="LA125" s="157"/>
      <c r="LB125" s="157"/>
      <c r="LC125" s="157"/>
      <c r="LD125" s="157"/>
      <c r="LE125" s="157"/>
      <c r="LF125" s="157"/>
      <c r="LG125" s="157"/>
      <c r="LH125" s="157"/>
      <c r="LI125" s="157"/>
      <c r="LJ125" s="157"/>
      <c r="LK125" s="157"/>
      <c r="LL125" s="157"/>
      <c r="LM125" s="157"/>
      <c r="LN125" s="157"/>
      <c r="LO125" s="157"/>
      <c r="LP125" s="157"/>
      <c r="LQ125" s="157"/>
      <c r="LR125" s="157"/>
      <c r="LS125" s="157"/>
      <c r="LT125" s="157"/>
      <c r="LU125" s="157"/>
      <c r="LV125" s="157"/>
      <c r="LW125" s="157"/>
      <c r="LX125" s="157"/>
      <c r="LY125" s="157"/>
      <c r="LZ125" s="157"/>
      <c r="MA125" s="157"/>
      <c r="MB125" s="157"/>
      <c r="MC125" s="157"/>
      <c r="MD125" s="157"/>
      <c r="ME125" s="157"/>
      <c r="MF125" s="157"/>
      <c r="MG125" s="157"/>
      <c r="MH125" s="157"/>
      <c r="MI125" s="157"/>
      <c r="MJ125" s="157"/>
      <c r="MK125" s="157"/>
      <c r="ML125" s="157"/>
      <c r="MM125" s="157"/>
      <c r="MN125" s="157"/>
      <c r="MO125" s="157"/>
      <c r="MP125" s="157"/>
      <c r="MQ125" s="157"/>
      <c r="MR125" s="157"/>
      <c r="MS125" s="157"/>
      <c r="MT125" s="157"/>
      <c r="MU125" s="157"/>
      <c r="MV125" s="157"/>
      <c r="MW125" s="157"/>
      <c r="MX125" s="157"/>
      <c r="MY125" s="157"/>
      <c r="MZ125" s="157"/>
      <c r="NA125" s="157"/>
      <c r="NB125" s="157"/>
      <c r="NC125" s="157"/>
      <c r="ND125" s="157"/>
      <c r="NE125" s="157"/>
      <c r="NF125" s="157"/>
      <c r="NG125" s="157"/>
      <c r="NH125" s="157"/>
      <c r="NI125" s="157"/>
      <c r="NJ125" s="157"/>
      <c r="NK125" s="157"/>
      <c r="NL125" s="157"/>
      <c r="NM125" s="157"/>
      <c r="NN125" s="157"/>
      <c r="NO125" s="157"/>
      <c r="NP125" s="157"/>
      <c r="NQ125" s="157"/>
      <c r="NR125" s="157"/>
      <c r="NS125" s="157"/>
      <c r="NT125" s="157"/>
      <c r="NU125" s="157"/>
      <c r="NV125" s="157"/>
      <c r="NW125" s="157"/>
      <c r="NX125" s="157"/>
      <c r="NY125" s="157"/>
      <c r="NZ125" s="157"/>
      <c r="OA125" s="157"/>
      <c r="OB125" s="157"/>
      <c r="OC125" s="157"/>
      <c r="OD125" s="157"/>
      <c r="OE125" s="157"/>
      <c r="OF125" s="157"/>
      <c r="OG125" s="157"/>
      <c r="OH125" s="157"/>
      <c r="OI125" s="157"/>
      <c r="OJ125" s="157"/>
      <c r="OK125" s="157"/>
      <c r="OL125" s="157"/>
      <c r="OM125" s="157"/>
      <c r="ON125" s="157"/>
      <c r="OO125" s="157"/>
      <c r="OP125" s="157"/>
      <c r="OQ125" s="157"/>
      <c r="OR125" s="157"/>
      <c r="OS125" s="157"/>
      <c r="OT125" s="157"/>
      <c r="OU125" s="157"/>
      <c r="OV125" s="157"/>
      <c r="OW125" s="157"/>
      <c r="OX125" s="157"/>
      <c r="OY125" s="157"/>
      <c r="OZ125" s="157"/>
      <c r="PA125" s="157"/>
      <c r="PB125" s="157"/>
      <c r="PC125" s="157"/>
      <c r="PD125" s="157"/>
      <c r="PE125" s="157"/>
      <c r="PF125" s="157"/>
      <c r="PG125" s="157"/>
      <c r="PH125" s="157"/>
      <c r="PI125" s="157"/>
      <c r="PJ125" s="157"/>
      <c r="PK125" s="157"/>
      <c r="PL125" s="157"/>
      <c r="PM125" s="157"/>
      <c r="PN125" s="157"/>
      <c r="PO125" s="157"/>
      <c r="PP125" s="157"/>
      <c r="PQ125" s="157"/>
      <c r="PR125" s="157"/>
      <c r="PS125" s="157"/>
      <c r="PT125" s="157"/>
      <c r="PU125" s="157"/>
      <c r="PV125" s="157"/>
      <c r="PW125" s="157"/>
      <c r="PX125" s="157"/>
      <c r="PY125" s="157"/>
      <c r="PZ125" s="157"/>
      <c r="QA125" s="157"/>
      <c r="QB125" s="157"/>
      <c r="QC125" s="157"/>
      <c r="QD125" s="157"/>
      <c r="QE125" s="157"/>
      <c r="QF125" s="157"/>
      <c r="QG125" s="157"/>
      <c r="QH125" s="157"/>
      <c r="QI125" s="157"/>
      <c r="QJ125" s="157"/>
      <c r="QK125" s="157"/>
      <c r="QL125" s="157"/>
      <c r="QM125" s="157"/>
      <c r="QN125" s="157"/>
      <c r="QO125" s="157"/>
      <c r="QP125" s="157"/>
      <c r="QQ125" s="157"/>
      <c r="QR125" s="157"/>
      <c r="QS125" s="157"/>
      <c r="QT125" s="157"/>
      <c r="QU125" s="157"/>
      <c r="QV125" s="157"/>
      <c r="QW125" s="157"/>
      <c r="QX125" s="157"/>
      <c r="QY125" s="157"/>
      <c r="QZ125" s="157"/>
    </row>
    <row r="126" spans="1:468" s="70" customFormat="1" ht="15" x14ac:dyDescent="0.25">
      <c r="A126" s="91"/>
      <c r="B126" s="157"/>
      <c r="C126" s="157"/>
      <c r="D126" s="157"/>
      <c r="E126" s="157"/>
      <c r="F126" s="157"/>
      <c r="G126" s="157"/>
      <c r="H126" s="157"/>
      <c r="I126" s="157"/>
      <c r="J126" s="157"/>
      <c r="K126" s="157"/>
      <c r="L126" s="183"/>
      <c r="M126" s="31"/>
      <c r="N126" s="31"/>
      <c r="O126" s="31"/>
      <c r="P126" s="47"/>
      <c r="Q126" s="31"/>
      <c r="R126" s="32"/>
      <c r="S126" s="31"/>
      <c r="T126" s="47"/>
      <c r="U126" s="31"/>
      <c r="V126" s="31"/>
      <c r="W126" s="109"/>
      <c r="X126" s="92"/>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c r="JX126" s="91"/>
      <c r="JY126" s="91"/>
      <c r="JZ126" s="91"/>
      <c r="KA126" s="91"/>
      <c r="KB126" s="91"/>
      <c r="KC126" s="91"/>
      <c r="KD126" s="91"/>
      <c r="KE126" s="91"/>
      <c r="KF126" s="91"/>
      <c r="KG126" s="91"/>
      <c r="KH126" s="91"/>
      <c r="KI126" s="91"/>
      <c r="KJ126" s="91"/>
      <c r="KK126" s="91"/>
      <c r="KL126" s="91"/>
      <c r="KM126" s="91"/>
      <c r="KN126" s="91"/>
      <c r="KO126" s="91"/>
      <c r="KP126" s="91"/>
      <c r="KQ126" s="91"/>
      <c r="KR126" s="91"/>
      <c r="KS126" s="91"/>
      <c r="KT126" s="91"/>
      <c r="KU126" s="91"/>
      <c r="KV126" s="91"/>
      <c r="KW126" s="91"/>
      <c r="KX126" s="91"/>
      <c r="KY126" s="91"/>
      <c r="KZ126" s="91"/>
      <c r="LA126" s="91"/>
      <c r="LB126" s="91"/>
      <c r="LC126" s="91"/>
      <c r="LD126" s="91"/>
      <c r="LE126" s="91"/>
      <c r="LF126" s="91"/>
      <c r="LG126" s="91"/>
      <c r="LH126" s="91"/>
      <c r="LI126" s="91"/>
      <c r="LJ126" s="91"/>
      <c r="LK126" s="91"/>
      <c r="LL126" s="91"/>
      <c r="LM126" s="91"/>
      <c r="LN126" s="91"/>
      <c r="LO126" s="91"/>
      <c r="LP126" s="91"/>
      <c r="LQ126" s="91"/>
      <c r="LR126" s="91"/>
      <c r="LS126" s="91"/>
      <c r="LT126" s="91"/>
      <c r="LU126" s="91"/>
      <c r="LV126" s="91"/>
      <c r="LW126" s="91"/>
      <c r="LX126" s="91"/>
      <c r="LY126" s="91"/>
      <c r="LZ126" s="91"/>
      <c r="MA126" s="91"/>
      <c r="MB126" s="91"/>
      <c r="MC126" s="91"/>
      <c r="MD126" s="91"/>
      <c r="ME126" s="91"/>
      <c r="MF126" s="91"/>
      <c r="MG126" s="91"/>
      <c r="MH126" s="91"/>
      <c r="MI126" s="91"/>
      <c r="MJ126" s="91"/>
      <c r="MK126" s="91"/>
      <c r="ML126" s="91"/>
      <c r="MM126" s="91"/>
      <c r="MN126" s="91"/>
      <c r="MO126" s="91"/>
      <c r="MP126" s="91"/>
      <c r="MQ126" s="91"/>
      <c r="MR126" s="91"/>
      <c r="MS126" s="91"/>
      <c r="MT126" s="91"/>
      <c r="MU126" s="91"/>
      <c r="MV126" s="91"/>
      <c r="MW126" s="91"/>
      <c r="MX126" s="91"/>
      <c r="MY126" s="91"/>
      <c r="MZ126" s="91"/>
      <c r="NA126" s="91"/>
      <c r="NB126" s="91"/>
      <c r="NC126" s="91"/>
      <c r="ND126" s="91"/>
      <c r="NE126" s="91"/>
      <c r="NF126" s="91"/>
      <c r="NG126" s="91"/>
      <c r="NH126" s="91"/>
      <c r="NI126" s="91"/>
      <c r="NJ126" s="91"/>
      <c r="NK126" s="91"/>
      <c r="NL126" s="91"/>
      <c r="NM126" s="91"/>
      <c r="NN126" s="91"/>
      <c r="NO126" s="91"/>
      <c r="NP126" s="91"/>
      <c r="NQ126" s="91"/>
      <c r="NR126" s="91"/>
      <c r="NS126" s="91"/>
      <c r="NT126" s="91"/>
      <c r="NU126" s="91"/>
      <c r="NV126" s="91"/>
      <c r="NW126" s="91"/>
      <c r="NX126" s="91"/>
      <c r="NY126" s="91"/>
      <c r="NZ126" s="91"/>
      <c r="OA126" s="91"/>
      <c r="OB126" s="91"/>
      <c r="OC126" s="91"/>
      <c r="OD126" s="91"/>
      <c r="OE126" s="91"/>
      <c r="OF126" s="91"/>
      <c r="OG126" s="91"/>
      <c r="OH126" s="91"/>
      <c r="OI126" s="91"/>
      <c r="OJ126" s="91"/>
      <c r="OK126" s="91"/>
      <c r="OL126" s="91"/>
      <c r="OM126" s="91"/>
      <c r="ON126" s="91"/>
      <c r="OO126" s="91"/>
      <c r="OP126" s="91"/>
      <c r="OQ126" s="91"/>
      <c r="OR126" s="91"/>
      <c r="OS126" s="91"/>
      <c r="OT126" s="91"/>
      <c r="OU126" s="91"/>
      <c r="OV126" s="91"/>
      <c r="OW126" s="91"/>
      <c r="OX126" s="91"/>
      <c r="OY126" s="91"/>
      <c r="OZ126" s="91"/>
      <c r="PA126" s="91"/>
      <c r="PB126" s="91"/>
      <c r="PC126" s="91"/>
      <c r="PD126" s="91"/>
      <c r="PE126" s="91"/>
      <c r="PF126" s="91"/>
      <c r="PG126" s="91"/>
      <c r="PH126" s="91"/>
      <c r="PI126" s="91"/>
      <c r="PJ126" s="91"/>
      <c r="PK126" s="91"/>
      <c r="PL126" s="91"/>
      <c r="PM126" s="91"/>
      <c r="PN126" s="91"/>
      <c r="PO126" s="91"/>
      <c r="PP126" s="91"/>
      <c r="PQ126" s="91"/>
      <c r="PR126" s="91"/>
      <c r="PS126" s="91"/>
      <c r="PT126" s="91"/>
      <c r="PU126" s="91"/>
      <c r="PV126" s="91"/>
      <c r="PW126" s="91"/>
      <c r="PX126" s="91"/>
      <c r="PY126" s="91"/>
      <c r="PZ126" s="91"/>
      <c r="QA126" s="91"/>
      <c r="QB126" s="91"/>
      <c r="QC126" s="91"/>
      <c r="QD126" s="91"/>
      <c r="QE126" s="91"/>
      <c r="QF126" s="91"/>
      <c r="QG126" s="91"/>
      <c r="QH126" s="91"/>
      <c r="QI126" s="91"/>
      <c r="QJ126" s="91"/>
      <c r="QK126" s="91"/>
      <c r="QL126" s="91"/>
      <c r="QM126" s="91"/>
      <c r="QN126" s="91"/>
      <c r="QO126" s="91"/>
      <c r="QP126" s="91"/>
      <c r="QQ126" s="91"/>
      <c r="QR126" s="91"/>
      <c r="QS126" s="91"/>
      <c r="QT126" s="91"/>
      <c r="QU126" s="91"/>
      <c r="QV126" s="91"/>
      <c r="QW126" s="91"/>
      <c r="QX126" s="91"/>
      <c r="QY126" s="91"/>
      <c r="QZ126" s="91"/>
    </row>
    <row r="127" spans="1:468" s="110" customFormat="1" ht="15.6" x14ac:dyDescent="0.3">
      <c r="B127" s="157"/>
      <c r="C127" s="157"/>
      <c r="D127" s="157"/>
      <c r="E127" s="157"/>
      <c r="F127" s="157"/>
      <c r="G127" s="157"/>
      <c r="H127" s="157"/>
      <c r="I127" s="157"/>
      <c r="J127" s="157"/>
      <c r="K127" s="157"/>
      <c r="L127" s="183"/>
      <c r="M127" s="107"/>
      <c r="N127" s="92"/>
      <c r="O127" s="92"/>
      <c r="P127" s="92"/>
      <c r="Q127" s="107"/>
      <c r="R127" s="108"/>
      <c r="S127" s="109"/>
      <c r="T127" s="108"/>
      <c r="U127" s="109"/>
      <c r="V127" s="109"/>
    </row>
    <row r="128" spans="1:468" s="110" customFormat="1" ht="13.8" x14ac:dyDescent="0.25">
      <c r="B128" s="157"/>
      <c r="C128" s="157"/>
      <c r="D128" s="157"/>
      <c r="E128" s="157"/>
      <c r="F128" s="157"/>
      <c r="G128" s="157"/>
      <c r="H128" s="157"/>
      <c r="I128" s="157"/>
      <c r="J128" s="157"/>
      <c r="K128" s="157"/>
      <c r="L128" s="183"/>
      <c r="M128" s="199"/>
      <c r="P128" s="219"/>
      <c r="Q128" s="199"/>
      <c r="R128" s="199"/>
      <c r="S128" s="220"/>
      <c r="T128" s="220"/>
    </row>
    <row r="129" spans="1:468" s="110" customFormat="1" ht="13.8" x14ac:dyDescent="0.25">
      <c r="B129" s="157"/>
      <c r="C129" s="157"/>
      <c r="D129" s="157"/>
      <c r="E129" s="157"/>
      <c r="F129" s="157"/>
      <c r="G129" s="157"/>
      <c r="H129" s="157"/>
      <c r="I129" s="157"/>
      <c r="J129" s="157"/>
      <c r="K129" s="157"/>
      <c r="L129" s="183"/>
      <c r="M129" s="199"/>
      <c r="P129" s="219"/>
      <c r="Q129" s="199"/>
      <c r="R129" s="199"/>
      <c r="S129" s="220"/>
      <c r="T129" s="220"/>
    </row>
    <row r="130" spans="1:468" s="110" customFormat="1" ht="13.8" x14ac:dyDescent="0.25">
      <c r="B130" s="157"/>
      <c r="C130" s="157"/>
      <c r="D130" s="157"/>
      <c r="E130" s="157"/>
      <c r="F130" s="157"/>
      <c r="G130" s="157"/>
      <c r="H130" s="157"/>
      <c r="I130" s="157"/>
      <c r="J130" s="157"/>
      <c r="K130" s="157"/>
      <c r="L130" s="183"/>
      <c r="M130" s="199"/>
      <c r="Q130" s="199"/>
      <c r="R130" s="221"/>
      <c r="S130" s="222"/>
      <c r="T130" s="220"/>
    </row>
    <row r="131" spans="1:468" s="110" customFormat="1" ht="13.8" x14ac:dyDescent="0.25">
      <c r="B131" s="157"/>
      <c r="C131" s="157"/>
      <c r="D131" s="157"/>
      <c r="E131" s="157"/>
      <c r="F131" s="157"/>
      <c r="G131" s="157"/>
      <c r="H131" s="157"/>
      <c r="I131" s="157"/>
      <c r="J131" s="157"/>
      <c r="K131" s="157"/>
      <c r="L131" s="183"/>
      <c r="M131" s="199"/>
      <c r="P131" s="219"/>
      <c r="Q131" s="199"/>
      <c r="R131" s="199"/>
      <c r="S131" s="220"/>
      <c r="T131" s="220"/>
    </row>
    <row r="132" spans="1:468" s="110" customFormat="1" ht="13.5" customHeight="1" x14ac:dyDescent="0.25">
      <c r="B132" s="91"/>
      <c r="C132" s="91"/>
      <c r="D132" s="91"/>
      <c r="E132" s="91"/>
      <c r="F132" s="91"/>
      <c r="G132" s="91"/>
      <c r="H132" s="91"/>
      <c r="I132" s="91"/>
      <c r="J132" s="91"/>
      <c r="K132" s="91"/>
      <c r="L132" s="183"/>
      <c r="M132" s="199"/>
      <c r="P132" s="219"/>
      <c r="Q132" s="199"/>
      <c r="R132" s="199"/>
      <c r="S132" s="220"/>
      <c r="T132" s="220"/>
    </row>
    <row r="133" spans="1:468" s="110" customFormat="1" ht="13.8" x14ac:dyDescent="0.25">
      <c r="L133" s="183"/>
      <c r="M133" s="199"/>
      <c r="P133" s="219"/>
      <c r="Q133" s="199"/>
      <c r="R133" s="199"/>
      <c r="S133" s="220"/>
      <c r="T133" s="220"/>
    </row>
    <row r="134" spans="1:468" s="110" customFormat="1" ht="13.8" x14ac:dyDescent="0.25">
      <c r="L134" s="183"/>
      <c r="M134" s="199"/>
      <c r="P134" s="219"/>
      <c r="Q134" s="199"/>
      <c r="R134" s="199"/>
      <c r="S134" s="220"/>
      <c r="T134" s="220"/>
    </row>
    <row r="135" spans="1:468" s="110" customFormat="1" ht="13.8" x14ac:dyDescent="0.25">
      <c r="L135" s="124"/>
      <c r="M135" s="199"/>
      <c r="P135" s="219"/>
      <c r="Q135" s="199"/>
      <c r="R135" s="199"/>
      <c r="S135" s="220"/>
      <c r="T135" s="220"/>
    </row>
    <row r="136" spans="1:468" s="110" customFormat="1" ht="13.8" x14ac:dyDescent="0.25">
      <c r="L136" s="124"/>
      <c r="M136" s="199"/>
      <c r="P136" s="219"/>
      <c r="Q136" s="199"/>
      <c r="R136" s="199"/>
      <c r="S136" s="220"/>
      <c r="T136" s="220"/>
    </row>
    <row r="137" spans="1:468" s="67" customFormat="1" ht="13.8" x14ac:dyDescent="0.25">
      <c r="A137" s="110"/>
      <c r="B137" s="110"/>
      <c r="C137" s="110"/>
      <c r="D137" s="110"/>
      <c r="E137" s="110"/>
      <c r="F137" s="110"/>
      <c r="G137" s="110"/>
      <c r="H137" s="110"/>
      <c r="I137" s="110"/>
      <c r="J137" s="110"/>
      <c r="K137" s="110"/>
      <c r="L137" s="124"/>
      <c r="M137" s="199"/>
      <c r="N137" s="110"/>
      <c r="O137" s="110"/>
      <c r="P137" s="219"/>
      <c r="Q137" s="199"/>
      <c r="R137" s="199"/>
      <c r="S137" s="220"/>
      <c r="T137" s="22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c r="IU137" s="110"/>
      <c r="IV137" s="110"/>
      <c r="IW137" s="110"/>
      <c r="IX137" s="110"/>
      <c r="IY137" s="110"/>
      <c r="IZ137" s="110"/>
      <c r="JA137" s="110"/>
      <c r="JB137" s="110"/>
      <c r="JC137" s="110"/>
      <c r="JD137" s="110"/>
      <c r="JE137" s="110"/>
      <c r="JF137" s="110"/>
      <c r="JG137" s="110"/>
      <c r="JH137" s="110"/>
      <c r="JI137" s="110"/>
      <c r="JJ137" s="110"/>
      <c r="JK137" s="110"/>
      <c r="JL137" s="110"/>
      <c r="JM137" s="110"/>
      <c r="JN137" s="110"/>
      <c r="JO137" s="110"/>
      <c r="JP137" s="110"/>
      <c r="JQ137" s="110"/>
      <c r="JR137" s="110"/>
      <c r="JS137" s="110"/>
      <c r="JT137" s="110"/>
      <c r="JU137" s="110"/>
      <c r="JV137" s="110"/>
      <c r="JW137" s="110"/>
      <c r="JX137" s="110"/>
      <c r="JY137" s="110"/>
      <c r="JZ137" s="110"/>
      <c r="KA137" s="110"/>
      <c r="KB137" s="110"/>
      <c r="KC137" s="110"/>
      <c r="KD137" s="110"/>
      <c r="KE137" s="110"/>
      <c r="KF137" s="110"/>
      <c r="KG137" s="110"/>
      <c r="KH137" s="110"/>
      <c r="KI137" s="110"/>
      <c r="KJ137" s="110"/>
      <c r="KK137" s="110"/>
      <c r="KL137" s="110"/>
      <c r="KM137" s="110"/>
      <c r="KN137" s="110"/>
      <c r="KO137" s="110"/>
      <c r="KP137" s="110"/>
      <c r="KQ137" s="110"/>
      <c r="KR137" s="110"/>
      <c r="KS137" s="110"/>
      <c r="KT137" s="110"/>
      <c r="KU137" s="110"/>
      <c r="KV137" s="110"/>
      <c r="KW137" s="110"/>
      <c r="KX137" s="110"/>
      <c r="KY137" s="110"/>
      <c r="KZ137" s="110"/>
      <c r="LA137" s="110"/>
      <c r="LB137" s="110"/>
      <c r="LC137" s="110"/>
      <c r="LD137" s="110"/>
      <c r="LE137" s="110"/>
      <c r="LF137" s="110"/>
      <c r="LG137" s="110"/>
      <c r="LH137" s="110"/>
      <c r="LI137" s="110"/>
      <c r="LJ137" s="110"/>
      <c r="LK137" s="110"/>
      <c r="LL137" s="110"/>
      <c r="LM137" s="110"/>
      <c r="LN137" s="110"/>
      <c r="LO137" s="110"/>
      <c r="LP137" s="110"/>
      <c r="LQ137" s="110"/>
      <c r="LR137" s="110"/>
      <c r="LS137" s="110"/>
      <c r="LT137" s="110"/>
      <c r="LU137" s="110"/>
      <c r="LV137" s="110"/>
      <c r="LW137" s="110"/>
      <c r="LX137" s="110"/>
      <c r="LY137" s="110"/>
      <c r="LZ137" s="110"/>
      <c r="MA137" s="110"/>
      <c r="MB137" s="110"/>
      <c r="MC137" s="110"/>
      <c r="MD137" s="110"/>
      <c r="ME137" s="110"/>
      <c r="MF137" s="110"/>
      <c r="MG137" s="110"/>
      <c r="MH137" s="110"/>
      <c r="MI137" s="110"/>
      <c r="MJ137" s="110"/>
      <c r="MK137" s="110"/>
      <c r="ML137" s="110"/>
      <c r="MM137" s="110"/>
      <c r="MN137" s="110"/>
      <c r="MO137" s="110"/>
      <c r="MP137" s="110"/>
      <c r="MQ137" s="110"/>
      <c r="MR137" s="110"/>
      <c r="MS137" s="110"/>
      <c r="MT137" s="110"/>
      <c r="MU137" s="110"/>
      <c r="MV137" s="110"/>
      <c r="MW137" s="110"/>
      <c r="MX137" s="110"/>
      <c r="MY137" s="110"/>
      <c r="MZ137" s="110"/>
      <c r="NA137" s="110"/>
      <c r="NB137" s="110"/>
      <c r="NC137" s="110"/>
      <c r="ND137" s="110"/>
      <c r="NE137" s="110"/>
      <c r="NF137" s="110"/>
      <c r="NG137" s="110"/>
      <c r="NH137" s="110"/>
      <c r="NI137" s="110"/>
      <c r="NJ137" s="110"/>
      <c r="NK137" s="110"/>
      <c r="NL137" s="110"/>
      <c r="NM137" s="110"/>
      <c r="NN137" s="110"/>
      <c r="NO137" s="110"/>
      <c r="NP137" s="110"/>
      <c r="NQ137" s="110"/>
      <c r="NR137" s="110"/>
      <c r="NS137" s="110"/>
      <c r="NT137" s="110"/>
      <c r="NU137" s="110"/>
      <c r="NV137" s="110"/>
      <c r="NW137" s="110"/>
      <c r="NX137" s="110"/>
      <c r="NY137" s="110"/>
      <c r="NZ137" s="110"/>
      <c r="OA137" s="110"/>
      <c r="OB137" s="110"/>
      <c r="OC137" s="110"/>
      <c r="OD137" s="110"/>
      <c r="OE137" s="110"/>
      <c r="OF137" s="110"/>
      <c r="OG137" s="110"/>
      <c r="OH137" s="110"/>
      <c r="OI137" s="110"/>
      <c r="OJ137" s="110"/>
      <c r="OK137" s="110"/>
      <c r="OL137" s="110"/>
      <c r="OM137" s="110"/>
      <c r="ON137" s="110"/>
      <c r="OO137" s="110"/>
      <c r="OP137" s="110"/>
      <c r="OQ137" s="110"/>
      <c r="OR137" s="110"/>
      <c r="OS137" s="110"/>
      <c r="OT137" s="110"/>
      <c r="OU137" s="110"/>
      <c r="OV137" s="110"/>
      <c r="OW137" s="110"/>
      <c r="OX137" s="110"/>
      <c r="OY137" s="110"/>
      <c r="OZ137" s="110"/>
      <c r="PA137" s="110"/>
      <c r="PB137" s="110"/>
      <c r="PC137" s="110"/>
      <c r="PD137" s="110"/>
      <c r="PE137" s="110"/>
      <c r="PF137" s="110"/>
      <c r="PG137" s="110"/>
      <c r="PH137" s="110"/>
      <c r="PI137" s="110"/>
      <c r="PJ137" s="110"/>
      <c r="PK137" s="110"/>
      <c r="PL137" s="110"/>
      <c r="PM137" s="110"/>
      <c r="PN137" s="110"/>
      <c r="PO137" s="110"/>
      <c r="PP137" s="110"/>
      <c r="PQ137" s="110"/>
      <c r="PR137" s="110"/>
      <c r="PS137" s="110"/>
      <c r="PT137" s="110"/>
      <c r="PU137" s="110"/>
      <c r="PV137" s="110"/>
      <c r="PW137" s="110"/>
      <c r="PX137" s="110"/>
      <c r="PY137" s="110"/>
      <c r="PZ137" s="110"/>
      <c r="QA137" s="110"/>
      <c r="QB137" s="110"/>
      <c r="QC137" s="110"/>
      <c r="QD137" s="110"/>
      <c r="QE137" s="110"/>
      <c r="QF137" s="110"/>
      <c r="QG137" s="110"/>
      <c r="QH137" s="110"/>
      <c r="QI137" s="110"/>
      <c r="QJ137" s="110"/>
      <c r="QK137" s="110"/>
      <c r="QL137" s="110"/>
      <c r="QM137" s="110"/>
      <c r="QN137" s="110"/>
      <c r="QO137" s="110"/>
      <c r="QP137" s="110"/>
      <c r="QQ137" s="110"/>
      <c r="QR137" s="110"/>
      <c r="QS137" s="110"/>
      <c r="QT137" s="110"/>
      <c r="QU137" s="110"/>
      <c r="QV137" s="110"/>
      <c r="QW137" s="110"/>
      <c r="QX137" s="110"/>
      <c r="QY137" s="110"/>
      <c r="QZ137" s="110"/>
    </row>
    <row r="138" spans="1:468" s="110" customFormat="1" ht="13.8" x14ac:dyDescent="0.25">
      <c r="L138" s="124"/>
      <c r="M138" s="199"/>
      <c r="P138" s="220"/>
      <c r="Q138" s="199"/>
      <c r="R138" s="199"/>
    </row>
    <row r="139" spans="1:468" s="31" customFormat="1" ht="13.8" x14ac:dyDescent="0.25">
      <c r="A139" s="157"/>
      <c r="B139" s="110"/>
      <c r="C139" s="110"/>
      <c r="D139" s="110"/>
      <c r="E139" s="110"/>
      <c r="F139" s="110"/>
      <c r="G139" s="110"/>
      <c r="H139" s="110"/>
      <c r="I139" s="110"/>
      <c r="J139" s="110"/>
      <c r="K139" s="110"/>
      <c r="L139" s="124"/>
      <c r="M139" s="199"/>
      <c r="N139" s="110"/>
      <c r="O139" s="110"/>
      <c r="P139" s="219"/>
      <c r="Q139" s="199"/>
      <c r="R139" s="157"/>
      <c r="S139" s="220"/>
      <c r="T139" s="220"/>
      <c r="U139" s="110"/>
      <c r="V139" s="110"/>
      <c r="W139" s="157"/>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7"/>
      <c r="AU139" s="157"/>
      <c r="AV139" s="157"/>
      <c r="AW139" s="157"/>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c r="CE139" s="157"/>
      <c r="CF139" s="157"/>
      <c r="CG139" s="157"/>
      <c r="CH139" s="157"/>
      <c r="CI139" s="157"/>
      <c r="CJ139" s="157"/>
      <c r="CK139" s="157"/>
      <c r="CL139" s="157"/>
      <c r="CM139" s="157"/>
      <c r="CN139" s="157"/>
      <c r="CO139" s="157"/>
      <c r="CP139" s="157"/>
      <c r="CQ139" s="157"/>
      <c r="CR139" s="157"/>
      <c r="CS139" s="157"/>
      <c r="CT139" s="157"/>
      <c r="CU139" s="157"/>
      <c r="CV139" s="157"/>
      <c r="CW139" s="157"/>
      <c r="CX139" s="157"/>
      <c r="CY139" s="157"/>
      <c r="CZ139" s="157"/>
      <c r="DA139" s="157"/>
      <c r="DB139" s="157"/>
      <c r="DC139" s="157"/>
      <c r="DD139" s="157"/>
      <c r="DE139" s="157"/>
      <c r="DF139" s="157"/>
      <c r="DG139" s="157"/>
      <c r="DH139" s="157"/>
      <c r="DI139" s="157"/>
      <c r="DJ139" s="157"/>
      <c r="DK139" s="157"/>
      <c r="DL139" s="157"/>
      <c r="DM139" s="157"/>
      <c r="DN139" s="157"/>
      <c r="DO139" s="157"/>
      <c r="DP139" s="157"/>
      <c r="DQ139" s="157"/>
      <c r="DR139" s="157"/>
      <c r="DS139" s="157"/>
      <c r="DT139" s="157"/>
      <c r="DU139" s="157"/>
      <c r="DV139" s="157"/>
      <c r="DW139" s="157"/>
      <c r="DX139" s="157"/>
      <c r="DY139" s="157"/>
      <c r="DZ139" s="157"/>
      <c r="EA139" s="157"/>
      <c r="EB139" s="157"/>
      <c r="EC139" s="157"/>
      <c r="ED139" s="157"/>
      <c r="EE139" s="157"/>
      <c r="EF139" s="157"/>
      <c r="EG139" s="157"/>
      <c r="EH139" s="157"/>
      <c r="EI139" s="157"/>
      <c r="EJ139" s="157"/>
      <c r="EK139" s="157"/>
      <c r="EL139" s="157"/>
      <c r="EM139" s="157"/>
      <c r="EN139" s="157"/>
      <c r="EO139" s="157"/>
      <c r="EP139" s="157"/>
      <c r="EQ139" s="157"/>
      <c r="ER139" s="157"/>
      <c r="ES139" s="157"/>
      <c r="ET139" s="157"/>
      <c r="EU139" s="157"/>
      <c r="EV139" s="157"/>
      <c r="EW139" s="157"/>
      <c r="EX139" s="157"/>
      <c r="EY139" s="157"/>
      <c r="EZ139" s="157"/>
      <c r="FA139" s="157"/>
      <c r="FB139" s="157"/>
      <c r="FC139" s="157"/>
      <c r="FD139" s="157"/>
      <c r="FE139" s="157"/>
      <c r="FF139" s="157"/>
      <c r="FG139" s="157"/>
      <c r="FH139" s="157"/>
      <c r="FI139" s="157"/>
      <c r="FJ139" s="157"/>
      <c r="FK139" s="157"/>
      <c r="FL139" s="157"/>
      <c r="FM139" s="157"/>
      <c r="FN139" s="157"/>
      <c r="FO139" s="157"/>
      <c r="FP139" s="157"/>
      <c r="FQ139" s="157"/>
      <c r="FR139" s="157"/>
      <c r="FS139" s="157"/>
      <c r="FT139" s="157"/>
      <c r="FU139" s="157"/>
      <c r="FV139" s="157"/>
      <c r="FW139" s="157"/>
      <c r="FX139" s="157"/>
      <c r="FY139" s="157"/>
      <c r="FZ139" s="157"/>
      <c r="GA139" s="157"/>
      <c r="GB139" s="157"/>
      <c r="GC139" s="157"/>
      <c r="GD139" s="157"/>
      <c r="GE139" s="157"/>
      <c r="GF139" s="157"/>
      <c r="GG139" s="157"/>
      <c r="GH139" s="157"/>
      <c r="GI139" s="157"/>
      <c r="GJ139" s="157"/>
      <c r="GK139" s="157"/>
      <c r="GL139" s="157"/>
      <c r="GM139" s="157"/>
      <c r="GN139" s="157"/>
      <c r="GO139" s="157"/>
      <c r="GP139" s="157"/>
      <c r="GQ139" s="157"/>
      <c r="GR139" s="157"/>
      <c r="GS139" s="157"/>
      <c r="GT139" s="157"/>
      <c r="GU139" s="157"/>
      <c r="GV139" s="157"/>
      <c r="GW139" s="157"/>
      <c r="GX139" s="157"/>
      <c r="GY139" s="157"/>
      <c r="GZ139" s="157"/>
      <c r="HA139" s="157"/>
      <c r="HB139" s="157"/>
      <c r="HC139" s="157"/>
      <c r="HD139" s="157"/>
      <c r="HE139" s="157"/>
      <c r="HF139" s="157"/>
      <c r="HG139" s="157"/>
      <c r="HH139" s="157"/>
      <c r="HI139" s="157"/>
      <c r="HJ139" s="157"/>
      <c r="HK139" s="157"/>
      <c r="HL139" s="157"/>
      <c r="HM139" s="157"/>
      <c r="HN139" s="157"/>
      <c r="HO139" s="157"/>
      <c r="HP139" s="157"/>
      <c r="HQ139" s="157"/>
      <c r="HR139" s="157"/>
      <c r="HS139" s="157"/>
      <c r="HT139" s="157"/>
      <c r="HU139" s="157"/>
      <c r="HV139" s="157"/>
      <c r="HW139" s="157"/>
      <c r="HX139" s="157"/>
      <c r="HY139" s="157"/>
      <c r="HZ139" s="157"/>
      <c r="IA139" s="157"/>
      <c r="IB139" s="157"/>
      <c r="IC139" s="157"/>
      <c r="ID139" s="157"/>
      <c r="IE139" s="157"/>
      <c r="IF139" s="157"/>
      <c r="IG139" s="157"/>
      <c r="IH139" s="157"/>
      <c r="II139" s="157"/>
      <c r="IJ139" s="157"/>
      <c r="IK139" s="157"/>
      <c r="IL139" s="157"/>
      <c r="IM139" s="157"/>
      <c r="IN139" s="157"/>
      <c r="IO139" s="157"/>
      <c r="IP139" s="157"/>
      <c r="IQ139" s="157"/>
      <c r="IR139" s="157"/>
      <c r="IS139" s="157"/>
      <c r="IT139" s="157"/>
      <c r="IU139" s="157"/>
      <c r="IV139" s="157"/>
      <c r="IW139" s="157"/>
      <c r="IX139" s="157"/>
      <c r="IY139" s="157"/>
      <c r="IZ139" s="157"/>
      <c r="JA139" s="157"/>
      <c r="JB139" s="157"/>
      <c r="JC139" s="157"/>
      <c r="JD139" s="157"/>
      <c r="JE139" s="157"/>
      <c r="JF139" s="157"/>
      <c r="JG139" s="157"/>
      <c r="JH139" s="157"/>
      <c r="JI139" s="157"/>
      <c r="JJ139" s="157"/>
      <c r="JK139" s="157"/>
      <c r="JL139" s="157"/>
      <c r="JM139" s="157"/>
      <c r="JN139" s="157"/>
      <c r="JO139" s="157"/>
      <c r="JP139" s="157"/>
      <c r="JQ139" s="157"/>
      <c r="JR139" s="157"/>
      <c r="JS139" s="157"/>
      <c r="JT139" s="157"/>
      <c r="JU139" s="157"/>
      <c r="JV139" s="157"/>
      <c r="JW139" s="157"/>
      <c r="JX139" s="157"/>
      <c r="JY139" s="157"/>
      <c r="JZ139" s="157"/>
      <c r="KA139" s="157"/>
      <c r="KB139" s="157"/>
      <c r="KC139" s="157"/>
      <c r="KD139" s="157"/>
      <c r="KE139" s="157"/>
      <c r="KF139" s="157"/>
      <c r="KG139" s="157"/>
      <c r="KH139" s="157"/>
      <c r="KI139" s="157"/>
      <c r="KJ139" s="157"/>
      <c r="KK139" s="157"/>
      <c r="KL139" s="157"/>
      <c r="KM139" s="157"/>
      <c r="KN139" s="157"/>
      <c r="KO139" s="157"/>
      <c r="KP139" s="157"/>
      <c r="KQ139" s="157"/>
      <c r="KR139" s="157"/>
      <c r="KS139" s="157"/>
      <c r="KT139" s="157"/>
      <c r="KU139" s="157"/>
      <c r="KV139" s="157"/>
      <c r="KW139" s="157"/>
      <c r="KX139" s="157"/>
      <c r="KY139" s="157"/>
      <c r="KZ139" s="157"/>
      <c r="LA139" s="157"/>
      <c r="LB139" s="157"/>
      <c r="LC139" s="157"/>
      <c r="LD139" s="157"/>
      <c r="LE139" s="157"/>
      <c r="LF139" s="157"/>
      <c r="LG139" s="157"/>
      <c r="LH139" s="157"/>
      <c r="LI139" s="157"/>
      <c r="LJ139" s="157"/>
      <c r="LK139" s="157"/>
      <c r="LL139" s="157"/>
      <c r="LM139" s="157"/>
      <c r="LN139" s="157"/>
      <c r="LO139" s="157"/>
      <c r="LP139" s="157"/>
      <c r="LQ139" s="157"/>
      <c r="LR139" s="157"/>
      <c r="LS139" s="157"/>
      <c r="LT139" s="157"/>
      <c r="LU139" s="157"/>
      <c r="LV139" s="157"/>
      <c r="LW139" s="157"/>
      <c r="LX139" s="157"/>
      <c r="LY139" s="157"/>
      <c r="LZ139" s="157"/>
      <c r="MA139" s="157"/>
      <c r="MB139" s="157"/>
      <c r="MC139" s="157"/>
      <c r="MD139" s="157"/>
      <c r="ME139" s="157"/>
      <c r="MF139" s="157"/>
      <c r="MG139" s="157"/>
      <c r="MH139" s="157"/>
      <c r="MI139" s="157"/>
      <c r="MJ139" s="157"/>
      <c r="MK139" s="157"/>
      <c r="ML139" s="157"/>
      <c r="MM139" s="157"/>
      <c r="MN139" s="157"/>
      <c r="MO139" s="157"/>
      <c r="MP139" s="157"/>
      <c r="MQ139" s="157"/>
      <c r="MR139" s="157"/>
      <c r="MS139" s="157"/>
      <c r="MT139" s="157"/>
      <c r="MU139" s="157"/>
      <c r="MV139" s="157"/>
      <c r="MW139" s="157"/>
      <c r="MX139" s="157"/>
      <c r="MY139" s="157"/>
      <c r="MZ139" s="157"/>
      <c r="NA139" s="157"/>
      <c r="NB139" s="157"/>
      <c r="NC139" s="157"/>
      <c r="ND139" s="157"/>
      <c r="NE139" s="157"/>
      <c r="NF139" s="157"/>
      <c r="NG139" s="157"/>
      <c r="NH139" s="157"/>
      <c r="NI139" s="157"/>
      <c r="NJ139" s="157"/>
      <c r="NK139" s="157"/>
      <c r="NL139" s="157"/>
      <c r="NM139" s="157"/>
      <c r="NN139" s="157"/>
      <c r="NO139" s="157"/>
      <c r="NP139" s="157"/>
      <c r="NQ139" s="157"/>
      <c r="NR139" s="157"/>
      <c r="NS139" s="157"/>
      <c r="NT139" s="157"/>
      <c r="NU139" s="157"/>
      <c r="NV139" s="157"/>
      <c r="NW139" s="157"/>
      <c r="NX139" s="157"/>
      <c r="NY139" s="157"/>
      <c r="NZ139" s="157"/>
      <c r="OA139" s="157"/>
      <c r="OB139" s="157"/>
      <c r="OC139" s="157"/>
      <c r="OD139" s="157"/>
      <c r="OE139" s="157"/>
      <c r="OF139" s="157"/>
      <c r="OG139" s="157"/>
      <c r="OH139" s="157"/>
      <c r="OI139" s="157"/>
      <c r="OJ139" s="157"/>
      <c r="OK139" s="157"/>
      <c r="OL139" s="157"/>
      <c r="OM139" s="157"/>
      <c r="ON139" s="157"/>
      <c r="OO139" s="157"/>
      <c r="OP139" s="157"/>
      <c r="OQ139" s="157"/>
      <c r="OR139" s="157"/>
      <c r="OS139" s="157"/>
      <c r="OT139" s="157"/>
      <c r="OU139" s="157"/>
      <c r="OV139" s="157"/>
      <c r="OW139" s="157"/>
      <c r="OX139" s="157"/>
      <c r="OY139" s="157"/>
      <c r="OZ139" s="157"/>
      <c r="PA139" s="157"/>
      <c r="PB139" s="157"/>
      <c r="PC139" s="157"/>
      <c r="PD139" s="157"/>
      <c r="PE139" s="157"/>
      <c r="PF139" s="157"/>
      <c r="PG139" s="157"/>
      <c r="PH139" s="157"/>
      <c r="PI139" s="157"/>
      <c r="PJ139" s="157"/>
      <c r="PK139" s="157"/>
      <c r="PL139" s="157"/>
      <c r="PM139" s="157"/>
      <c r="PN139" s="157"/>
      <c r="PO139" s="157"/>
      <c r="PP139" s="157"/>
      <c r="PQ139" s="157"/>
      <c r="PR139" s="157"/>
      <c r="PS139" s="157"/>
      <c r="PT139" s="157"/>
      <c r="PU139" s="157"/>
      <c r="PV139" s="157"/>
      <c r="PW139" s="157"/>
      <c r="PX139" s="157"/>
      <c r="PY139" s="157"/>
      <c r="PZ139" s="157"/>
      <c r="QA139" s="157"/>
      <c r="QB139" s="157"/>
      <c r="QC139" s="157"/>
      <c r="QD139" s="157"/>
      <c r="QE139" s="157"/>
      <c r="QF139" s="157"/>
      <c r="QG139" s="157"/>
      <c r="QH139" s="157"/>
      <c r="QI139" s="157"/>
      <c r="QJ139" s="157"/>
      <c r="QK139" s="157"/>
      <c r="QL139" s="157"/>
      <c r="QM139" s="157"/>
      <c r="QN139" s="157"/>
      <c r="QO139" s="157"/>
      <c r="QP139" s="157"/>
      <c r="QQ139" s="157"/>
      <c r="QR139" s="157"/>
      <c r="QS139" s="157"/>
      <c r="QT139" s="157"/>
      <c r="QU139" s="157"/>
      <c r="QV139" s="157"/>
      <c r="QW139" s="157"/>
      <c r="QX139" s="157"/>
      <c r="QY139" s="157"/>
      <c r="QZ139" s="157"/>
    </row>
    <row r="140" spans="1:468" s="31" customFormat="1" ht="13.8" x14ac:dyDescent="0.25">
      <c r="A140" s="157"/>
      <c r="B140" s="110"/>
      <c r="C140" s="110"/>
      <c r="D140" s="110"/>
      <c r="E140" s="110"/>
      <c r="F140" s="110"/>
      <c r="G140" s="110"/>
      <c r="H140" s="110"/>
      <c r="I140" s="110"/>
      <c r="J140" s="110"/>
      <c r="K140" s="110"/>
      <c r="L140" s="124"/>
      <c r="M140" s="199"/>
      <c r="N140" s="157"/>
      <c r="O140" s="157"/>
      <c r="P140" s="90"/>
      <c r="Q140" s="199"/>
      <c r="R140" s="199"/>
      <c r="S140" s="157"/>
      <c r="T140" s="90"/>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c r="CG140" s="157"/>
      <c r="CH140" s="157"/>
      <c r="CI140" s="157"/>
      <c r="CJ140" s="157"/>
      <c r="CK140" s="157"/>
      <c r="CL140" s="157"/>
      <c r="CM140" s="157"/>
      <c r="CN140" s="157"/>
      <c r="CO140" s="157"/>
      <c r="CP140" s="157"/>
      <c r="CQ140" s="157"/>
      <c r="CR140" s="157"/>
      <c r="CS140" s="157"/>
      <c r="CT140" s="157"/>
      <c r="CU140" s="157"/>
      <c r="CV140" s="157"/>
      <c r="CW140" s="157"/>
      <c r="CX140" s="157"/>
      <c r="CY140" s="157"/>
      <c r="CZ140" s="157"/>
      <c r="DA140" s="157"/>
      <c r="DB140" s="157"/>
      <c r="DC140" s="157"/>
      <c r="DD140" s="157"/>
      <c r="DE140" s="157"/>
      <c r="DF140" s="157"/>
      <c r="DG140" s="157"/>
      <c r="DH140" s="157"/>
      <c r="DI140" s="157"/>
      <c r="DJ140" s="157"/>
      <c r="DK140" s="157"/>
      <c r="DL140" s="157"/>
      <c r="DM140" s="157"/>
      <c r="DN140" s="157"/>
      <c r="DO140" s="157"/>
      <c r="DP140" s="157"/>
      <c r="DQ140" s="157"/>
      <c r="DR140" s="157"/>
      <c r="DS140" s="157"/>
      <c r="DT140" s="157"/>
      <c r="DU140" s="157"/>
      <c r="DV140" s="157"/>
      <c r="DW140" s="157"/>
      <c r="DX140" s="157"/>
      <c r="DY140" s="157"/>
      <c r="DZ140" s="157"/>
      <c r="EA140" s="157"/>
      <c r="EB140" s="157"/>
      <c r="EC140" s="157"/>
      <c r="ED140" s="157"/>
      <c r="EE140" s="157"/>
      <c r="EF140" s="157"/>
      <c r="EG140" s="157"/>
      <c r="EH140" s="157"/>
      <c r="EI140" s="157"/>
      <c r="EJ140" s="157"/>
      <c r="EK140" s="157"/>
      <c r="EL140" s="157"/>
      <c r="EM140" s="157"/>
      <c r="EN140" s="157"/>
      <c r="EO140" s="157"/>
      <c r="EP140" s="157"/>
      <c r="EQ140" s="157"/>
      <c r="ER140" s="157"/>
      <c r="ES140" s="157"/>
      <c r="ET140" s="157"/>
      <c r="EU140" s="157"/>
      <c r="EV140" s="157"/>
      <c r="EW140" s="157"/>
      <c r="EX140" s="157"/>
      <c r="EY140" s="157"/>
      <c r="EZ140" s="157"/>
      <c r="FA140" s="157"/>
      <c r="FB140" s="157"/>
      <c r="FC140" s="157"/>
      <c r="FD140" s="157"/>
      <c r="FE140" s="157"/>
      <c r="FF140" s="157"/>
      <c r="FG140" s="157"/>
      <c r="FH140" s="157"/>
      <c r="FI140" s="157"/>
      <c r="FJ140" s="157"/>
      <c r="FK140" s="157"/>
      <c r="FL140" s="157"/>
      <c r="FM140" s="157"/>
      <c r="FN140" s="157"/>
      <c r="FO140" s="157"/>
      <c r="FP140" s="157"/>
      <c r="FQ140" s="157"/>
      <c r="FR140" s="157"/>
      <c r="FS140" s="157"/>
      <c r="FT140" s="157"/>
      <c r="FU140" s="157"/>
      <c r="FV140" s="157"/>
      <c r="FW140" s="157"/>
      <c r="FX140" s="157"/>
      <c r="FY140" s="157"/>
      <c r="FZ140" s="157"/>
      <c r="GA140" s="157"/>
      <c r="GB140" s="157"/>
      <c r="GC140" s="157"/>
      <c r="GD140" s="157"/>
      <c r="GE140" s="157"/>
      <c r="GF140" s="157"/>
      <c r="GG140" s="157"/>
      <c r="GH140" s="157"/>
      <c r="GI140" s="157"/>
      <c r="GJ140" s="157"/>
      <c r="GK140" s="157"/>
      <c r="GL140" s="157"/>
      <c r="GM140" s="157"/>
      <c r="GN140" s="157"/>
      <c r="GO140" s="157"/>
      <c r="GP140" s="157"/>
      <c r="GQ140" s="157"/>
      <c r="GR140" s="157"/>
      <c r="GS140" s="157"/>
      <c r="GT140" s="157"/>
      <c r="GU140" s="157"/>
      <c r="GV140" s="157"/>
      <c r="GW140" s="157"/>
      <c r="GX140" s="157"/>
      <c r="GY140" s="157"/>
      <c r="GZ140" s="157"/>
      <c r="HA140" s="157"/>
      <c r="HB140" s="157"/>
      <c r="HC140" s="157"/>
      <c r="HD140" s="157"/>
      <c r="HE140" s="157"/>
      <c r="HF140" s="157"/>
      <c r="HG140" s="157"/>
      <c r="HH140" s="157"/>
      <c r="HI140" s="157"/>
      <c r="HJ140" s="157"/>
      <c r="HK140" s="157"/>
      <c r="HL140" s="157"/>
      <c r="HM140" s="157"/>
      <c r="HN140" s="157"/>
      <c r="HO140" s="157"/>
      <c r="HP140" s="157"/>
      <c r="HQ140" s="157"/>
      <c r="HR140" s="157"/>
      <c r="HS140" s="157"/>
      <c r="HT140" s="157"/>
      <c r="HU140" s="157"/>
      <c r="HV140" s="157"/>
      <c r="HW140" s="157"/>
      <c r="HX140" s="157"/>
      <c r="HY140" s="157"/>
      <c r="HZ140" s="157"/>
      <c r="IA140" s="157"/>
      <c r="IB140" s="157"/>
      <c r="IC140" s="157"/>
      <c r="ID140" s="157"/>
      <c r="IE140" s="157"/>
      <c r="IF140" s="157"/>
      <c r="IG140" s="157"/>
      <c r="IH140" s="157"/>
      <c r="II140" s="157"/>
      <c r="IJ140" s="157"/>
      <c r="IK140" s="157"/>
      <c r="IL140" s="157"/>
      <c r="IM140" s="157"/>
      <c r="IN140" s="157"/>
      <c r="IO140" s="157"/>
      <c r="IP140" s="157"/>
      <c r="IQ140" s="157"/>
      <c r="IR140" s="157"/>
      <c r="IS140" s="157"/>
      <c r="IT140" s="157"/>
      <c r="IU140" s="157"/>
      <c r="IV140" s="157"/>
      <c r="IW140" s="157"/>
      <c r="IX140" s="157"/>
      <c r="IY140" s="157"/>
      <c r="IZ140" s="157"/>
      <c r="JA140" s="157"/>
      <c r="JB140" s="157"/>
      <c r="JC140" s="157"/>
      <c r="JD140" s="157"/>
      <c r="JE140" s="157"/>
      <c r="JF140" s="157"/>
      <c r="JG140" s="157"/>
      <c r="JH140" s="157"/>
      <c r="JI140" s="157"/>
      <c r="JJ140" s="157"/>
      <c r="JK140" s="157"/>
      <c r="JL140" s="157"/>
      <c r="JM140" s="157"/>
      <c r="JN140" s="157"/>
      <c r="JO140" s="157"/>
      <c r="JP140" s="157"/>
      <c r="JQ140" s="157"/>
      <c r="JR140" s="157"/>
      <c r="JS140" s="157"/>
      <c r="JT140" s="157"/>
      <c r="JU140" s="157"/>
      <c r="JV140" s="157"/>
      <c r="JW140" s="157"/>
      <c r="JX140" s="157"/>
      <c r="JY140" s="157"/>
      <c r="JZ140" s="157"/>
      <c r="KA140" s="157"/>
      <c r="KB140" s="157"/>
      <c r="KC140" s="157"/>
      <c r="KD140" s="157"/>
      <c r="KE140" s="157"/>
      <c r="KF140" s="157"/>
      <c r="KG140" s="157"/>
      <c r="KH140" s="157"/>
      <c r="KI140" s="157"/>
      <c r="KJ140" s="157"/>
      <c r="KK140" s="157"/>
      <c r="KL140" s="157"/>
      <c r="KM140" s="157"/>
      <c r="KN140" s="157"/>
      <c r="KO140" s="157"/>
      <c r="KP140" s="157"/>
      <c r="KQ140" s="157"/>
      <c r="KR140" s="157"/>
      <c r="KS140" s="157"/>
      <c r="KT140" s="157"/>
      <c r="KU140" s="157"/>
      <c r="KV140" s="157"/>
      <c r="KW140" s="157"/>
      <c r="KX140" s="157"/>
      <c r="KY140" s="157"/>
      <c r="KZ140" s="157"/>
      <c r="LA140" s="157"/>
      <c r="LB140" s="157"/>
      <c r="LC140" s="157"/>
      <c r="LD140" s="157"/>
      <c r="LE140" s="157"/>
      <c r="LF140" s="157"/>
      <c r="LG140" s="157"/>
      <c r="LH140" s="157"/>
      <c r="LI140" s="157"/>
      <c r="LJ140" s="157"/>
      <c r="LK140" s="157"/>
      <c r="LL140" s="157"/>
      <c r="LM140" s="157"/>
      <c r="LN140" s="157"/>
      <c r="LO140" s="157"/>
      <c r="LP140" s="157"/>
      <c r="LQ140" s="157"/>
      <c r="LR140" s="157"/>
      <c r="LS140" s="157"/>
      <c r="LT140" s="157"/>
      <c r="LU140" s="157"/>
      <c r="LV140" s="157"/>
      <c r="LW140" s="157"/>
      <c r="LX140" s="157"/>
      <c r="LY140" s="157"/>
      <c r="LZ140" s="157"/>
      <c r="MA140" s="157"/>
      <c r="MB140" s="157"/>
      <c r="MC140" s="157"/>
      <c r="MD140" s="157"/>
      <c r="ME140" s="157"/>
      <c r="MF140" s="157"/>
      <c r="MG140" s="157"/>
      <c r="MH140" s="157"/>
      <c r="MI140" s="157"/>
      <c r="MJ140" s="157"/>
      <c r="MK140" s="157"/>
      <c r="ML140" s="157"/>
      <c r="MM140" s="157"/>
      <c r="MN140" s="157"/>
      <c r="MO140" s="157"/>
      <c r="MP140" s="157"/>
      <c r="MQ140" s="157"/>
      <c r="MR140" s="157"/>
      <c r="MS140" s="157"/>
      <c r="MT140" s="157"/>
      <c r="MU140" s="157"/>
      <c r="MV140" s="157"/>
      <c r="MW140" s="157"/>
      <c r="MX140" s="157"/>
      <c r="MY140" s="157"/>
      <c r="MZ140" s="157"/>
      <c r="NA140" s="157"/>
      <c r="NB140" s="157"/>
      <c r="NC140" s="157"/>
      <c r="ND140" s="157"/>
      <c r="NE140" s="157"/>
      <c r="NF140" s="157"/>
      <c r="NG140" s="157"/>
      <c r="NH140" s="157"/>
      <c r="NI140" s="157"/>
      <c r="NJ140" s="157"/>
      <c r="NK140" s="157"/>
      <c r="NL140" s="157"/>
      <c r="NM140" s="157"/>
      <c r="NN140" s="157"/>
      <c r="NO140" s="157"/>
      <c r="NP140" s="157"/>
      <c r="NQ140" s="157"/>
      <c r="NR140" s="157"/>
      <c r="NS140" s="157"/>
      <c r="NT140" s="157"/>
      <c r="NU140" s="157"/>
      <c r="NV140" s="157"/>
      <c r="NW140" s="157"/>
      <c r="NX140" s="157"/>
      <c r="NY140" s="157"/>
      <c r="NZ140" s="157"/>
      <c r="OA140" s="157"/>
      <c r="OB140" s="157"/>
      <c r="OC140" s="157"/>
      <c r="OD140" s="157"/>
      <c r="OE140" s="157"/>
      <c r="OF140" s="157"/>
      <c r="OG140" s="157"/>
      <c r="OH140" s="157"/>
      <c r="OI140" s="157"/>
      <c r="OJ140" s="157"/>
      <c r="OK140" s="157"/>
      <c r="OL140" s="157"/>
      <c r="OM140" s="157"/>
      <c r="ON140" s="157"/>
      <c r="OO140" s="157"/>
      <c r="OP140" s="157"/>
      <c r="OQ140" s="157"/>
      <c r="OR140" s="157"/>
      <c r="OS140" s="157"/>
      <c r="OT140" s="157"/>
      <c r="OU140" s="157"/>
      <c r="OV140" s="157"/>
      <c r="OW140" s="157"/>
      <c r="OX140" s="157"/>
      <c r="OY140" s="157"/>
      <c r="OZ140" s="157"/>
      <c r="PA140" s="157"/>
      <c r="PB140" s="157"/>
      <c r="PC140" s="157"/>
      <c r="PD140" s="157"/>
      <c r="PE140" s="157"/>
      <c r="PF140" s="157"/>
      <c r="PG140" s="157"/>
      <c r="PH140" s="157"/>
      <c r="PI140" s="157"/>
      <c r="PJ140" s="157"/>
      <c r="PK140" s="157"/>
      <c r="PL140" s="157"/>
      <c r="PM140" s="157"/>
      <c r="PN140" s="157"/>
      <c r="PO140" s="157"/>
      <c r="PP140" s="157"/>
      <c r="PQ140" s="157"/>
      <c r="PR140" s="157"/>
      <c r="PS140" s="157"/>
      <c r="PT140" s="157"/>
      <c r="PU140" s="157"/>
      <c r="PV140" s="157"/>
      <c r="PW140" s="157"/>
      <c r="PX140" s="157"/>
      <c r="PY140" s="157"/>
      <c r="PZ140" s="157"/>
      <c r="QA140" s="157"/>
      <c r="QB140" s="157"/>
      <c r="QC140" s="157"/>
      <c r="QD140" s="157"/>
      <c r="QE140" s="157"/>
      <c r="QF140" s="157"/>
      <c r="QG140" s="157"/>
      <c r="QH140" s="157"/>
      <c r="QI140" s="157"/>
      <c r="QJ140" s="157"/>
      <c r="QK140" s="157"/>
      <c r="QL140" s="157"/>
      <c r="QM140" s="157"/>
      <c r="QN140" s="157"/>
      <c r="QO140" s="157"/>
      <c r="QP140" s="157"/>
      <c r="QQ140" s="157"/>
      <c r="QR140" s="157"/>
      <c r="QS140" s="157"/>
      <c r="QT140" s="157"/>
      <c r="QU140" s="157"/>
      <c r="QV140" s="157"/>
      <c r="QW140" s="157"/>
      <c r="QX140" s="157"/>
      <c r="QY140" s="157"/>
      <c r="QZ140" s="157"/>
    </row>
    <row r="141" spans="1:468" s="31" customFormat="1" ht="13.8" x14ac:dyDescent="0.25">
      <c r="A141" s="157"/>
      <c r="B141" s="110"/>
      <c r="C141" s="110"/>
      <c r="D141" s="110"/>
      <c r="E141" s="110"/>
      <c r="F141" s="110"/>
      <c r="G141" s="110"/>
      <c r="H141" s="110"/>
      <c r="I141" s="110"/>
      <c r="J141" s="110"/>
      <c r="K141" s="110"/>
      <c r="L141" s="124"/>
      <c r="M141" s="157"/>
      <c r="N141" s="157"/>
      <c r="O141" s="157"/>
      <c r="P141" s="90"/>
      <c r="Q141" s="157"/>
      <c r="R141" s="223"/>
      <c r="S141" s="157"/>
      <c r="T141" s="90"/>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c r="CG141" s="157"/>
      <c r="CH141" s="157"/>
      <c r="CI141" s="157"/>
      <c r="CJ141" s="157"/>
      <c r="CK141" s="157"/>
      <c r="CL141" s="157"/>
      <c r="CM141" s="157"/>
      <c r="CN141" s="157"/>
      <c r="CO141" s="157"/>
      <c r="CP141" s="157"/>
      <c r="CQ141" s="157"/>
      <c r="CR141" s="157"/>
      <c r="CS141" s="157"/>
      <c r="CT141" s="157"/>
      <c r="CU141" s="157"/>
      <c r="CV141" s="157"/>
      <c r="CW141" s="157"/>
      <c r="CX141" s="157"/>
      <c r="CY141" s="157"/>
      <c r="CZ141" s="157"/>
      <c r="DA141" s="157"/>
      <c r="DB141" s="157"/>
      <c r="DC141" s="157"/>
      <c r="DD141" s="157"/>
      <c r="DE141" s="157"/>
      <c r="DF141" s="157"/>
      <c r="DG141" s="157"/>
      <c r="DH141" s="157"/>
      <c r="DI141" s="157"/>
      <c r="DJ141" s="157"/>
      <c r="DK141" s="157"/>
      <c r="DL141" s="157"/>
      <c r="DM141" s="157"/>
      <c r="DN141" s="157"/>
      <c r="DO141" s="157"/>
      <c r="DP141" s="157"/>
      <c r="DQ141" s="157"/>
      <c r="DR141" s="157"/>
      <c r="DS141" s="157"/>
      <c r="DT141" s="157"/>
      <c r="DU141" s="157"/>
      <c r="DV141" s="157"/>
      <c r="DW141" s="157"/>
      <c r="DX141" s="157"/>
      <c r="DY141" s="157"/>
      <c r="DZ141" s="157"/>
      <c r="EA141" s="157"/>
      <c r="EB141" s="157"/>
      <c r="EC141" s="157"/>
      <c r="ED141" s="157"/>
      <c r="EE141" s="157"/>
      <c r="EF141" s="157"/>
      <c r="EG141" s="157"/>
      <c r="EH141" s="157"/>
      <c r="EI141" s="157"/>
      <c r="EJ141" s="157"/>
      <c r="EK141" s="157"/>
      <c r="EL141" s="157"/>
      <c r="EM141" s="157"/>
      <c r="EN141" s="157"/>
      <c r="EO141" s="157"/>
      <c r="EP141" s="157"/>
      <c r="EQ141" s="157"/>
      <c r="ER141" s="157"/>
      <c r="ES141" s="157"/>
      <c r="ET141" s="157"/>
      <c r="EU141" s="157"/>
      <c r="EV141" s="157"/>
      <c r="EW141" s="157"/>
      <c r="EX141" s="157"/>
      <c r="EY141" s="157"/>
      <c r="EZ141" s="157"/>
      <c r="FA141" s="157"/>
      <c r="FB141" s="157"/>
      <c r="FC141" s="157"/>
      <c r="FD141" s="157"/>
      <c r="FE141" s="157"/>
      <c r="FF141" s="157"/>
      <c r="FG141" s="157"/>
      <c r="FH141" s="157"/>
      <c r="FI141" s="157"/>
      <c r="FJ141" s="157"/>
      <c r="FK141" s="157"/>
      <c r="FL141" s="157"/>
      <c r="FM141" s="157"/>
      <c r="FN141" s="157"/>
      <c r="FO141" s="157"/>
      <c r="FP141" s="157"/>
      <c r="FQ141" s="157"/>
      <c r="FR141" s="157"/>
      <c r="FS141" s="157"/>
      <c r="FT141" s="157"/>
      <c r="FU141" s="157"/>
      <c r="FV141" s="157"/>
      <c r="FW141" s="157"/>
      <c r="FX141" s="157"/>
      <c r="FY141" s="157"/>
      <c r="FZ141" s="157"/>
      <c r="GA141" s="157"/>
      <c r="GB141" s="157"/>
      <c r="GC141" s="157"/>
      <c r="GD141" s="157"/>
      <c r="GE141" s="157"/>
      <c r="GF141" s="157"/>
      <c r="GG141" s="157"/>
      <c r="GH141" s="157"/>
      <c r="GI141" s="157"/>
      <c r="GJ141" s="157"/>
      <c r="GK141" s="157"/>
      <c r="GL141" s="157"/>
      <c r="GM141" s="157"/>
      <c r="GN141" s="157"/>
      <c r="GO141" s="157"/>
      <c r="GP141" s="157"/>
      <c r="GQ141" s="157"/>
      <c r="GR141" s="157"/>
      <c r="GS141" s="157"/>
      <c r="GT141" s="157"/>
      <c r="GU141" s="157"/>
      <c r="GV141" s="157"/>
      <c r="GW141" s="157"/>
      <c r="GX141" s="157"/>
      <c r="GY141" s="157"/>
      <c r="GZ141" s="157"/>
      <c r="HA141" s="157"/>
      <c r="HB141" s="157"/>
      <c r="HC141" s="157"/>
      <c r="HD141" s="157"/>
      <c r="HE141" s="157"/>
      <c r="HF141" s="157"/>
      <c r="HG141" s="157"/>
      <c r="HH141" s="157"/>
      <c r="HI141" s="157"/>
      <c r="HJ141" s="157"/>
      <c r="HK141" s="157"/>
      <c r="HL141" s="157"/>
      <c r="HM141" s="157"/>
      <c r="HN141" s="157"/>
      <c r="HO141" s="157"/>
      <c r="HP141" s="157"/>
      <c r="HQ141" s="157"/>
      <c r="HR141" s="157"/>
      <c r="HS141" s="157"/>
      <c r="HT141" s="157"/>
      <c r="HU141" s="157"/>
      <c r="HV141" s="157"/>
      <c r="HW141" s="157"/>
      <c r="HX141" s="157"/>
      <c r="HY141" s="157"/>
      <c r="HZ141" s="157"/>
      <c r="IA141" s="157"/>
      <c r="IB141" s="157"/>
      <c r="IC141" s="157"/>
      <c r="ID141" s="157"/>
      <c r="IE141" s="157"/>
      <c r="IF141" s="157"/>
      <c r="IG141" s="157"/>
      <c r="IH141" s="157"/>
      <c r="II141" s="157"/>
      <c r="IJ141" s="157"/>
      <c r="IK141" s="157"/>
      <c r="IL141" s="157"/>
      <c r="IM141" s="157"/>
      <c r="IN141" s="157"/>
      <c r="IO141" s="157"/>
      <c r="IP141" s="157"/>
      <c r="IQ141" s="157"/>
      <c r="IR141" s="157"/>
      <c r="IS141" s="157"/>
      <c r="IT141" s="157"/>
      <c r="IU141" s="157"/>
      <c r="IV141" s="157"/>
      <c r="IW141" s="157"/>
      <c r="IX141" s="157"/>
      <c r="IY141" s="157"/>
      <c r="IZ141" s="157"/>
      <c r="JA141" s="157"/>
      <c r="JB141" s="157"/>
      <c r="JC141" s="157"/>
      <c r="JD141" s="157"/>
      <c r="JE141" s="157"/>
      <c r="JF141" s="157"/>
      <c r="JG141" s="157"/>
      <c r="JH141" s="157"/>
      <c r="JI141" s="157"/>
      <c r="JJ141" s="157"/>
      <c r="JK141" s="157"/>
      <c r="JL141" s="157"/>
      <c r="JM141" s="157"/>
      <c r="JN141" s="157"/>
      <c r="JO141" s="157"/>
      <c r="JP141" s="157"/>
      <c r="JQ141" s="157"/>
      <c r="JR141" s="157"/>
      <c r="JS141" s="157"/>
      <c r="JT141" s="157"/>
      <c r="JU141" s="157"/>
      <c r="JV141" s="157"/>
      <c r="JW141" s="157"/>
      <c r="JX141" s="157"/>
      <c r="JY141" s="157"/>
      <c r="JZ141" s="157"/>
      <c r="KA141" s="157"/>
      <c r="KB141" s="157"/>
      <c r="KC141" s="157"/>
      <c r="KD141" s="157"/>
      <c r="KE141" s="157"/>
      <c r="KF141" s="157"/>
      <c r="KG141" s="157"/>
      <c r="KH141" s="157"/>
      <c r="KI141" s="157"/>
      <c r="KJ141" s="157"/>
      <c r="KK141" s="157"/>
      <c r="KL141" s="157"/>
      <c r="KM141" s="157"/>
      <c r="KN141" s="157"/>
      <c r="KO141" s="157"/>
      <c r="KP141" s="157"/>
      <c r="KQ141" s="157"/>
      <c r="KR141" s="157"/>
      <c r="KS141" s="157"/>
      <c r="KT141" s="157"/>
      <c r="KU141" s="157"/>
      <c r="KV141" s="157"/>
      <c r="KW141" s="157"/>
      <c r="KX141" s="157"/>
      <c r="KY141" s="157"/>
      <c r="KZ141" s="157"/>
      <c r="LA141" s="157"/>
      <c r="LB141" s="157"/>
      <c r="LC141" s="157"/>
      <c r="LD141" s="157"/>
      <c r="LE141" s="157"/>
      <c r="LF141" s="157"/>
      <c r="LG141" s="157"/>
      <c r="LH141" s="157"/>
      <c r="LI141" s="157"/>
      <c r="LJ141" s="157"/>
      <c r="LK141" s="157"/>
      <c r="LL141" s="157"/>
      <c r="LM141" s="157"/>
      <c r="LN141" s="157"/>
      <c r="LO141" s="157"/>
      <c r="LP141" s="157"/>
      <c r="LQ141" s="157"/>
      <c r="LR141" s="157"/>
      <c r="LS141" s="157"/>
      <c r="LT141" s="157"/>
      <c r="LU141" s="157"/>
      <c r="LV141" s="157"/>
      <c r="LW141" s="157"/>
      <c r="LX141" s="157"/>
      <c r="LY141" s="157"/>
      <c r="LZ141" s="157"/>
      <c r="MA141" s="157"/>
      <c r="MB141" s="157"/>
      <c r="MC141" s="157"/>
      <c r="MD141" s="157"/>
      <c r="ME141" s="157"/>
      <c r="MF141" s="157"/>
      <c r="MG141" s="157"/>
      <c r="MH141" s="157"/>
      <c r="MI141" s="157"/>
      <c r="MJ141" s="157"/>
      <c r="MK141" s="157"/>
      <c r="ML141" s="157"/>
      <c r="MM141" s="157"/>
      <c r="MN141" s="157"/>
      <c r="MO141" s="157"/>
      <c r="MP141" s="157"/>
      <c r="MQ141" s="157"/>
      <c r="MR141" s="157"/>
      <c r="MS141" s="157"/>
      <c r="MT141" s="157"/>
      <c r="MU141" s="157"/>
      <c r="MV141" s="157"/>
      <c r="MW141" s="157"/>
      <c r="MX141" s="157"/>
      <c r="MY141" s="157"/>
      <c r="MZ141" s="157"/>
      <c r="NA141" s="157"/>
      <c r="NB141" s="157"/>
      <c r="NC141" s="157"/>
      <c r="ND141" s="157"/>
      <c r="NE141" s="157"/>
      <c r="NF141" s="157"/>
      <c r="NG141" s="157"/>
      <c r="NH141" s="157"/>
      <c r="NI141" s="157"/>
      <c r="NJ141" s="157"/>
      <c r="NK141" s="157"/>
      <c r="NL141" s="157"/>
      <c r="NM141" s="157"/>
      <c r="NN141" s="157"/>
      <c r="NO141" s="157"/>
      <c r="NP141" s="157"/>
      <c r="NQ141" s="157"/>
      <c r="NR141" s="157"/>
      <c r="NS141" s="157"/>
      <c r="NT141" s="157"/>
      <c r="NU141" s="157"/>
      <c r="NV141" s="157"/>
      <c r="NW141" s="157"/>
      <c r="NX141" s="157"/>
      <c r="NY141" s="157"/>
      <c r="NZ141" s="157"/>
      <c r="OA141" s="157"/>
      <c r="OB141" s="157"/>
      <c r="OC141" s="157"/>
      <c r="OD141" s="157"/>
      <c r="OE141" s="157"/>
      <c r="OF141" s="157"/>
      <c r="OG141" s="157"/>
      <c r="OH141" s="157"/>
      <c r="OI141" s="157"/>
      <c r="OJ141" s="157"/>
      <c r="OK141" s="157"/>
      <c r="OL141" s="157"/>
      <c r="OM141" s="157"/>
      <c r="ON141" s="157"/>
      <c r="OO141" s="157"/>
      <c r="OP141" s="157"/>
      <c r="OQ141" s="157"/>
      <c r="OR141" s="157"/>
      <c r="OS141" s="157"/>
      <c r="OT141" s="157"/>
      <c r="OU141" s="157"/>
      <c r="OV141" s="157"/>
      <c r="OW141" s="157"/>
      <c r="OX141" s="157"/>
      <c r="OY141" s="157"/>
      <c r="OZ141" s="157"/>
      <c r="PA141" s="157"/>
      <c r="PB141" s="157"/>
      <c r="PC141" s="157"/>
      <c r="PD141" s="157"/>
      <c r="PE141" s="157"/>
      <c r="PF141" s="157"/>
      <c r="PG141" s="157"/>
      <c r="PH141" s="157"/>
      <c r="PI141" s="157"/>
      <c r="PJ141" s="157"/>
      <c r="PK141" s="157"/>
      <c r="PL141" s="157"/>
      <c r="PM141" s="157"/>
      <c r="PN141" s="157"/>
      <c r="PO141" s="157"/>
      <c r="PP141" s="157"/>
      <c r="PQ141" s="157"/>
      <c r="PR141" s="157"/>
      <c r="PS141" s="157"/>
      <c r="PT141" s="157"/>
      <c r="PU141" s="157"/>
      <c r="PV141" s="157"/>
      <c r="PW141" s="157"/>
      <c r="PX141" s="157"/>
      <c r="PY141" s="157"/>
      <c r="PZ141" s="157"/>
      <c r="QA141" s="157"/>
      <c r="QB141" s="157"/>
      <c r="QC141" s="157"/>
      <c r="QD141" s="157"/>
      <c r="QE141" s="157"/>
      <c r="QF141" s="157"/>
      <c r="QG141" s="157"/>
      <c r="QH141" s="157"/>
      <c r="QI141" s="157"/>
      <c r="QJ141" s="157"/>
      <c r="QK141" s="157"/>
      <c r="QL141" s="157"/>
      <c r="QM141" s="157"/>
      <c r="QN141" s="157"/>
      <c r="QO141" s="157"/>
      <c r="QP141" s="157"/>
      <c r="QQ141" s="157"/>
      <c r="QR141" s="157"/>
      <c r="QS141" s="157"/>
      <c r="QT141" s="157"/>
      <c r="QU141" s="157"/>
      <c r="QV141" s="157"/>
      <c r="QW141" s="157"/>
      <c r="QX141" s="157"/>
      <c r="QY141" s="157"/>
      <c r="QZ141" s="157"/>
    </row>
    <row r="142" spans="1:468" s="31" customFormat="1" ht="13.8" x14ac:dyDescent="0.25">
      <c r="A142" s="157"/>
      <c r="B142" s="110"/>
      <c r="C142" s="110"/>
      <c r="D142" s="110"/>
      <c r="E142" s="110"/>
      <c r="F142" s="110"/>
      <c r="G142" s="110"/>
      <c r="H142" s="110"/>
      <c r="I142" s="110"/>
      <c r="J142" s="110"/>
      <c r="K142" s="110"/>
      <c r="L142" s="124"/>
      <c r="M142" s="157"/>
      <c r="N142" s="157"/>
      <c r="O142" s="157"/>
      <c r="P142" s="90"/>
      <c r="Q142" s="157"/>
      <c r="R142" s="223"/>
      <c r="S142" s="157"/>
      <c r="T142" s="90"/>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7"/>
      <c r="GM142" s="157"/>
      <c r="GN142" s="157"/>
      <c r="GO142" s="157"/>
      <c r="GP142" s="157"/>
      <c r="GQ142" s="157"/>
      <c r="GR142" s="157"/>
      <c r="GS142" s="157"/>
      <c r="GT142" s="157"/>
      <c r="GU142" s="157"/>
      <c r="GV142" s="157"/>
      <c r="GW142" s="157"/>
      <c r="GX142" s="157"/>
      <c r="GY142" s="157"/>
      <c r="GZ142" s="157"/>
      <c r="HA142" s="157"/>
      <c r="HB142" s="157"/>
      <c r="HC142" s="157"/>
      <c r="HD142" s="157"/>
      <c r="HE142" s="157"/>
      <c r="HF142" s="157"/>
      <c r="HG142" s="157"/>
      <c r="HH142" s="157"/>
      <c r="HI142" s="157"/>
      <c r="HJ142" s="157"/>
      <c r="HK142" s="157"/>
      <c r="HL142" s="157"/>
      <c r="HM142" s="157"/>
      <c r="HN142" s="157"/>
      <c r="HO142" s="157"/>
      <c r="HP142" s="157"/>
      <c r="HQ142" s="157"/>
      <c r="HR142" s="157"/>
      <c r="HS142" s="157"/>
      <c r="HT142" s="157"/>
      <c r="HU142" s="157"/>
      <c r="HV142" s="157"/>
      <c r="HW142" s="157"/>
      <c r="HX142" s="157"/>
      <c r="HY142" s="157"/>
      <c r="HZ142" s="157"/>
      <c r="IA142" s="157"/>
      <c r="IB142" s="157"/>
      <c r="IC142" s="157"/>
      <c r="ID142" s="157"/>
      <c r="IE142" s="157"/>
      <c r="IF142" s="157"/>
      <c r="IG142" s="157"/>
      <c r="IH142" s="157"/>
      <c r="II142" s="157"/>
      <c r="IJ142" s="157"/>
      <c r="IK142" s="157"/>
      <c r="IL142" s="157"/>
      <c r="IM142" s="157"/>
      <c r="IN142" s="157"/>
      <c r="IO142" s="157"/>
      <c r="IP142" s="157"/>
      <c r="IQ142" s="157"/>
      <c r="IR142" s="157"/>
      <c r="IS142" s="157"/>
      <c r="IT142" s="157"/>
      <c r="IU142" s="157"/>
      <c r="IV142" s="157"/>
      <c r="IW142" s="157"/>
      <c r="IX142" s="157"/>
      <c r="IY142" s="157"/>
      <c r="IZ142" s="157"/>
      <c r="JA142" s="157"/>
      <c r="JB142" s="157"/>
      <c r="JC142" s="157"/>
      <c r="JD142" s="157"/>
      <c r="JE142" s="157"/>
      <c r="JF142" s="157"/>
      <c r="JG142" s="157"/>
      <c r="JH142" s="157"/>
      <c r="JI142" s="157"/>
      <c r="JJ142" s="157"/>
      <c r="JK142" s="157"/>
      <c r="JL142" s="157"/>
      <c r="JM142" s="157"/>
      <c r="JN142" s="157"/>
      <c r="JO142" s="157"/>
      <c r="JP142" s="157"/>
      <c r="JQ142" s="157"/>
      <c r="JR142" s="157"/>
      <c r="JS142" s="157"/>
      <c r="JT142" s="157"/>
      <c r="JU142" s="157"/>
      <c r="JV142" s="157"/>
      <c r="JW142" s="157"/>
      <c r="JX142" s="157"/>
      <c r="JY142" s="157"/>
      <c r="JZ142" s="157"/>
      <c r="KA142" s="157"/>
      <c r="KB142" s="157"/>
      <c r="KC142" s="157"/>
      <c r="KD142" s="157"/>
      <c r="KE142" s="157"/>
      <c r="KF142" s="157"/>
      <c r="KG142" s="157"/>
      <c r="KH142" s="157"/>
      <c r="KI142" s="157"/>
      <c r="KJ142" s="157"/>
      <c r="KK142" s="157"/>
      <c r="KL142" s="157"/>
      <c r="KM142" s="157"/>
      <c r="KN142" s="157"/>
      <c r="KO142" s="157"/>
      <c r="KP142" s="157"/>
      <c r="KQ142" s="157"/>
      <c r="KR142" s="157"/>
      <c r="KS142" s="157"/>
      <c r="KT142" s="157"/>
      <c r="KU142" s="157"/>
      <c r="KV142" s="157"/>
      <c r="KW142" s="157"/>
      <c r="KX142" s="157"/>
      <c r="KY142" s="157"/>
      <c r="KZ142" s="157"/>
      <c r="LA142" s="157"/>
      <c r="LB142" s="157"/>
      <c r="LC142" s="157"/>
      <c r="LD142" s="157"/>
      <c r="LE142" s="157"/>
      <c r="LF142" s="157"/>
      <c r="LG142" s="157"/>
      <c r="LH142" s="157"/>
      <c r="LI142" s="157"/>
      <c r="LJ142" s="157"/>
      <c r="LK142" s="157"/>
      <c r="LL142" s="157"/>
      <c r="LM142" s="157"/>
      <c r="LN142" s="157"/>
      <c r="LO142" s="157"/>
      <c r="LP142" s="157"/>
      <c r="LQ142" s="157"/>
      <c r="LR142" s="157"/>
      <c r="LS142" s="157"/>
      <c r="LT142" s="157"/>
      <c r="LU142" s="157"/>
      <c r="LV142" s="157"/>
      <c r="LW142" s="157"/>
      <c r="LX142" s="157"/>
      <c r="LY142" s="157"/>
      <c r="LZ142" s="157"/>
      <c r="MA142" s="157"/>
      <c r="MB142" s="157"/>
      <c r="MC142" s="157"/>
      <c r="MD142" s="157"/>
      <c r="ME142" s="157"/>
      <c r="MF142" s="157"/>
      <c r="MG142" s="157"/>
      <c r="MH142" s="157"/>
      <c r="MI142" s="157"/>
      <c r="MJ142" s="157"/>
      <c r="MK142" s="157"/>
      <c r="ML142" s="157"/>
      <c r="MM142" s="157"/>
      <c r="MN142" s="157"/>
      <c r="MO142" s="157"/>
      <c r="MP142" s="157"/>
      <c r="MQ142" s="157"/>
      <c r="MR142" s="157"/>
      <c r="MS142" s="157"/>
      <c r="MT142" s="157"/>
      <c r="MU142" s="157"/>
      <c r="MV142" s="157"/>
      <c r="MW142" s="157"/>
      <c r="MX142" s="157"/>
      <c r="MY142" s="157"/>
      <c r="MZ142" s="157"/>
      <c r="NA142" s="157"/>
      <c r="NB142" s="157"/>
      <c r="NC142" s="157"/>
      <c r="ND142" s="157"/>
      <c r="NE142" s="157"/>
      <c r="NF142" s="157"/>
      <c r="NG142" s="157"/>
      <c r="NH142" s="157"/>
      <c r="NI142" s="157"/>
      <c r="NJ142" s="157"/>
      <c r="NK142" s="157"/>
      <c r="NL142" s="157"/>
      <c r="NM142" s="157"/>
      <c r="NN142" s="157"/>
      <c r="NO142" s="157"/>
      <c r="NP142" s="157"/>
      <c r="NQ142" s="157"/>
      <c r="NR142" s="157"/>
      <c r="NS142" s="157"/>
      <c r="NT142" s="157"/>
      <c r="NU142" s="157"/>
      <c r="NV142" s="157"/>
      <c r="NW142" s="157"/>
      <c r="NX142" s="157"/>
      <c r="NY142" s="157"/>
      <c r="NZ142" s="157"/>
      <c r="OA142" s="157"/>
      <c r="OB142" s="157"/>
      <c r="OC142" s="157"/>
      <c r="OD142" s="157"/>
      <c r="OE142" s="157"/>
      <c r="OF142" s="157"/>
      <c r="OG142" s="157"/>
      <c r="OH142" s="157"/>
      <c r="OI142" s="157"/>
      <c r="OJ142" s="157"/>
      <c r="OK142" s="157"/>
      <c r="OL142" s="157"/>
      <c r="OM142" s="157"/>
      <c r="ON142" s="157"/>
      <c r="OO142" s="157"/>
      <c r="OP142" s="157"/>
      <c r="OQ142" s="157"/>
      <c r="OR142" s="157"/>
      <c r="OS142" s="157"/>
      <c r="OT142" s="157"/>
      <c r="OU142" s="157"/>
      <c r="OV142" s="157"/>
      <c r="OW142" s="157"/>
      <c r="OX142" s="157"/>
      <c r="OY142" s="157"/>
      <c r="OZ142" s="157"/>
      <c r="PA142" s="157"/>
      <c r="PB142" s="157"/>
      <c r="PC142" s="157"/>
      <c r="PD142" s="157"/>
      <c r="PE142" s="157"/>
      <c r="PF142" s="157"/>
      <c r="PG142" s="157"/>
      <c r="PH142" s="157"/>
      <c r="PI142" s="157"/>
      <c r="PJ142" s="157"/>
      <c r="PK142" s="157"/>
      <c r="PL142" s="157"/>
      <c r="PM142" s="157"/>
      <c r="PN142" s="157"/>
      <c r="PO142" s="157"/>
      <c r="PP142" s="157"/>
      <c r="PQ142" s="157"/>
      <c r="PR142" s="157"/>
      <c r="PS142" s="157"/>
      <c r="PT142" s="157"/>
      <c r="PU142" s="157"/>
      <c r="PV142" s="157"/>
      <c r="PW142" s="157"/>
      <c r="PX142" s="157"/>
      <c r="PY142" s="157"/>
      <c r="PZ142" s="157"/>
      <c r="QA142" s="157"/>
      <c r="QB142" s="157"/>
      <c r="QC142" s="157"/>
      <c r="QD142" s="157"/>
      <c r="QE142" s="157"/>
      <c r="QF142" s="157"/>
      <c r="QG142" s="157"/>
      <c r="QH142" s="157"/>
      <c r="QI142" s="157"/>
      <c r="QJ142" s="157"/>
      <c r="QK142" s="157"/>
      <c r="QL142" s="157"/>
      <c r="QM142" s="157"/>
      <c r="QN142" s="157"/>
      <c r="QO142" s="157"/>
      <c r="QP142" s="157"/>
      <c r="QQ142" s="157"/>
      <c r="QR142" s="157"/>
      <c r="QS142" s="157"/>
      <c r="QT142" s="157"/>
      <c r="QU142" s="157"/>
      <c r="QV142" s="157"/>
      <c r="QW142" s="157"/>
      <c r="QX142" s="157"/>
      <c r="QY142" s="157"/>
      <c r="QZ142" s="157"/>
    </row>
    <row r="143" spans="1:468" s="31" customFormat="1" ht="13.8" x14ac:dyDescent="0.25">
      <c r="A143" s="157"/>
      <c r="B143" s="110"/>
      <c r="C143" s="110"/>
      <c r="D143" s="110"/>
      <c r="E143" s="110"/>
      <c r="F143" s="110"/>
      <c r="G143" s="110"/>
      <c r="H143" s="110"/>
      <c r="I143" s="110"/>
      <c r="J143" s="110"/>
      <c r="K143" s="110"/>
      <c r="L143" s="124"/>
      <c r="M143" s="157"/>
      <c r="N143" s="157"/>
      <c r="O143" s="157"/>
      <c r="P143" s="90"/>
      <c r="Q143" s="157"/>
      <c r="R143" s="223"/>
      <c r="S143" s="157"/>
      <c r="T143" s="90"/>
      <c r="U143" s="157"/>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c r="CG143" s="157"/>
      <c r="CH143" s="157"/>
      <c r="CI143" s="157"/>
      <c r="CJ143" s="157"/>
      <c r="CK143" s="157"/>
      <c r="CL143" s="157"/>
      <c r="CM143" s="157"/>
      <c r="CN143" s="157"/>
      <c r="CO143" s="157"/>
      <c r="CP143" s="157"/>
      <c r="CQ143" s="157"/>
      <c r="CR143" s="157"/>
      <c r="CS143" s="157"/>
      <c r="CT143" s="157"/>
      <c r="CU143" s="157"/>
      <c r="CV143" s="157"/>
      <c r="CW143" s="157"/>
      <c r="CX143" s="157"/>
      <c r="CY143" s="157"/>
      <c r="CZ143" s="157"/>
      <c r="DA143" s="157"/>
      <c r="DB143" s="157"/>
      <c r="DC143" s="157"/>
      <c r="DD143" s="157"/>
      <c r="DE143" s="157"/>
      <c r="DF143" s="157"/>
      <c r="DG143" s="157"/>
      <c r="DH143" s="157"/>
      <c r="DI143" s="157"/>
      <c r="DJ143" s="157"/>
      <c r="DK143" s="157"/>
      <c r="DL143" s="157"/>
      <c r="DM143" s="157"/>
      <c r="DN143" s="157"/>
      <c r="DO143" s="157"/>
      <c r="DP143" s="157"/>
      <c r="DQ143" s="157"/>
      <c r="DR143" s="157"/>
      <c r="DS143" s="157"/>
      <c r="DT143" s="157"/>
      <c r="DU143" s="157"/>
      <c r="DV143" s="157"/>
      <c r="DW143" s="157"/>
      <c r="DX143" s="157"/>
      <c r="DY143" s="157"/>
      <c r="DZ143" s="157"/>
      <c r="EA143" s="157"/>
      <c r="EB143" s="157"/>
      <c r="EC143" s="157"/>
      <c r="ED143" s="157"/>
      <c r="EE143" s="157"/>
      <c r="EF143" s="157"/>
      <c r="EG143" s="157"/>
      <c r="EH143" s="157"/>
      <c r="EI143" s="157"/>
      <c r="EJ143" s="157"/>
      <c r="EK143" s="157"/>
      <c r="EL143" s="157"/>
      <c r="EM143" s="157"/>
      <c r="EN143" s="157"/>
      <c r="EO143" s="157"/>
      <c r="EP143" s="157"/>
      <c r="EQ143" s="157"/>
      <c r="ER143" s="157"/>
      <c r="ES143" s="157"/>
      <c r="ET143" s="157"/>
      <c r="EU143" s="157"/>
      <c r="EV143" s="157"/>
      <c r="EW143" s="157"/>
      <c r="EX143" s="157"/>
      <c r="EY143" s="157"/>
      <c r="EZ143" s="157"/>
      <c r="FA143" s="157"/>
      <c r="FB143" s="157"/>
      <c r="FC143" s="157"/>
      <c r="FD143" s="157"/>
      <c r="FE143" s="157"/>
      <c r="FF143" s="157"/>
      <c r="FG143" s="157"/>
      <c r="FH143" s="157"/>
      <c r="FI143" s="157"/>
      <c r="FJ143" s="157"/>
      <c r="FK143" s="157"/>
      <c r="FL143" s="157"/>
      <c r="FM143" s="157"/>
      <c r="FN143" s="157"/>
      <c r="FO143" s="157"/>
      <c r="FP143" s="157"/>
      <c r="FQ143" s="157"/>
      <c r="FR143" s="157"/>
      <c r="FS143" s="157"/>
      <c r="FT143" s="157"/>
      <c r="FU143" s="157"/>
      <c r="FV143" s="157"/>
      <c r="FW143" s="157"/>
      <c r="FX143" s="157"/>
      <c r="FY143" s="157"/>
      <c r="FZ143" s="157"/>
      <c r="GA143" s="157"/>
      <c r="GB143" s="157"/>
      <c r="GC143" s="157"/>
      <c r="GD143" s="157"/>
      <c r="GE143" s="157"/>
      <c r="GF143" s="157"/>
      <c r="GG143" s="157"/>
      <c r="GH143" s="157"/>
      <c r="GI143" s="157"/>
      <c r="GJ143" s="157"/>
      <c r="GK143" s="157"/>
      <c r="GL143" s="157"/>
      <c r="GM143" s="157"/>
      <c r="GN143" s="157"/>
      <c r="GO143" s="157"/>
      <c r="GP143" s="157"/>
      <c r="GQ143" s="157"/>
      <c r="GR143" s="157"/>
      <c r="GS143" s="157"/>
      <c r="GT143" s="157"/>
      <c r="GU143" s="157"/>
      <c r="GV143" s="157"/>
      <c r="GW143" s="157"/>
      <c r="GX143" s="157"/>
      <c r="GY143" s="157"/>
      <c r="GZ143" s="157"/>
      <c r="HA143" s="157"/>
      <c r="HB143" s="157"/>
      <c r="HC143" s="157"/>
      <c r="HD143" s="157"/>
      <c r="HE143" s="157"/>
      <c r="HF143" s="157"/>
      <c r="HG143" s="157"/>
      <c r="HH143" s="157"/>
      <c r="HI143" s="157"/>
      <c r="HJ143" s="157"/>
      <c r="HK143" s="157"/>
      <c r="HL143" s="157"/>
      <c r="HM143" s="157"/>
      <c r="HN143" s="157"/>
      <c r="HO143" s="157"/>
      <c r="HP143" s="157"/>
      <c r="HQ143" s="157"/>
      <c r="HR143" s="157"/>
      <c r="HS143" s="157"/>
      <c r="HT143" s="157"/>
      <c r="HU143" s="157"/>
      <c r="HV143" s="157"/>
      <c r="HW143" s="157"/>
      <c r="HX143" s="157"/>
      <c r="HY143" s="157"/>
      <c r="HZ143" s="157"/>
      <c r="IA143" s="157"/>
      <c r="IB143" s="157"/>
      <c r="IC143" s="157"/>
      <c r="ID143" s="157"/>
      <c r="IE143" s="157"/>
      <c r="IF143" s="157"/>
      <c r="IG143" s="157"/>
      <c r="IH143" s="157"/>
      <c r="II143" s="157"/>
      <c r="IJ143" s="157"/>
      <c r="IK143" s="157"/>
      <c r="IL143" s="157"/>
      <c r="IM143" s="157"/>
      <c r="IN143" s="157"/>
      <c r="IO143" s="157"/>
      <c r="IP143" s="157"/>
      <c r="IQ143" s="157"/>
      <c r="IR143" s="157"/>
      <c r="IS143" s="157"/>
      <c r="IT143" s="157"/>
      <c r="IU143" s="157"/>
      <c r="IV143" s="157"/>
      <c r="IW143" s="157"/>
      <c r="IX143" s="157"/>
      <c r="IY143" s="157"/>
      <c r="IZ143" s="157"/>
      <c r="JA143" s="157"/>
      <c r="JB143" s="157"/>
      <c r="JC143" s="157"/>
      <c r="JD143" s="157"/>
      <c r="JE143" s="157"/>
      <c r="JF143" s="157"/>
      <c r="JG143" s="157"/>
      <c r="JH143" s="157"/>
      <c r="JI143" s="157"/>
      <c r="JJ143" s="157"/>
      <c r="JK143" s="157"/>
      <c r="JL143" s="157"/>
      <c r="JM143" s="157"/>
      <c r="JN143" s="157"/>
      <c r="JO143" s="157"/>
      <c r="JP143" s="157"/>
      <c r="JQ143" s="157"/>
      <c r="JR143" s="157"/>
      <c r="JS143" s="157"/>
      <c r="JT143" s="157"/>
      <c r="JU143" s="157"/>
      <c r="JV143" s="157"/>
      <c r="JW143" s="157"/>
      <c r="JX143" s="157"/>
      <c r="JY143" s="157"/>
      <c r="JZ143" s="157"/>
      <c r="KA143" s="157"/>
      <c r="KB143" s="157"/>
      <c r="KC143" s="157"/>
      <c r="KD143" s="157"/>
      <c r="KE143" s="157"/>
      <c r="KF143" s="157"/>
      <c r="KG143" s="157"/>
      <c r="KH143" s="157"/>
      <c r="KI143" s="157"/>
      <c r="KJ143" s="157"/>
      <c r="KK143" s="157"/>
      <c r="KL143" s="157"/>
      <c r="KM143" s="157"/>
      <c r="KN143" s="157"/>
      <c r="KO143" s="157"/>
      <c r="KP143" s="157"/>
      <c r="KQ143" s="157"/>
      <c r="KR143" s="157"/>
      <c r="KS143" s="157"/>
      <c r="KT143" s="157"/>
      <c r="KU143" s="157"/>
      <c r="KV143" s="157"/>
      <c r="KW143" s="157"/>
      <c r="KX143" s="157"/>
      <c r="KY143" s="157"/>
      <c r="KZ143" s="157"/>
      <c r="LA143" s="157"/>
      <c r="LB143" s="157"/>
      <c r="LC143" s="157"/>
      <c r="LD143" s="157"/>
      <c r="LE143" s="157"/>
      <c r="LF143" s="157"/>
      <c r="LG143" s="157"/>
      <c r="LH143" s="157"/>
      <c r="LI143" s="157"/>
      <c r="LJ143" s="157"/>
      <c r="LK143" s="157"/>
      <c r="LL143" s="157"/>
      <c r="LM143" s="157"/>
      <c r="LN143" s="157"/>
      <c r="LO143" s="157"/>
      <c r="LP143" s="157"/>
      <c r="LQ143" s="157"/>
      <c r="LR143" s="157"/>
      <c r="LS143" s="157"/>
      <c r="LT143" s="157"/>
      <c r="LU143" s="157"/>
      <c r="LV143" s="157"/>
      <c r="LW143" s="157"/>
      <c r="LX143" s="157"/>
      <c r="LY143" s="157"/>
      <c r="LZ143" s="157"/>
      <c r="MA143" s="157"/>
      <c r="MB143" s="157"/>
      <c r="MC143" s="157"/>
      <c r="MD143" s="157"/>
      <c r="ME143" s="157"/>
      <c r="MF143" s="157"/>
      <c r="MG143" s="157"/>
      <c r="MH143" s="157"/>
      <c r="MI143" s="157"/>
      <c r="MJ143" s="157"/>
      <c r="MK143" s="157"/>
      <c r="ML143" s="157"/>
      <c r="MM143" s="157"/>
      <c r="MN143" s="157"/>
      <c r="MO143" s="157"/>
      <c r="MP143" s="157"/>
      <c r="MQ143" s="157"/>
      <c r="MR143" s="157"/>
      <c r="MS143" s="157"/>
      <c r="MT143" s="157"/>
      <c r="MU143" s="157"/>
      <c r="MV143" s="157"/>
      <c r="MW143" s="157"/>
      <c r="MX143" s="157"/>
      <c r="MY143" s="157"/>
      <c r="MZ143" s="157"/>
      <c r="NA143" s="157"/>
      <c r="NB143" s="157"/>
      <c r="NC143" s="157"/>
      <c r="ND143" s="157"/>
      <c r="NE143" s="157"/>
      <c r="NF143" s="157"/>
      <c r="NG143" s="157"/>
      <c r="NH143" s="157"/>
      <c r="NI143" s="157"/>
      <c r="NJ143" s="157"/>
      <c r="NK143" s="157"/>
      <c r="NL143" s="157"/>
      <c r="NM143" s="157"/>
      <c r="NN143" s="157"/>
      <c r="NO143" s="157"/>
      <c r="NP143" s="157"/>
      <c r="NQ143" s="157"/>
      <c r="NR143" s="157"/>
      <c r="NS143" s="157"/>
      <c r="NT143" s="157"/>
      <c r="NU143" s="157"/>
      <c r="NV143" s="157"/>
      <c r="NW143" s="157"/>
      <c r="NX143" s="157"/>
      <c r="NY143" s="157"/>
      <c r="NZ143" s="157"/>
      <c r="OA143" s="157"/>
      <c r="OB143" s="157"/>
      <c r="OC143" s="157"/>
      <c r="OD143" s="157"/>
      <c r="OE143" s="157"/>
      <c r="OF143" s="157"/>
      <c r="OG143" s="157"/>
      <c r="OH143" s="157"/>
      <c r="OI143" s="157"/>
      <c r="OJ143" s="157"/>
      <c r="OK143" s="157"/>
      <c r="OL143" s="157"/>
      <c r="OM143" s="157"/>
      <c r="ON143" s="157"/>
      <c r="OO143" s="157"/>
      <c r="OP143" s="157"/>
      <c r="OQ143" s="157"/>
      <c r="OR143" s="157"/>
      <c r="OS143" s="157"/>
      <c r="OT143" s="157"/>
      <c r="OU143" s="157"/>
      <c r="OV143" s="157"/>
      <c r="OW143" s="157"/>
      <c r="OX143" s="157"/>
      <c r="OY143" s="157"/>
      <c r="OZ143" s="157"/>
      <c r="PA143" s="157"/>
      <c r="PB143" s="157"/>
      <c r="PC143" s="157"/>
      <c r="PD143" s="157"/>
      <c r="PE143" s="157"/>
      <c r="PF143" s="157"/>
      <c r="PG143" s="157"/>
      <c r="PH143" s="157"/>
      <c r="PI143" s="157"/>
      <c r="PJ143" s="157"/>
      <c r="PK143" s="157"/>
      <c r="PL143" s="157"/>
      <c r="PM143" s="157"/>
      <c r="PN143" s="157"/>
      <c r="PO143" s="157"/>
      <c r="PP143" s="157"/>
      <c r="PQ143" s="157"/>
      <c r="PR143" s="157"/>
      <c r="PS143" s="157"/>
      <c r="PT143" s="157"/>
      <c r="PU143" s="157"/>
      <c r="PV143" s="157"/>
      <c r="PW143" s="157"/>
      <c r="PX143" s="157"/>
      <c r="PY143" s="157"/>
      <c r="PZ143" s="157"/>
      <c r="QA143" s="157"/>
      <c r="QB143" s="157"/>
      <c r="QC143" s="157"/>
      <c r="QD143" s="157"/>
      <c r="QE143" s="157"/>
      <c r="QF143" s="157"/>
      <c r="QG143" s="157"/>
      <c r="QH143" s="157"/>
      <c r="QI143" s="157"/>
      <c r="QJ143" s="157"/>
      <c r="QK143" s="157"/>
      <c r="QL143" s="157"/>
      <c r="QM143" s="157"/>
      <c r="QN143" s="157"/>
      <c r="QO143" s="157"/>
      <c r="QP143" s="157"/>
      <c r="QQ143" s="157"/>
      <c r="QR143" s="157"/>
      <c r="QS143" s="157"/>
      <c r="QT143" s="157"/>
      <c r="QU143" s="157"/>
      <c r="QV143" s="157"/>
      <c r="QW143" s="157"/>
      <c r="QX143" s="157"/>
      <c r="QY143" s="157"/>
      <c r="QZ143" s="157"/>
    </row>
    <row r="144" spans="1:468" s="31" customFormat="1" ht="13.8" x14ac:dyDescent="0.25">
      <c r="A144" s="157"/>
      <c r="B144" s="110"/>
      <c r="C144" s="110"/>
      <c r="D144" s="110"/>
      <c r="E144" s="110"/>
      <c r="F144" s="110"/>
      <c r="G144" s="110"/>
      <c r="H144" s="110"/>
      <c r="I144" s="110"/>
      <c r="J144" s="110"/>
      <c r="K144" s="110"/>
      <c r="L144" s="124"/>
      <c r="M144" s="157"/>
      <c r="N144" s="157"/>
      <c r="O144" s="157"/>
      <c r="P144" s="90"/>
      <c r="Q144" s="157"/>
      <c r="R144" s="223"/>
      <c r="S144" s="157"/>
      <c r="T144" s="90"/>
      <c r="U144" s="157"/>
      <c r="V144" s="157"/>
      <c r="W144" s="157"/>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c r="CE144" s="157"/>
      <c r="CF144" s="157"/>
      <c r="CG144" s="157"/>
      <c r="CH144" s="157"/>
      <c r="CI144" s="157"/>
      <c r="CJ144" s="157"/>
      <c r="CK144" s="157"/>
      <c r="CL144" s="157"/>
      <c r="CM144" s="157"/>
      <c r="CN144" s="157"/>
      <c r="CO144" s="157"/>
      <c r="CP144" s="157"/>
      <c r="CQ144" s="157"/>
      <c r="CR144" s="157"/>
      <c r="CS144" s="157"/>
      <c r="CT144" s="157"/>
      <c r="CU144" s="157"/>
      <c r="CV144" s="157"/>
      <c r="CW144" s="157"/>
      <c r="CX144" s="157"/>
      <c r="CY144" s="157"/>
      <c r="CZ144" s="157"/>
      <c r="DA144" s="157"/>
      <c r="DB144" s="157"/>
      <c r="DC144" s="157"/>
      <c r="DD144" s="157"/>
      <c r="DE144" s="157"/>
      <c r="DF144" s="157"/>
      <c r="DG144" s="157"/>
      <c r="DH144" s="157"/>
      <c r="DI144" s="157"/>
      <c r="DJ144" s="157"/>
      <c r="DK144" s="157"/>
      <c r="DL144" s="157"/>
      <c r="DM144" s="157"/>
      <c r="DN144" s="157"/>
      <c r="DO144" s="157"/>
      <c r="DP144" s="157"/>
      <c r="DQ144" s="157"/>
      <c r="DR144" s="157"/>
      <c r="DS144" s="157"/>
      <c r="DT144" s="157"/>
      <c r="DU144" s="157"/>
      <c r="DV144" s="157"/>
      <c r="DW144" s="157"/>
      <c r="DX144" s="157"/>
      <c r="DY144" s="157"/>
      <c r="DZ144" s="157"/>
      <c r="EA144" s="157"/>
      <c r="EB144" s="157"/>
      <c r="EC144" s="157"/>
      <c r="ED144" s="157"/>
      <c r="EE144" s="157"/>
      <c r="EF144" s="157"/>
      <c r="EG144" s="157"/>
      <c r="EH144" s="157"/>
      <c r="EI144" s="157"/>
      <c r="EJ144" s="157"/>
      <c r="EK144" s="157"/>
      <c r="EL144" s="157"/>
      <c r="EM144" s="157"/>
      <c r="EN144" s="157"/>
      <c r="EO144" s="157"/>
      <c r="EP144" s="157"/>
      <c r="EQ144" s="157"/>
      <c r="ER144" s="157"/>
      <c r="ES144" s="157"/>
      <c r="ET144" s="157"/>
      <c r="EU144" s="157"/>
      <c r="EV144" s="157"/>
      <c r="EW144" s="157"/>
      <c r="EX144" s="157"/>
      <c r="EY144" s="157"/>
      <c r="EZ144" s="157"/>
      <c r="FA144" s="157"/>
      <c r="FB144" s="157"/>
      <c r="FC144" s="157"/>
      <c r="FD144" s="157"/>
      <c r="FE144" s="157"/>
      <c r="FF144" s="157"/>
      <c r="FG144" s="157"/>
      <c r="FH144" s="157"/>
      <c r="FI144" s="157"/>
      <c r="FJ144" s="157"/>
      <c r="FK144" s="157"/>
      <c r="FL144" s="157"/>
      <c r="FM144" s="157"/>
      <c r="FN144" s="157"/>
      <c r="FO144" s="157"/>
      <c r="FP144" s="157"/>
      <c r="FQ144" s="157"/>
      <c r="FR144" s="157"/>
      <c r="FS144" s="157"/>
      <c r="FT144" s="157"/>
      <c r="FU144" s="157"/>
      <c r="FV144" s="157"/>
      <c r="FW144" s="157"/>
      <c r="FX144" s="157"/>
      <c r="FY144" s="157"/>
      <c r="FZ144" s="157"/>
      <c r="GA144" s="157"/>
      <c r="GB144" s="157"/>
      <c r="GC144" s="157"/>
      <c r="GD144" s="157"/>
      <c r="GE144" s="157"/>
      <c r="GF144" s="157"/>
      <c r="GG144" s="157"/>
      <c r="GH144" s="157"/>
      <c r="GI144" s="157"/>
      <c r="GJ144" s="157"/>
      <c r="GK144" s="157"/>
      <c r="GL144" s="157"/>
      <c r="GM144" s="157"/>
      <c r="GN144" s="157"/>
      <c r="GO144" s="157"/>
      <c r="GP144" s="157"/>
      <c r="GQ144" s="157"/>
      <c r="GR144" s="157"/>
      <c r="GS144" s="157"/>
      <c r="GT144" s="157"/>
      <c r="GU144" s="157"/>
      <c r="GV144" s="157"/>
      <c r="GW144" s="157"/>
      <c r="GX144" s="157"/>
      <c r="GY144" s="157"/>
      <c r="GZ144" s="157"/>
      <c r="HA144" s="157"/>
      <c r="HB144" s="157"/>
      <c r="HC144" s="157"/>
      <c r="HD144" s="157"/>
      <c r="HE144" s="157"/>
      <c r="HF144" s="157"/>
      <c r="HG144" s="157"/>
      <c r="HH144" s="157"/>
      <c r="HI144" s="157"/>
      <c r="HJ144" s="157"/>
      <c r="HK144" s="157"/>
      <c r="HL144" s="157"/>
      <c r="HM144" s="157"/>
      <c r="HN144" s="157"/>
      <c r="HO144" s="157"/>
      <c r="HP144" s="157"/>
      <c r="HQ144" s="157"/>
      <c r="HR144" s="157"/>
      <c r="HS144" s="157"/>
      <c r="HT144" s="157"/>
      <c r="HU144" s="157"/>
      <c r="HV144" s="157"/>
      <c r="HW144" s="157"/>
      <c r="HX144" s="157"/>
      <c r="HY144" s="157"/>
      <c r="HZ144" s="157"/>
      <c r="IA144" s="157"/>
      <c r="IB144" s="157"/>
      <c r="IC144" s="157"/>
      <c r="ID144" s="157"/>
      <c r="IE144" s="157"/>
      <c r="IF144" s="157"/>
      <c r="IG144" s="157"/>
      <c r="IH144" s="157"/>
      <c r="II144" s="157"/>
      <c r="IJ144" s="157"/>
      <c r="IK144" s="157"/>
      <c r="IL144" s="157"/>
      <c r="IM144" s="157"/>
      <c r="IN144" s="157"/>
      <c r="IO144" s="157"/>
      <c r="IP144" s="157"/>
      <c r="IQ144" s="157"/>
      <c r="IR144" s="157"/>
      <c r="IS144" s="157"/>
      <c r="IT144" s="157"/>
      <c r="IU144" s="157"/>
      <c r="IV144" s="157"/>
      <c r="IW144" s="157"/>
      <c r="IX144" s="157"/>
      <c r="IY144" s="157"/>
      <c r="IZ144" s="157"/>
      <c r="JA144" s="157"/>
      <c r="JB144" s="157"/>
      <c r="JC144" s="157"/>
      <c r="JD144" s="157"/>
      <c r="JE144" s="157"/>
      <c r="JF144" s="157"/>
      <c r="JG144" s="157"/>
      <c r="JH144" s="157"/>
      <c r="JI144" s="157"/>
      <c r="JJ144" s="157"/>
      <c r="JK144" s="157"/>
      <c r="JL144" s="157"/>
      <c r="JM144" s="157"/>
      <c r="JN144" s="157"/>
      <c r="JO144" s="157"/>
      <c r="JP144" s="157"/>
      <c r="JQ144" s="157"/>
      <c r="JR144" s="157"/>
      <c r="JS144" s="157"/>
      <c r="JT144" s="157"/>
      <c r="JU144" s="157"/>
      <c r="JV144" s="157"/>
      <c r="JW144" s="157"/>
      <c r="JX144" s="157"/>
      <c r="JY144" s="157"/>
      <c r="JZ144" s="157"/>
      <c r="KA144" s="157"/>
      <c r="KB144" s="157"/>
      <c r="KC144" s="157"/>
      <c r="KD144" s="157"/>
      <c r="KE144" s="157"/>
      <c r="KF144" s="157"/>
      <c r="KG144" s="157"/>
      <c r="KH144" s="157"/>
      <c r="KI144" s="157"/>
      <c r="KJ144" s="157"/>
      <c r="KK144" s="157"/>
      <c r="KL144" s="157"/>
      <c r="KM144" s="157"/>
      <c r="KN144" s="157"/>
      <c r="KO144" s="157"/>
      <c r="KP144" s="157"/>
      <c r="KQ144" s="157"/>
      <c r="KR144" s="157"/>
      <c r="KS144" s="157"/>
      <c r="KT144" s="157"/>
      <c r="KU144" s="157"/>
      <c r="KV144" s="157"/>
      <c r="KW144" s="157"/>
      <c r="KX144" s="157"/>
      <c r="KY144" s="157"/>
      <c r="KZ144" s="157"/>
      <c r="LA144" s="157"/>
      <c r="LB144" s="157"/>
      <c r="LC144" s="157"/>
      <c r="LD144" s="157"/>
      <c r="LE144" s="157"/>
      <c r="LF144" s="157"/>
      <c r="LG144" s="157"/>
      <c r="LH144" s="157"/>
      <c r="LI144" s="157"/>
      <c r="LJ144" s="157"/>
      <c r="LK144" s="157"/>
      <c r="LL144" s="157"/>
      <c r="LM144" s="157"/>
      <c r="LN144" s="157"/>
      <c r="LO144" s="157"/>
      <c r="LP144" s="157"/>
      <c r="LQ144" s="157"/>
      <c r="LR144" s="157"/>
      <c r="LS144" s="157"/>
      <c r="LT144" s="157"/>
      <c r="LU144" s="157"/>
      <c r="LV144" s="157"/>
      <c r="LW144" s="157"/>
      <c r="LX144" s="157"/>
      <c r="LY144" s="157"/>
      <c r="LZ144" s="157"/>
      <c r="MA144" s="157"/>
      <c r="MB144" s="157"/>
      <c r="MC144" s="157"/>
      <c r="MD144" s="157"/>
      <c r="ME144" s="157"/>
      <c r="MF144" s="157"/>
      <c r="MG144" s="157"/>
      <c r="MH144" s="157"/>
      <c r="MI144" s="157"/>
      <c r="MJ144" s="157"/>
      <c r="MK144" s="157"/>
      <c r="ML144" s="157"/>
      <c r="MM144" s="157"/>
      <c r="MN144" s="157"/>
      <c r="MO144" s="157"/>
      <c r="MP144" s="157"/>
      <c r="MQ144" s="157"/>
      <c r="MR144" s="157"/>
      <c r="MS144" s="157"/>
      <c r="MT144" s="157"/>
      <c r="MU144" s="157"/>
      <c r="MV144" s="157"/>
      <c r="MW144" s="157"/>
      <c r="MX144" s="157"/>
      <c r="MY144" s="157"/>
      <c r="MZ144" s="157"/>
      <c r="NA144" s="157"/>
      <c r="NB144" s="157"/>
      <c r="NC144" s="157"/>
      <c r="ND144" s="157"/>
      <c r="NE144" s="157"/>
      <c r="NF144" s="157"/>
      <c r="NG144" s="157"/>
      <c r="NH144" s="157"/>
      <c r="NI144" s="157"/>
      <c r="NJ144" s="157"/>
      <c r="NK144" s="157"/>
      <c r="NL144" s="157"/>
      <c r="NM144" s="157"/>
      <c r="NN144" s="157"/>
      <c r="NO144" s="157"/>
      <c r="NP144" s="157"/>
      <c r="NQ144" s="157"/>
      <c r="NR144" s="157"/>
      <c r="NS144" s="157"/>
      <c r="NT144" s="157"/>
      <c r="NU144" s="157"/>
      <c r="NV144" s="157"/>
      <c r="NW144" s="157"/>
      <c r="NX144" s="157"/>
      <c r="NY144" s="157"/>
      <c r="NZ144" s="157"/>
      <c r="OA144" s="157"/>
      <c r="OB144" s="157"/>
      <c r="OC144" s="157"/>
      <c r="OD144" s="157"/>
      <c r="OE144" s="157"/>
      <c r="OF144" s="157"/>
      <c r="OG144" s="157"/>
      <c r="OH144" s="157"/>
      <c r="OI144" s="157"/>
      <c r="OJ144" s="157"/>
      <c r="OK144" s="157"/>
      <c r="OL144" s="157"/>
      <c r="OM144" s="157"/>
      <c r="ON144" s="157"/>
      <c r="OO144" s="157"/>
      <c r="OP144" s="157"/>
      <c r="OQ144" s="157"/>
      <c r="OR144" s="157"/>
      <c r="OS144" s="157"/>
      <c r="OT144" s="157"/>
      <c r="OU144" s="157"/>
      <c r="OV144" s="157"/>
      <c r="OW144" s="157"/>
      <c r="OX144" s="157"/>
      <c r="OY144" s="157"/>
      <c r="OZ144" s="157"/>
      <c r="PA144" s="157"/>
      <c r="PB144" s="157"/>
      <c r="PC144" s="157"/>
      <c r="PD144" s="157"/>
      <c r="PE144" s="157"/>
      <c r="PF144" s="157"/>
      <c r="PG144" s="157"/>
      <c r="PH144" s="157"/>
      <c r="PI144" s="157"/>
      <c r="PJ144" s="157"/>
      <c r="PK144" s="157"/>
      <c r="PL144" s="157"/>
      <c r="PM144" s="157"/>
      <c r="PN144" s="157"/>
      <c r="PO144" s="157"/>
      <c r="PP144" s="157"/>
      <c r="PQ144" s="157"/>
      <c r="PR144" s="157"/>
      <c r="PS144" s="157"/>
      <c r="PT144" s="157"/>
      <c r="PU144" s="157"/>
      <c r="PV144" s="157"/>
      <c r="PW144" s="157"/>
      <c r="PX144" s="157"/>
      <c r="PY144" s="157"/>
      <c r="PZ144" s="157"/>
      <c r="QA144" s="157"/>
      <c r="QB144" s="157"/>
      <c r="QC144" s="157"/>
      <c r="QD144" s="157"/>
      <c r="QE144" s="157"/>
      <c r="QF144" s="157"/>
      <c r="QG144" s="157"/>
      <c r="QH144" s="157"/>
      <c r="QI144" s="157"/>
      <c r="QJ144" s="157"/>
      <c r="QK144" s="157"/>
      <c r="QL144" s="157"/>
      <c r="QM144" s="157"/>
      <c r="QN144" s="157"/>
      <c r="QO144" s="157"/>
      <c r="QP144" s="157"/>
      <c r="QQ144" s="157"/>
      <c r="QR144" s="157"/>
      <c r="QS144" s="157"/>
      <c r="QT144" s="157"/>
      <c r="QU144" s="157"/>
      <c r="QV144" s="157"/>
      <c r="QW144" s="157"/>
      <c r="QX144" s="157"/>
      <c r="QY144" s="157"/>
      <c r="QZ144" s="157"/>
    </row>
    <row r="145" spans="1:468" s="31" customFormat="1" x14ac:dyDescent="0.25">
      <c r="A145" s="157"/>
      <c r="B145" s="157"/>
      <c r="C145" s="157"/>
      <c r="D145" s="157"/>
      <c r="E145" s="157"/>
      <c r="F145" s="157"/>
      <c r="G145" s="157"/>
      <c r="H145" s="157"/>
      <c r="I145" s="157"/>
      <c r="J145" s="157"/>
      <c r="K145" s="157"/>
      <c r="L145" s="124"/>
      <c r="M145" s="157"/>
      <c r="N145" s="157"/>
      <c r="O145" s="157"/>
      <c r="P145" s="90"/>
      <c r="Q145" s="157"/>
      <c r="R145" s="223"/>
      <c r="S145" s="157"/>
      <c r="T145" s="90"/>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c r="CG145" s="157"/>
      <c r="CH145" s="157"/>
      <c r="CI145" s="157"/>
      <c r="CJ145" s="157"/>
      <c r="CK145" s="157"/>
      <c r="CL145" s="157"/>
      <c r="CM145" s="157"/>
      <c r="CN145" s="157"/>
      <c r="CO145" s="157"/>
      <c r="CP145" s="157"/>
      <c r="CQ145" s="157"/>
      <c r="CR145" s="157"/>
      <c r="CS145" s="157"/>
      <c r="CT145" s="157"/>
      <c r="CU145" s="157"/>
      <c r="CV145" s="157"/>
      <c r="CW145" s="157"/>
      <c r="CX145" s="157"/>
      <c r="CY145" s="157"/>
      <c r="CZ145" s="157"/>
      <c r="DA145" s="157"/>
      <c r="DB145" s="157"/>
      <c r="DC145" s="157"/>
      <c r="DD145" s="157"/>
      <c r="DE145" s="157"/>
      <c r="DF145" s="157"/>
      <c r="DG145" s="157"/>
      <c r="DH145" s="157"/>
      <c r="DI145" s="157"/>
      <c r="DJ145" s="157"/>
      <c r="DK145" s="157"/>
      <c r="DL145" s="157"/>
      <c r="DM145" s="157"/>
      <c r="DN145" s="157"/>
      <c r="DO145" s="157"/>
      <c r="DP145" s="157"/>
      <c r="DQ145" s="157"/>
      <c r="DR145" s="157"/>
      <c r="DS145" s="157"/>
      <c r="DT145" s="157"/>
      <c r="DU145" s="157"/>
      <c r="DV145" s="157"/>
      <c r="DW145" s="157"/>
      <c r="DX145" s="157"/>
      <c r="DY145" s="157"/>
      <c r="DZ145" s="157"/>
      <c r="EA145" s="157"/>
      <c r="EB145" s="157"/>
      <c r="EC145" s="157"/>
      <c r="ED145" s="157"/>
      <c r="EE145" s="157"/>
      <c r="EF145" s="157"/>
      <c r="EG145" s="157"/>
      <c r="EH145" s="157"/>
      <c r="EI145" s="157"/>
      <c r="EJ145" s="157"/>
      <c r="EK145" s="157"/>
      <c r="EL145" s="157"/>
      <c r="EM145" s="157"/>
      <c r="EN145" s="157"/>
      <c r="EO145" s="157"/>
      <c r="EP145" s="157"/>
      <c r="EQ145" s="157"/>
      <c r="ER145" s="157"/>
      <c r="ES145" s="157"/>
      <c r="ET145" s="157"/>
      <c r="EU145" s="157"/>
      <c r="EV145" s="157"/>
      <c r="EW145" s="157"/>
      <c r="EX145" s="157"/>
      <c r="EY145" s="157"/>
      <c r="EZ145" s="157"/>
      <c r="FA145" s="157"/>
      <c r="FB145" s="157"/>
      <c r="FC145" s="157"/>
      <c r="FD145" s="157"/>
      <c r="FE145" s="157"/>
      <c r="FF145" s="157"/>
      <c r="FG145" s="157"/>
      <c r="FH145" s="157"/>
      <c r="FI145" s="157"/>
      <c r="FJ145" s="157"/>
      <c r="FK145" s="157"/>
      <c r="FL145" s="157"/>
      <c r="FM145" s="157"/>
      <c r="FN145" s="157"/>
      <c r="FO145" s="157"/>
      <c r="FP145" s="157"/>
      <c r="FQ145" s="157"/>
      <c r="FR145" s="157"/>
      <c r="FS145" s="157"/>
      <c r="FT145" s="157"/>
      <c r="FU145" s="157"/>
      <c r="FV145" s="157"/>
      <c r="FW145" s="157"/>
      <c r="FX145" s="157"/>
      <c r="FY145" s="157"/>
      <c r="FZ145" s="157"/>
      <c r="GA145" s="157"/>
      <c r="GB145" s="157"/>
      <c r="GC145" s="157"/>
      <c r="GD145" s="157"/>
      <c r="GE145" s="157"/>
      <c r="GF145" s="157"/>
      <c r="GG145" s="157"/>
      <c r="GH145" s="157"/>
      <c r="GI145" s="157"/>
      <c r="GJ145" s="157"/>
      <c r="GK145" s="157"/>
      <c r="GL145" s="157"/>
      <c r="GM145" s="157"/>
      <c r="GN145" s="157"/>
      <c r="GO145" s="157"/>
      <c r="GP145" s="157"/>
      <c r="GQ145" s="157"/>
      <c r="GR145" s="157"/>
      <c r="GS145" s="157"/>
      <c r="GT145" s="157"/>
      <c r="GU145" s="157"/>
      <c r="GV145" s="157"/>
      <c r="GW145" s="157"/>
      <c r="GX145" s="157"/>
      <c r="GY145" s="157"/>
      <c r="GZ145" s="157"/>
      <c r="HA145" s="157"/>
      <c r="HB145" s="157"/>
      <c r="HC145" s="157"/>
      <c r="HD145" s="157"/>
      <c r="HE145" s="157"/>
      <c r="HF145" s="157"/>
      <c r="HG145" s="157"/>
      <c r="HH145" s="157"/>
      <c r="HI145" s="157"/>
      <c r="HJ145" s="157"/>
      <c r="HK145" s="157"/>
      <c r="HL145" s="157"/>
      <c r="HM145" s="157"/>
      <c r="HN145" s="157"/>
      <c r="HO145" s="157"/>
      <c r="HP145" s="157"/>
      <c r="HQ145" s="157"/>
      <c r="HR145" s="157"/>
      <c r="HS145" s="157"/>
      <c r="HT145" s="157"/>
      <c r="HU145" s="157"/>
      <c r="HV145" s="157"/>
      <c r="HW145" s="157"/>
      <c r="HX145" s="157"/>
      <c r="HY145" s="157"/>
      <c r="HZ145" s="157"/>
      <c r="IA145" s="157"/>
      <c r="IB145" s="157"/>
      <c r="IC145" s="157"/>
      <c r="ID145" s="157"/>
      <c r="IE145" s="157"/>
      <c r="IF145" s="157"/>
      <c r="IG145" s="157"/>
      <c r="IH145" s="157"/>
      <c r="II145" s="157"/>
      <c r="IJ145" s="157"/>
      <c r="IK145" s="157"/>
      <c r="IL145" s="157"/>
      <c r="IM145" s="157"/>
      <c r="IN145" s="157"/>
      <c r="IO145" s="157"/>
      <c r="IP145" s="157"/>
      <c r="IQ145" s="157"/>
      <c r="IR145" s="157"/>
      <c r="IS145" s="157"/>
      <c r="IT145" s="157"/>
      <c r="IU145" s="157"/>
      <c r="IV145" s="157"/>
      <c r="IW145" s="157"/>
      <c r="IX145" s="157"/>
      <c r="IY145" s="157"/>
      <c r="IZ145" s="157"/>
      <c r="JA145" s="157"/>
      <c r="JB145" s="157"/>
      <c r="JC145" s="157"/>
      <c r="JD145" s="157"/>
      <c r="JE145" s="157"/>
      <c r="JF145" s="157"/>
      <c r="JG145" s="157"/>
      <c r="JH145" s="157"/>
      <c r="JI145" s="157"/>
      <c r="JJ145" s="157"/>
      <c r="JK145" s="157"/>
      <c r="JL145" s="157"/>
      <c r="JM145" s="157"/>
      <c r="JN145" s="157"/>
      <c r="JO145" s="157"/>
      <c r="JP145" s="157"/>
      <c r="JQ145" s="157"/>
      <c r="JR145" s="157"/>
      <c r="JS145" s="157"/>
      <c r="JT145" s="157"/>
      <c r="JU145" s="157"/>
      <c r="JV145" s="157"/>
      <c r="JW145" s="157"/>
      <c r="JX145" s="157"/>
      <c r="JY145" s="157"/>
      <c r="JZ145" s="157"/>
      <c r="KA145" s="157"/>
      <c r="KB145" s="157"/>
      <c r="KC145" s="157"/>
      <c r="KD145" s="157"/>
      <c r="KE145" s="157"/>
      <c r="KF145" s="157"/>
      <c r="KG145" s="157"/>
      <c r="KH145" s="157"/>
      <c r="KI145" s="157"/>
      <c r="KJ145" s="157"/>
      <c r="KK145" s="157"/>
      <c r="KL145" s="157"/>
      <c r="KM145" s="157"/>
      <c r="KN145" s="157"/>
      <c r="KO145" s="157"/>
      <c r="KP145" s="157"/>
      <c r="KQ145" s="157"/>
      <c r="KR145" s="157"/>
      <c r="KS145" s="157"/>
      <c r="KT145" s="157"/>
      <c r="KU145" s="157"/>
      <c r="KV145" s="157"/>
      <c r="KW145" s="157"/>
      <c r="KX145" s="157"/>
      <c r="KY145" s="157"/>
      <c r="KZ145" s="157"/>
      <c r="LA145" s="157"/>
      <c r="LB145" s="157"/>
      <c r="LC145" s="157"/>
      <c r="LD145" s="157"/>
      <c r="LE145" s="157"/>
      <c r="LF145" s="157"/>
      <c r="LG145" s="157"/>
      <c r="LH145" s="157"/>
      <c r="LI145" s="157"/>
      <c r="LJ145" s="157"/>
      <c r="LK145" s="157"/>
      <c r="LL145" s="157"/>
      <c r="LM145" s="157"/>
      <c r="LN145" s="157"/>
      <c r="LO145" s="157"/>
      <c r="LP145" s="157"/>
      <c r="LQ145" s="157"/>
      <c r="LR145" s="157"/>
      <c r="LS145" s="157"/>
      <c r="LT145" s="157"/>
      <c r="LU145" s="157"/>
      <c r="LV145" s="157"/>
      <c r="LW145" s="157"/>
      <c r="LX145" s="157"/>
      <c r="LY145" s="157"/>
      <c r="LZ145" s="157"/>
      <c r="MA145" s="157"/>
      <c r="MB145" s="157"/>
      <c r="MC145" s="157"/>
      <c r="MD145" s="157"/>
      <c r="ME145" s="157"/>
      <c r="MF145" s="157"/>
      <c r="MG145" s="157"/>
      <c r="MH145" s="157"/>
      <c r="MI145" s="157"/>
      <c r="MJ145" s="157"/>
      <c r="MK145" s="157"/>
      <c r="ML145" s="157"/>
      <c r="MM145" s="157"/>
      <c r="MN145" s="157"/>
      <c r="MO145" s="157"/>
      <c r="MP145" s="157"/>
      <c r="MQ145" s="157"/>
      <c r="MR145" s="157"/>
      <c r="MS145" s="157"/>
      <c r="MT145" s="157"/>
      <c r="MU145" s="157"/>
      <c r="MV145" s="157"/>
      <c r="MW145" s="157"/>
      <c r="MX145" s="157"/>
      <c r="MY145" s="157"/>
      <c r="MZ145" s="157"/>
      <c r="NA145" s="157"/>
      <c r="NB145" s="157"/>
      <c r="NC145" s="157"/>
      <c r="ND145" s="157"/>
      <c r="NE145" s="157"/>
      <c r="NF145" s="157"/>
      <c r="NG145" s="157"/>
      <c r="NH145" s="157"/>
      <c r="NI145" s="157"/>
      <c r="NJ145" s="157"/>
      <c r="NK145" s="157"/>
      <c r="NL145" s="157"/>
      <c r="NM145" s="157"/>
      <c r="NN145" s="157"/>
      <c r="NO145" s="157"/>
      <c r="NP145" s="157"/>
      <c r="NQ145" s="157"/>
      <c r="NR145" s="157"/>
      <c r="NS145" s="157"/>
      <c r="NT145" s="157"/>
      <c r="NU145" s="157"/>
      <c r="NV145" s="157"/>
      <c r="NW145" s="157"/>
      <c r="NX145" s="157"/>
      <c r="NY145" s="157"/>
      <c r="NZ145" s="157"/>
      <c r="OA145" s="157"/>
      <c r="OB145" s="157"/>
      <c r="OC145" s="157"/>
      <c r="OD145" s="157"/>
      <c r="OE145" s="157"/>
      <c r="OF145" s="157"/>
      <c r="OG145" s="157"/>
      <c r="OH145" s="157"/>
      <c r="OI145" s="157"/>
      <c r="OJ145" s="157"/>
      <c r="OK145" s="157"/>
      <c r="OL145" s="157"/>
      <c r="OM145" s="157"/>
      <c r="ON145" s="157"/>
      <c r="OO145" s="157"/>
      <c r="OP145" s="157"/>
      <c r="OQ145" s="157"/>
      <c r="OR145" s="157"/>
      <c r="OS145" s="157"/>
      <c r="OT145" s="157"/>
      <c r="OU145" s="157"/>
      <c r="OV145" s="157"/>
      <c r="OW145" s="157"/>
      <c r="OX145" s="157"/>
      <c r="OY145" s="157"/>
      <c r="OZ145" s="157"/>
      <c r="PA145" s="157"/>
      <c r="PB145" s="157"/>
      <c r="PC145" s="157"/>
      <c r="PD145" s="157"/>
      <c r="PE145" s="157"/>
      <c r="PF145" s="157"/>
      <c r="PG145" s="157"/>
      <c r="PH145" s="157"/>
      <c r="PI145" s="157"/>
      <c r="PJ145" s="157"/>
      <c r="PK145" s="157"/>
      <c r="PL145" s="157"/>
      <c r="PM145" s="157"/>
      <c r="PN145" s="157"/>
      <c r="PO145" s="157"/>
      <c r="PP145" s="157"/>
      <c r="PQ145" s="157"/>
      <c r="PR145" s="157"/>
      <c r="PS145" s="157"/>
      <c r="PT145" s="157"/>
      <c r="PU145" s="157"/>
      <c r="PV145" s="157"/>
      <c r="PW145" s="157"/>
      <c r="PX145" s="157"/>
      <c r="PY145" s="157"/>
      <c r="PZ145" s="157"/>
      <c r="QA145" s="157"/>
      <c r="QB145" s="157"/>
      <c r="QC145" s="157"/>
      <c r="QD145" s="157"/>
      <c r="QE145" s="157"/>
      <c r="QF145" s="157"/>
      <c r="QG145" s="157"/>
      <c r="QH145" s="157"/>
      <c r="QI145" s="157"/>
      <c r="QJ145" s="157"/>
      <c r="QK145" s="157"/>
      <c r="QL145" s="157"/>
      <c r="QM145" s="157"/>
      <c r="QN145" s="157"/>
      <c r="QO145" s="157"/>
      <c r="QP145" s="157"/>
      <c r="QQ145" s="157"/>
      <c r="QR145" s="157"/>
      <c r="QS145" s="157"/>
      <c r="QT145" s="157"/>
      <c r="QU145" s="157"/>
      <c r="QV145" s="157"/>
      <c r="QW145" s="157"/>
      <c r="QX145" s="157"/>
      <c r="QY145" s="157"/>
      <c r="QZ145" s="157"/>
    </row>
    <row r="146" spans="1:468" s="31" customFormat="1" x14ac:dyDescent="0.25">
      <c r="A146" s="157"/>
      <c r="B146" s="157"/>
      <c r="C146" s="157"/>
      <c r="D146" s="157"/>
      <c r="E146" s="157"/>
      <c r="F146" s="157"/>
      <c r="G146" s="157"/>
      <c r="H146" s="157"/>
      <c r="I146" s="157"/>
      <c r="J146" s="157"/>
      <c r="K146" s="157"/>
      <c r="L146" s="124"/>
      <c r="M146" s="157"/>
      <c r="N146" s="157"/>
      <c r="O146" s="157"/>
      <c r="P146" s="90"/>
      <c r="Q146" s="157"/>
      <c r="R146" s="223"/>
      <c r="S146" s="157"/>
      <c r="T146" s="90"/>
      <c r="U146" s="157"/>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c r="CG146" s="157"/>
      <c r="CH146" s="157"/>
      <c r="CI146" s="157"/>
      <c r="CJ146" s="157"/>
      <c r="CK146" s="157"/>
      <c r="CL146" s="157"/>
      <c r="CM146" s="157"/>
      <c r="CN146" s="157"/>
      <c r="CO146" s="157"/>
      <c r="CP146" s="157"/>
      <c r="CQ146" s="157"/>
      <c r="CR146" s="157"/>
      <c r="CS146" s="157"/>
      <c r="CT146" s="157"/>
      <c r="CU146" s="157"/>
      <c r="CV146" s="157"/>
      <c r="CW146" s="157"/>
      <c r="CX146" s="157"/>
      <c r="CY146" s="157"/>
      <c r="CZ146" s="157"/>
      <c r="DA146" s="157"/>
      <c r="DB146" s="157"/>
      <c r="DC146" s="157"/>
      <c r="DD146" s="157"/>
      <c r="DE146" s="157"/>
      <c r="DF146" s="157"/>
      <c r="DG146" s="157"/>
      <c r="DH146" s="157"/>
      <c r="DI146" s="157"/>
      <c r="DJ146" s="157"/>
      <c r="DK146" s="157"/>
      <c r="DL146" s="157"/>
      <c r="DM146" s="157"/>
      <c r="DN146" s="157"/>
      <c r="DO146" s="157"/>
      <c r="DP146" s="157"/>
      <c r="DQ146" s="157"/>
      <c r="DR146" s="157"/>
      <c r="DS146" s="157"/>
      <c r="DT146" s="157"/>
      <c r="DU146" s="157"/>
      <c r="DV146" s="157"/>
      <c r="DW146" s="157"/>
      <c r="DX146" s="157"/>
      <c r="DY146" s="157"/>
      <c r="DZ146" s="157"/>
      <c r="EA146" s="157"/>
      <c r="EB146" s="157"/>
      <c r="EC146" s="157"/>
      <c r="ED146" s="157"/>
      <c r="EE146" s="157"/>
      <c r="EF146" s="157"/>
      <c r="EG146" s="157"/>
      <c r="EH146" s="157"/>
      <c r="EI146" s="157"/>
      <c r="EJ146" s="157"/>
      <c r="EK146" s="157"/>
      <c r="EL146" s="157"/>
      <c r="EM146" s="157"/>
      <c r="EN146" s="157"/>
      <c r="EO146" s="157"/>
      <c r="EP146" s="157"/>
      <c r="EQ146" s="157"/>
      <c r="ER146" s="157"/>
      <c r="ES146" s="157"/>
      <c r="ET146" s="157"/>
      <c r="EU146" s="157"/>
      <c r="EV146" s="157"/>
      <c r="EW146" s="157"/>
      <c r="EX146" s="157"/>
      <c r="EY146" s="157"/>
      <c r="EZ146" s="157"/>
      <c r="FA146" s="157"/>
      <c r="FB146" s="157"/>
      <c r="FC146" s="157"/>
      <c r="FD146" s="157"/>
      <c r="FE146" s="157"/>
      <c r="FF146" s="157"/>
      <c r="FG146" s="157"/>
      <c r="FH146" s="157"/>
      <c r="FI146" s="157"/>
      <c r="FJ146" s="157"/>
      <c r="FK146" s="157"/>
      <c r="FL146" s="157"/>
      <c r="FM146" s="157"/>
      <c r="FN146" s="157"/>
      <c r="FO146" s="157"/>
      <c r="FP146" s="157"/>
      <c r="FQ146" s="157"/>
      <c r="FR146" s="157"/>
      <c r="FS146" s="157"/>
      <c r="FT146" s="157"/>
      <c r="FU146" s="157"/>
      <c r="FV146" s="157"/>
      <c r="FW146" s="157"/>
      <c r="FX146" s="157"/>
      <c r="FY146" s="157"/>
      <c r="FZ146" s="157"/>
      <c r="GA146" s="157"/>
      <c r="GB146" s="157"/>
      <c r="GC146" s="157"/>
      <c r="GD146" s="157"/>
      <c r="GE146" s="157"/>
      <c r="GF146" s="157"/>
      <c r="GG146" s="157"/>
      <c r="GH146" s="157"/>
      <c r="GI146" s="157"/>
      <c r="GJ146" s="157"/>
      <c r="GK146" s="157"/>
      <c r="GL146" s="157"/>
      <c r="GM146" s="157"/>
      <c r="GN146" s="157"/>
      <c r="GO146" s="157"/>
      <c r="GP146" s="157"/>
      <c r="GQ146" s="157"/>
      <c r="GR146" s="157"/>
      <c r="GS146" s="157"/>
      <c r="GT146" s="157"/>
      <c r="GU146" s="157"/>
      <c r="GV146" s="157"/>
      <c r="GW146" s="157"/>
      <c r="GX146" s="157"/>
      <c r="GY146" s="157"/>
      <c r="GZ146" s="157"/>
      <c r="HA146" s="157"/>
      <c r="HB146" s="157"/>
      <c r="HC146" s="157"/>
      <c r="HD146" s="157"/>
      <c r="HE146" s="157"/>
      <c r="HF146" s="157"/>
      <c r="HG146" s="157"/>
      <c r="HH146" s="157"/>
      <c r="HI146" s="157"/>
      <c r="HJ146" s="157"/>
      <c r="HK146" s="157"/>
      <c r="HL146" s="157"/>
      <c r="HM146" s="157"/>
      <c r="HN146" s="157"/>
      <c r="HO146" s="157"/>
      <c r="HP146" s="157"/>
      <c r="HQ146" s="157"/>
      <c r="HR146" s="157"/>
      <c r="HS146" s="157"/>
      <c r="HT146" s="157"/>
      <c r="HU146" s="157"/>
      <c r="HV146" s="157"/>
      <c r="HW146" s="157"/>
      <c r="HX146" s="157"/>
      <c r="HY146" s="157"/>
      <c r="HZ146" s="157"/>
      <c r="IA146" s="157"/>
      <c r="IB146" s="157"/>
      <c r="IC146" s="157"/>
      <c r="ID146" s="157"/>
      <c r="IE146" s="157"/>
      <c r="IF146" s="157"/>
      <c r="IG146" s="157"/>
      <c r="IH146" s="157"/>
      <c r="II146" s="157"/>
      <c r="IJ146" s="157"/>
      <c r="IK146" s="157"/>
      <c r="IL146" s="157"/>
      <c r="IM146" s="157"/>
      <c r="IN146" s="157"/>
      <c r="IO146" s="157"/>
      <c r="IP146" s="157"/>
      <c r="IQ146" s="157"/>
      <c r="IR146" s="157"/>
      <c r="IS146" s="157"/>
      <c r="IT146" s="157"/>
      <c r="IU146" s="157"/>
      <c r="IV146" s="157"/>
      <c r="IW146" s="157"/>
      <c r="IX146" s="157"/>
      <c r="IY146" s="157"/>
      <c r="IZ146" s="157"/>
      <c r="JA146" s="157"/>
      <c r="JB146" s="157"/>
      <c r="JC146" s="157"/>
      <c r="JD146" s="157"/>
      <c r="JE146" s="157"/>
      <c r="JF146" s="157"/>
      <c r="JG146" s="157"/>
      <c r="JH146" s="157"/>
      <c r="JI146" s="157"/>
      <c r="JJ146" s="157"/>
      <c r="JK146" s="157"/>
      <c r="JL146" s="157"/>
      <c r="JM146" s="157"/>
      <c r="JN146" s="157"/>
      <c r="JO146" s="157"/>
      <c r="JP146" s="157"/>
      <c r="JQ146" s="157"/>
      <c r="JR146" s="157"/>
      <c r="JS146" s="157"/>
      <c r="JT146" s="157"/>
      <c r="JU146" s="157"/>
      <c r="JV146" s="157"/>
      <c r="JW146" s="157"/>
      <c r="JX146" s="157"/>
      <c r="JY146" s="157"/>
      <c r="JZ146" s="157"/>
      <c r="KA146" s="157"/>
      <c r="KB146" s="157"/>
      <c r="KC146" s="157"/>
      <c r="KD146" s="157"/>
      <c r="KE146" s="157"/>
      <c r="KF146" s="157"/>
      <c r="KG146" s="157"/>
      <c r="KH146" s="157"/>
      <c r="KI146" s="157"/>
      <c r="KJ146" s="157"/>
      <c r="KK146" s="157"/>
      <c r="KL146" s="157"/>
      <c r="KM146" s="157"/>
      <c r="KN146" s="157"/>
      <c r="KO146" s="157"/>
      <c r="KP146" s="157"/>
      <c r="KQ146" s="157"/>
      <c r="KR146" s="157"/>
      <c r="KS146" s="157"/>
      <c r="KT146" s="157"/>
      <c r="KU146" s="157"/>
      <c r="KV146" s="157"/>
      <c r="KW146" s="157"/>
      <c r="KX146" s="157"/>
      <c r="KY146" s="157"/>
      <c r="KZ146" s="157"/>
      <c r="LA146" s="157"/>
      <c r="LB146" s="157"/>
      <c r="LC146" s="157"/>
      <c r="LD146" s="157"/>
      <c r="LE146" s="157"/>
      <c r="LF146" s="157"/>
      <c r="LG146" s="157"/>
      <c r="LH146" s="157"/>
      <c r="LI146" s="157"/>
      <c r="LJ146" s="157"/>
      <c r="LK146" s="157"/>
      <c r="LL146" s="157"/>
      <c r="LM146" s="157"/>
      <c r="LN146" s="157"/>
      <c r="LO146" s="157"/>
      <c r="LP146" s="157"/>
      <c r="LQ146" s="157"/>
      <c r="LR146" s="157"/>
      <c r="LS146" s="157"/>
      <c r="LT146" s="157"/>
      <c r="LU146" s="157"/>
      <c r="LV146" s="157"/>
      <c r="LW146" s="157"/>
      <c r="LX146" s="157"/>
      <c r="LY146" s="157"/>
      <c r="LZ146" s="157"/>
      <c r="MA146" s="157"/>
      <c r="MB146" s="157"/>
      <c r="MC146" s="157"/>
      <c r="MD146" s="157"/>
      <c r="ME146" s="157"/>
      <c r="MF146" s="157"/>
      <c r="MG146" s="157"/>
      <c r="MH146" s="157"/>
      <c r="MI146" s="157"/>
      <c r="MJ146" s="157"/>
      <c r="MK146" s="157"/>
      <c r="ML146" s="157"/>
      <c r="MM146" s="157"/>
      <c r="MN146" s="157"/>
      <c r="MO146" s="157"/>
      <c r="MP146" s="157"/>
      <c r="MQ146" s="157"/>
      <c r="MR146" s="157"/>
      <c r="MS146" s="157"/>
      <c r="MT146" s="157"/>
      <c r="MU146" s="157"/>
      <c r="MV146" s="157"/>
      <c r="MW146" s="157"/>
      <c r="MX146" s="157"/>
      <c r="MY146" s="157"/>
      <c r="MZ146" s="157"/>
      <c r="NA146" s="157"/>
      <c r="NB146" s="157"/>
      <c r="NC146" s="157"/>
      <c r="ND146" s="157"/>
      <c r="NE146" s="157"/>
      <c r="NF146" s="157"/>
      <c r="NG146" s="157"/>
      <c r="NH146" s="157"/>
      <c r="NI146" s="157"/>
      <c r="NJ146" s="157"/>
      <c r="NK146" s="157"/>
      <c r="NL146" s="157"/>
      <c r="NM146" s="157"/>
      <c r="NN146" s="157"/>
      <c r="NO146" s="157"/>
      <c r="NP146" s="157"/>
      <c r="NQ146" s="157"/>
      <c r="NR146" s="157"/>
      <c r="NS146" s="157"/>
      <c r="NT146" s="157"/>
      <c r="NU146" s="157"/>
      <c r="NV146" s="157"/>
      <c r="NW146" s="157"/>
      <c r="NX146" s="157"/>
      <c r="NY146" s="157"/>
      <c r="NZ146" s="157"/>
      <c r="OA146" s="157"/>
      <c r="OB146" s="157"/>
      <c r="OC146" s="157"/>
      <c r="OD146" s="157"/>
      <c r="OE146" s="157"/>
      <c r="OF146" s="157"/>
      <c r="OG146" s="157"/>
      <c r="OH146" s="157"/>
      <c r="OI146" s="157"/>
      <c r="OJ146" s="157"/>
      <c r="OK146" s="157"/>
      <c r="OL146" s="157"/>
      <c r="OM146" s="157"/>
      <c r="ON146" s="157"/>
      <c r="OO146" s="157"/>
      <c r="OP146" s="157"/>
      <c r="OQ146" s="157"/>
      <c r="OR146" s="157"/>
      <c r="OS146" s="157"/>
      <c r="OT146" s="157"/>
      <c r="OU146" s="157"/>
      <c r="OV146" s="157"/>
      <c r="OW146" s="157"/>
      <c r="OX146" s="157"/>
      <c r="OY146" s="157"/>
      <c r="OZ146" s="157"/>
      <c r="PA146" s="157"/>
      <c r="PB146" s="157"/>
      <c r="PC146" s="157"/>
      <c r="PD146" s="157"/>
      <c r="PE146" s="157"/>
      <c r="PF146" s="157"/>
      <c r="PG146" s="157"/>
      <c r="PH146" s="157"/>
      <c r="PI146" s="157"/>
      <c r="PJ146" s="157"/>
      <c r="PK146" s="157"/>
      <c r="PL146" s="157"/>
      <c r="PM146" s="157"/>
      <c r="PN146" s="157"/>
      <c r="PO146" s="157"/>
      <c r="PP146" s="157"/>
      <c r="PQ146" s="157"/>
      <c r="PR146" s="157"/>
      <c r="PS146" s="157"/>
      <c r="PT146" s="157"/>
      <c r="PU146" s="157"/>
      <c r="PV146" s="157"/>
      <c r="PW146" s="157"/>
      <c r="PX146" s="157"/>
      <c r="PY146" s="157"/>
      <c r="PZ146" s="157"/>
      <c r="QA146" s="157"/>
      <c r="QB146" s="157"/>
      <c r="QC146" s="157"/>
      <c r="QD146" s="157"/>
      <c r="QE146" s="157"/>
      <c r="QF146" s="157"/>
      <c r="QG146" s="157"/>
      <c r="QH146" s="157"/>
      <c r="QI146" s="157"/>
      <c r="QJ146" s="157"/>
      <c r="QK146" s="157"/>
      <c r="QL146" s="157"/>
      <c r="QM146" s="157"/>
      <c r="QN146" s="157"/>
      <c r="QO146" s="157"/>
      <c r="QP146" s="157"/>
      <c r="QQ146" s="157"/>
      <c r="QR146" s="157"/>
      <c r="QS146" s="157"/>
      <c r="QT146" s="157"/>
      <c r="QU146" s="157"/>
      <c r="QV146" s="157"/>
      <c r="QW146" s="157"/>
      <c r="QX146" s="157"/>
      <c r="QY146" s="157"/>
      <c r="QZ146" s="157"/>
    </row>
    <row r="147" spans="1:468" s="31" customFormat="1" x14ac:dyDescent="0.25">
      <c r="A147" s="157"/>
      <c r="B147" s="157"/>
      <c r="C147" s="157"/>
      <c r="D147" s="157"/>
      <c r="E147" s="157"/>
      <c r="F147" s="157"/>
      <c r="G147" s="157"/>
      <c r="H147" s="157"/>
      <c r="I147" s="157"/>
      <c r="J147" s="157"/>
      <c r="K147" s="157"/>
      <c r="L147" s="124"/>
      <c r="M147" s="157"/>
      <c r="N147" s="157"/>
      <c r="O147" s="157"/>
      <c r="P147" s="90"/>
      <c r="Q147" s="157"/>
      <c r="R147" s="223"/>
      <c r="S147" s="157"/>
      <c r="T147" s="90"/>
      <c r="U147" s="157"/>
      <c r="V147" s="157"/>
      <c r="W147" s="157"/>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7"/>
      <c r="AS147" s="157"/>
      <c r="AT147" s="157"/>
      <c r="AU147" s="157"/>
      <c r="AV147" s="157"/>
      <c r="AW147" s="157"/>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c r="CG147" s="157"/>
      <c r="CH147" s="157"/>
      <c r="CI147" s="157"/>
      <c r="CJ147" s="157"/>
      <c r="CK147" s="157"/>
      <c r="CL147" s="157"/>
      <c r="CM147" s="157"/>
      <c r="CN147" s="157"/>
      <c r="CO147" s="157"/>
      <c r="CP147" s="157"/>
      <c r="CQ147" s="157"/>
      <c r="CR147" s="157"/>
      <c r="CS147" s="157"/>
      <c r="CT147" s="157"/>
      <c r="CU147" s="157"/>
      <c r="CV147" s="157"/>
      <c r="CW147" s="157"/>
      <c r="CX147" s="157"/>
      <c r="CY147" s="157"/>
      <c r="CZ147" s="157"/>
      <c r="DA147" s="157"/>
      <c r="DB147" s="157"/>
      <c r="DC147" s="157"/>
      <c r="DD147" s="157"/>
      <c r="DE147" s="157"/>
      <c r="DF147" s="157"/>
      <c r="DG147" s="157"/>
      <c r="DH147" s="157"/>
      <c r="DI147" s="157"/>
      <c r="DJ147" s="157"/>
      <c r="DK147" s="157"/>
      <c r="DL147" s="157"/>
      <c r="DM147" s="157"/>
      <c r="DN147" s="157"/>
      <c r="DO147" s="157"/>
      <c r="DP147" s="157"/>
      <c r="DQ147" s="157"/>
      <c r="DR147" s="157"/>
      <c r="DS147" s="157"/>
      <c r="DT147" s="157"/>
      <c r="DU147" s="157"/>
      <c r="DV147" s="157"/>
      <c r="DW147" s="157"/>
      <c r="DX147" s="157"/>
      <c r="DY147" s="157"/>
      <c r="DZ147" s="157"/>
      <c r="EA147" s="157"/>
      <c r="EB147" s="157"/>
      <c r="EC147" s="157"/>
      <c r="ED147" s="157"/>
      <c r="EE147" s="157"/>
      <c r="EF147" s="157"/>
      <c r="EG147" s="157"/>
      <c r="EH147" s="157"/>
      <c r="EI147" s="157"/>
      <c r="EJ147" s="157"/>
      <c r="EK147" s="157"/>
      <c r="EL147" s="157"/>
      <c r="EM147" s="157"/>
      <c r="EN147" s="157"/>
      <c r="EO147" s="157"/>
      <c r="EP147" s="157"/>
      <c r="EQ147" s="157"/>
      <c r="ER147" s="157"/>
      <c r="ES147" s="157"/>
      <c r="ET147" s="157"/>
      <c r="EU147" s="157"/>
      <c r="EV147" s="157"/>
      <c r="EW147" s="157"/>
      <c r="EX147" s="157"/>
      <c r="EY147" s="157"/>
      <c r="EZ147" s="157"/>
      <c r="FA147" s="157"/>
      <c r="FB147" s="157"/>
      <c r="FC147" s="157"/>
      <c r="FD147" s="157"/>
      <c r="FE147" s="157"/>
      <c r="FF147" s="157"/>
      <c r="FG147" s="157"/>
      <c r="FH147" s="157"/>
      <c r="FI147" s="157"/>
      <c r="FJ147" s="157"/>
      <c r="FK147" s="157"/>
      <c r="FL147" s="157"/>
      <c r="FM147" s="157"/>
      <c r="FN147" s="157"/>
      <c r="FO147" s="157"/>
      <c r="FP147" s="157"/>
      <c r="FQ147" s="157"/>
      <c r="FR147" s="157"/>
      <c r="FS147" s="157"/>
      <c r="FT147" s="157"/>
      <c r="FU147" s="157"/>
      <c r="FV147" s="157"/>
      <c r="FW147" s="157"/>
      <c r="FX147" s="157"/>
      <c r="FY147" s="157"/>
      <c r="FZ147" s="157"/>
      <c r="GA147" s="157"/>
      <c r="GB147" s="157"/>
      <c r="GC147" s="157"/>
      <c r="GD147" s="157"/>
      <c r="GE147" s="157"/>
      <c r="GF147" s="157"/>
      <c r="GG147" s="157"/>
      <c r="GH147" s="157"/>
      <c r="GI147" s="157"/>
      <c r="GJ147" s="157"/>
      <c r="GK147" s="157"/>
      <c r="GL147" s="157"/>
      <c r="GM147" s="157"/>
      <c r="GN147" s="157"/>
      <c r="GO147" s="157"/>
      <c r="GP147" s="157"/>
      <c r="GQ147" s="157"/>
      <c r="GR147" s="157"/>
      <c r="GS147" s="157"/>
      <c r="GT147" s="157"/>
      <c r="GU147" s="157"/>
      <c r="GV147" s="157"/>
      <c r="GW147" s="157"/>
      <c r="GX147" s="157"/>
      <c r="GY147" s="157"/>
      <c r="GZ147" s="157"/>
      <c r="HA147" s="157"/>
      <c r="HB147" s="157"/>
      <c r="HC147" s="157"/>
      <c r="HD147" s="157"/>
      <c r="HE147" s="157"/>
      <c r="HF147" s="157"/>
      <c r="HG147" s="157"/>
      <c r="HH147" s="157"/>
      <c r="HI147" s="157"/>
      <c r="HJ147" s="157"/>
      <c r="HK147" s="157"/>
      <c r="HL147" s="157"/>
      <c r="HM147" s="157"/>
      <c r="HN147" s="157"/>
      <c r="HO147" s="157"/>
      <c r="HP147" s="157"/>
      <c r="HQ147" s="157"/>
      <c r="HR147" s="157"/>
      <c r="HS147" s="157"/>
      <c r="HT147" s="157"/>
      <c r="HU147" s="157"/>
      <c r="HV147" s="157"/>
      <c r="HW147" s="157"/>
      <c r="HX147" s="157"/>
      <c r="HY147" s="157"/>
      <c r="HZ147" s="157"/>
      <c r="IA147" s="157"/>
      <c r="IB147" s="157"/>
      <c r="IC147" s="157"/>
      <c r="ID147" s="157"/>
      <c r="IE147" s="157"/>
      <c r="IF147" s="157"/>
      <c r="IG147" s="157"/>
      <c r="IH147" s="157"/>
      <c r="II147" s="157"/>
      <c r="IJ147" s="157"/>
      <c r="IK147" s="157"/>
      <c r="IL147" s="157"/>
      <c r="IM147" s="157"/>
      <c r="IN147" s="157"/>
      <c r="IO147" s="157"/>
      <c r="IP147" s="157"/>
      <c r="IQ147" s="157"/>
      <c r="IR147" s="157"/>
      <c r="IS147" s="157"/>
      <c r="IT147" s="157"/>
      <c r="IU147" s="157"/>
      <c r="IV147" s="157"/>
      <c r="IW147" s="157"/>
      <c r="IX147" s="157"/>
      <c r="IY147" s="157"/>
      <c r="IZ147" s="157"/>
      <c r="JA147" s="157"/>
      <c r="JB147" s="157"/>
      <c r="JC147" s="157"/>
      <c r="JD147" s="157"/>
      <c r="JE147" s="157"/>
      <c r="JF147" s="157"/>
      <c r="JG147" s="157"/>
      <c r="JH147" s="157"/>
      <c r="JI147" s="157"/>
      <c r="JJ147" s="157"/>
      <c r="JK147" s="157"/>
      <c r="JL147" s="157"/>
      <c r="JM147" s="157"/>
      <c r="JN147" s="157"/>
      <c r="JO147" s="157"/>
      <c r="JP147" s="157"/>
      <c r="JQ147" s="157"/>
      <c r="JR147" s="157"/>
      <c r="JS147" s="157"/>
      <c r="JT147" s="157"/>
      <c r="JU147" s="157"/>
      <c r="JV147" s="157"/>
      <c r="JW147" s="157"/>
      <c r="JX147" s="157"/>
      <c r="JY147" s="157"/>
      <c r="JZ147" s="157"/>
      <c r="KA147" s="157"/>
      <c r="KB147" s="157"/>
      <c r="KC147" s="157"/>
      <c r="KD147" s="157"/>
      <c r="KE147" s="157"/>
      <c r="KF147" s="157"/>
      <c r="KG147" s="157"/>
      <c r="KH147" s="157"/>
      <c r="KI147" s="157"/>
      <c r="KJ147" s="157"/>
      <c r="KK147" s="157"/>
      <c r="KL147" s="157"/>
      <c r="KM147" s="157"/>
      <c r="KN147" s="157"/>
      <c r="KO147" s="157"/>
      <c r="KP147" s="157"/>
      <c r="KQ147" s="157"/>
      <c r="KR147" s="157"/>
      <c r="KS147" s="157"/>
      <c r="KT147" s="157"/>
      <c r="KU147" s="157"/>
      <c r="KV147" s="157"/>
      <c r="KW147" s="157"/>
      <c r="KX147" s="157"/>
      <c r="KY147" s="157"/>
      <c r="KZ147" s="157"/>
      <c r="LA147" s="157"/>
      <c r="LB147" s="157"/>
      <c r="LC147" s="157"/>
      <c r="LD147" s="157"/>
      <c r="LE147" s="157"/>
      <c r="LF147" s="157"/>
      <c r="LG147" s="157"/>
      <c r="LH147" s="157"/>
      <c r="LI147" s="157"/>
      <c r="LJ147" s="157"/>
      <c r="LK147" s="157"/>
      <c r="LL147" s="157"/>
      <c r="LM147" s="157"/>
      <c r="LN147" s="157"/>
      <c r="LO147" s="157"/>
      <c r="LP147" s="157"/>
      <c r="LQ147" s="157"/>
      <c r="LR147" s="157"/>
      <c r="LS147" s="157"/>
      <c r="LT147" s="157"/>
      <c r="LU147" s="157"/>
      <c r="LV147" s="157"/>
      <c r="LW147" s="157"/>
      <c r="LX147" s="157"/>
      <c r="LY147" s="157"/>
      <c r="LZ147" s="157"/>
      <c r="MA147" s="157"/>
      <c r="MB147" s="157"/>
      <c r="MC147" s="157"/>
      <c r="MD147" s="157"/>
      <c r="ME147" s="157"/>
      <c r="MF147" s="157"/>
      <c r="MG147" s="157"/>
      <c r="MH147" s="157"/>
      <c r="MI147" s="157"/>
      <c r="MJ147" s="157"/>
      <c r="MK147" s="157"/>
      <c r="ML147" s="157"/>
      <c r="MM147" s="157"/>
      <c r="MN147" s="157"/>
      <c r="MO147" s="157"/>
      <c r="MP147" s="157"/>
      <c r="MQ147" s="157"/>
      <c r="MR147" s="157"/>
      <c r="MS147" s="157"/>
      <c r="MT147" s="157"/>
      <c r="MU147" s="157"/>
      <c r="MV147" s="157"/>
      <c r="MW147" s="157"/>
      <c r="MX147" s="157"/>
      <c r="MY147" s="157"/>
      <c r="MZ147" s="157"/>
      <c r="NA147" s="157"/>
      <c r="NB147" s="157"/>
      <c r="NC147" s="157"/>
      <c r="ND147" s="157"/>
      <c r="NE147" s="157"/>
      <c r="NF147" s="157"/>
      <c r="NG147" s="157"/>
      <c r="NH147" s="157"/>
      <c r="NI147" s="157"/>
      <c r="NJ147" s="157"/>
      <c r="NK147" s="157"/>
      <c r="NL147" s="157"/>
      <c r="NM147" s="157"/>
      <c r="NN147" s="157"/>
      <c r="NO147" s="157"/>
      <c r="NP147" s="157"/>
      <c r="NQ147" s="157"/>
      <c r="NR147" s="157"/>
      <c r="NS147" s="157"/>
      <c r="NT147" s="157"/>
      <c r="NU147" s="157"/>
      <c r="NV147" s="157"/>
      <c r="NW147" s="157"/>
      <c r="NX147" s="157"/>
      <c r="NY147" s="157"/>
      <c r="NZ147" s="157"/>
      <c r="OA147" s="157"/>
      <c r="OB147" s="157"/>
      <c r="OC147" s="157"/>
      <c r="OD147" s="157"/>
      <c r="OE147" s="157"/>
      <c r="OF147" s="157"/>
      <c r="OG147" s="157"/>
      <c r="OH147" s="157"/>
      <c r="OI147" s="157"/>
      <c r="OJ147" s="157"/>
      <c r="OK147" s="157"/>
      <c r="OL147" s="157"/>
      <c r="OM147" s="157"/>
      <c r="ON147" s="157"/>
      <c r="OO147" s="157"/>
      <c r="OP147" s="157"/>
      <c r="OQ147" s="157"/>
      <c r="OR147" s="157"/>
      <c r="OS147" s="157"/>
      <c r="OT147" s="157"/>
      <c r="OU147" s="157"/>
      <c r="OV147" s="157"/>
      <c r="OW147" s="157"/>
      <c r="OX147" s="157"/>
      <c r="OY147" s="157"/>
      <c r="OZ147" s="157"/>
      <c r="PA147" s="157"/>
      <c r="PB147" s="157"/>
      <c r="PC147" s="157"/>
      <c r="PD147" s="157"/>
      <c r="PE147" s="157"/>
      <c r="PF147" s="157"/>
      <c r="PG147" s="157"/>
      <c r="PH147" s="157"/>
      <c r="PI147" s="157"/>
      <c r="PJ147" s="157"/>
      <c r="PK147" s="157"/>
      <c r="PL147" s="157"/>
      <c r="PM147" s="157"/>
      <c r="PN147" s="157"/>
      <c r="PO147" s="157"/>
      <c r="PP147" s="157"/>
      <c r="PQ147" s="157"/>
      <c r="PR147" s="157"/>
      <c r="PS147" s="157"/>
      <c r="PT147" s="157"/>
      <c r="PU147" s="157"/>
      <c r="PV147" s="157"/>
      <c r="PW147" s="157"/>
      <c r="PX147" s="157"/>
      <c r="PY147" s="157"/>
      <c r="PZ147" s="157"/>
      <c r="QA147" s="157"/>
      <c r="QB147" s="157"/>
      <c r="QC147" s="157"/>
      <c r="QD147" s="157"/>
      <c r="QE147" s="157"/>
      <c r="QF147" s="157"/>
      <c r="QG147" s="157"/>
      <c r="QH147" s="157"/>
      <c r="QI147" s="157"/>
      <c r="QJ147" s="157"/>
      <c r="QK147" s="157"/>
      <c r="QL147" s="157"/>
      <c r="QM147" s="157"/>
      <c r="QN147" s="157"/>
      <c r="QO147" s="157"/>
      <c r="QP147" s="157"/>
      <c r="QQ147" s="157"/>
      <c r="QR147" s="157"/>
      <c r="QS147" s="157"/>
      <c r="QT147" s="157"/>
      <c r="QU147" s="157"/>
      <c r="QV147" s="157"/>
      <c r="QW147" s="157"/>
      <c r="QX147" s="157"/>
      <c r="QY147" s="157"/>
      <c r="QZ147" s="157"/>
    </row>
    <row r="148" spans="1:468" s="31" customFormat="1" x14ac:dyDescent="0.25">
      <c r="A148" s="157"/>
      <c r="B148" s="157"/>
      <c r="C148" s="157"/>
      <c r="D148" s="157"/>
      <c r="E148" s="157"/>
      <c r="F148" s="157"/>
      <c r="G148" s="157"/>
      <c r="H148" s="157"/>
      <c r="I148" s="157"/>
      <c r="J148" s="157"/>
      <c r="K148" s="157"/>
      <c r="L148" s="124"/>
      <c r="M148" s="157"/>
      <c r="N148" s="157"/>
      <c r="O148" s="157"/>
      <c r="P148" s="90"/>
      <c r="Q148" s="157"/>
      <c r="R148" s="223"/>
      <c r="S148" s="157"/>
      <c r="T148" s="90"/>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c r="CG148" s="157"/>
      <c r="CH148" s="157"/>
      <c r="CI148" s="157"/>
      <c r="CJ148" s="157"/>
      <c r="CK148" s="157"/>
      <c r="CL148" s="157"/>
      <c r="CM148" s="157"/>
      <c r="CN148" s="157"/>
      <c r="CO148" s="157"/>
      <c r="CP148" s="157"/>
      <c r="CQ148" s="157"/>
      <c r="CR148" s="157"/>
      <c r="CS148" s="157"/>
      <c r="CT148" s="157"/>
      <c r="CU148" s="157"/>
      <c r="CV148" s="157"/>
      <c r="CW148" s="157"/>
      <c r="CX148" s="157"/>
      <c r="CY148" s="157"/>
      <c r="CZ148" s="157"/>
      <c r="DA148" s="157"/>
      <c r="DB148" s="157"/>
      <c r="DC148" s="157"/>
      <c r="DD148" s="157"/>
      <c r="DE148" s="157"/>
      <c r="DF148" s="157"/>
      <c r="DG148" s="157"/>
      <c r="DH148" s="157"/>
      <c r="DI148" s="157"/>
      <c r="DJ148" s="157"/>
      <c r="DK148" s="157"/>
      <c r="DL148" s="157"/>
      <c r="DM148" s="157"/>
      <c r="DN148" s="157"/>
      <c r="DO148" s="157"/>
      <c r="DP148" s="157"/>
      <c r="DQ148" s="157"/>
      <c r="DR148" s="157"/>
      <c r="DS148" s="157"/>
      <c r="DT148" s="157"/>
      <c r="DU148" s="157"/>
      <c r="DV148" s="157"/>
      <c r="DW148" s="157"/>
      <c r="DX148" s="157"/>
      <c r="DY148" s="157"/>
      <c r="DZ148" s="157"/>
      <c r="EA148" s="157"/>
      <c r="EB148" s="157"/>
      <c r="EC148" s="157"/>
      <c r="ED148" s="157"/>
      <c r="EE148" s="157"/>
      <c r="EF148" s="157"/>
      <c r="EG148" s="157"/>
      <c r="EH148" s="157"/>
      <c r="EI148" s="157"/>
      <c r="EJ148" s="157"/>
      <c r="EK148" s="157"/>
      <c r="EL148" s="157"/>
      <c r="EM148" s="157"/>
      <c r="EN148" s="157"/>
      <c r="EO148" s="157"/>
      <c r="EP148" s="157"/>
      <c r="EQ148" s="157"/>
      <c r="ER148" s="157"/>
      <c r="ES148" s="157"/>
      <c r="ET148" s="157"/>
      <c r="EU148" s="157"/>
      <c r="EV148" s="157"/>
      <c r="EW148" s="157"/>
      <c r="EX148" s="157"/>
      <c r="EY148" s="157"/>
      <c r="EZ148" s="157"/>
      <c r="FA148" s="157"/>
      <c r="FB148" s="157"/>
      <c r="FC148" s="157"/>
      <c r="FD148" s="157"/>
      <c r="FE148" s="157"/>
      <c r="FF148" s="157"/>
      <c r="FG148" s="157"/>
      <c r="FH148" s="157"/>
      <c r="FI148" s="157"/>
      <c r="FJ148" s="157"/>
      <c r="FK148" s="157"/>
      <c r="FL148" s="157"/>
      <c r="FM148" s="157"/>
      <c r="FN148" s="157"/>
      <c r="FO148" s="157"/>
      <c r="FP148" s="157"/>
      <c r="FQ148" s="157"/>
      <c r="FR148" s="157"/>
      <c r="FS148" s="157"/>
      <c r="FT148" s="157"/>
      <c r="FU148" s="157"/>
      <c r="FV148" s="157"/>
      <c r="FW148" s="157"/>
      <c r="FX148" s="157"/>
      <c r="FY148" s="157"/>
      <c r="FZ148" s="157"/>
      <c r="GA148" s="157"/>
      <c r="GB148" s="157"/>
      <c r="GC148" s="157"/>
      <c r="GD148" s="157"/>
      <c r="GE148" s="157"/>
      <c r="GF148" s="157"/>
      <c r="GG148" s="157"/>
      <c r="GH148" s="157"/>
      <c r="GI148" s="157"/>
      <c r="GJ148" s="157"/>
      <c r="GK148" s="157"/>
      <c r="GL148" s="157"/>
      <c r="GM148" s="157"/>
      <c r="GN148" s="157"/>
      <c r="GO148" s="157"/>
      <c r="GP148" s="157"/>
      <c r="GQ148" s="157"/>
      <c r="GR148" s="157"/>
      <c r="GS148" s="157"/>
      <c r="GT148" s="157"/>
      <c r="GU148" s="157"/>
      <c r="GV148" s="157"/>
      <c r="GW148" s="157"/>
      <c r="GX148" s="157"/>
      <c r="GY148" s="157"/>
      <c r="GZ148" s="157"/>
      <c r="HA148" s="157"/>
      <c r="HB148" s="157"/>
      <c r="HC148" s="157"/>
      <c r="HD148" s="157"/>
      <c r="HE148" s="157"/>
      <c r="HF148" s="157"/>
      <c r="HG148" s="157"/>
      <c r="HH148" s="157"/>
      <c r="HI148" s="157"/>
      <c r="HJ148" s="157"/>
      <c r="HK148" s="157"/>
      <c r="HL148" s="157"/>
      <c r="HM148" s="157"/>
      <c r="HN148" s="157"/>
      <c r="HO148" s="157"/>
      <c r="HP148" s="157"/>
      <c r="HQ148" s="157"/>
      <c r="HR148" s="157"/>
      <c r="HS148" s="157"/>
      <c r="HT148" s="157"/>
      <c r="HU148" s="157"/>
      <c r="HV148" s="157"/>
      <c r="HW148" s="157"/>
      <c r="HX148" s="157"/>
      <c r="HY148" s="157"/>
      <c r="HZ148" s="157"/>
      <c r="IA148" s="157"/>
      <c r="IB148" s="157"/>
      <c r="IC148" s="157"/>
      <c r="ID148" s="157"/>
      <c r="IE148" s="157"/>
      <c r="IF148" s="157"/>
      <c r="IG148" s="157"/>
      <c r="IH148" s="157"/>
      <c r="II148" s="157"/>
      <c r="IJ148" s="157"/>
      <c r="IK148" s="157"/>
      <c r="IL148" s="157"/>
      <c r="IM148" s="157"/>
      <c r="IN148" s="157"/>
      <c r="IO148" s="157"/>
      <c r="IP148" s="157"/>
      <c r="IQ148" s="157"/>
      <c r="IR148" s="157"/>
      <c r="IS148" s="157"/>
      <c r="IT148" s="157"/>
      <c r="IU148" s="157"/>
      <c r="IV148" s="157"/>
      <c r="IW148" s="157"/>
      <c r="IX148" s="157"/>
      <c r="IY148" s="157"/>
      <c r="IZ148" s="157"/>
      <c r="JA148" s="157"/>
      <c r="JB148" s="157"/>
      <c r="JC148" s="157"/>
      <c r="JD148" s="157"/>
      <c r="JE148" s="157"/>
      <c r="JF148" s="157"/>
      <c r="JG148" s="157"/>
      <c r="JH148" s="157"/>
      <c r="JI148" s="157"/>
      <c r="JJ148" s="157"/>
      <c r="JK148" s="157"/>
      <c r="JL148" s="157"/>
      <c r="JM148" s="157"/>
      <c r="JN148" s="157"/>
      <c r="JO148" s="157"/>
      <c r="JP148" s="157"/>
      <c r="JQ148" s="157"/>
      <c r="JR148" s="157"/>
      <c r="JS148" s="157"/>
      <c r="JT148" s="157"/>
      <c r="JU148" s="157"/>
      <c r="JV148" s="157"/>
      <c r="JW148" s="157"/>
      <c r="JX148" s="157"/>
      <c r="JY148" s="157"/>
      <c r="JZ148" s="157"/>
      <c r="KA148" s="157"/>
      <c r="KB148" s="157"/>
      <c r="KC148" s="157"/>
      <c r="KD148" s="157"/>
      <c r="KE148" s="157"/>
      <c r="KF148" s="157"/>
      <c r="KG148" s="157"/>
      <c r="KH148" s="157"/>
      <c r="KI148" s="157"/>
      <c r="KJ148" s="157"/>
      <c r="KK148" s="157"/>
      <c r="KL148" s="157"/>
      <c r="KM148" s="157"/>
      <c r="KN148" s="157"/>
      <c r="KO148" s="157"/>
      <c r="KP148" s="157"/>
      <c r="KQ148" s="157"/>
      <c r="KR148" s="157"/>
      <c r="KS148" s="157"/>
      <c r="KT148" s="157"/>
      <c r="KU148" s="157"/>
      <c r="KV148" s="157"/>
      <c r="KW148" s="157"/>
      <c r="KX148" s="157"/>
      <c r="KY148" s="157"/>
      <c r="KZ148" s="157"/>
      <c r="LA148" s="157"/>
      <c r="LB148" s="157"/>
      <c r="LC148" s="157"/>
      <c r="LD148" s="157"/>
      <c r="LE148" s="157"/>
      <c r="LF148" s="157"/>
      <c r="LG148" s="157"/>
      <c r="LH148" s="157"/>
      <c r="LI148" s="157"/>
      <c r="LJ148" s="157"/>
      <c r="LK148" s="157"/>
      <c r="LL148" s="157"/>
      <c r="LM148" s="157"/>
      <c r="LN148" s="157"/>
      <c r="LO148" s="157"/>
      <c r="LP148" s="157"/>
      <c r="LQ148" s="157"/>
      <c r="LR148" s="157"/>
      <c r="LS148" s="157"/>
      <c r="LT148" s="157"/>
      <c r="LU148" s="157"/>
      <c r="LV148" s="157"/>
      <c r="LW148" s="157"/>
      <c r="LX148" s="157"/>
      <c r="LY148" s="157"/>
      <c r="LZ148" s="157"/>
      <c r="MA148" s="157"/>
      <c r="MB148" s="157"/>
      <c r="MC148" s="157"/>
      <c r="MD148" s="157"/>
      <c r="ME148" s="157"/>
      <c r="MF148" s="157"/>
      <c r="MG148" s="157"/>
      <c r="MH148" s="157"/>
      <c r="MI148" s="157"/>
      <c r="MJ148" s="157"/>
      <c r="MK148" s="157"/>
      <c r="ML148" s="157"/>
      <c r="MM148" s="157"/>
      <c r="MN148" s="157"/>
      <c r="MO148" s="157"/>
      <c r="MP148" s="157"/>
      <c r="MQ148" s="157"/>
      <c r="MR148" s="157"/>
      <c r="MS148" s="157"/>
      <c r="MT148" s="157"/>
      <c r="MU148" s="157"/>
      <c r="MV148" s="157"/>
      <c r="MW148" s="157"/>
      <c r="MX148" s="157"/>
      <c r="MY148" s="157"/>
      <c r="MZ148" s="157"/>
      <c r="NA148" s="157"/>
      <c r="NB148" s="157"/>
      <c r="NC148" s="157"/>
      <c r="ND148" s="157"/>
      <c r="NE148" s="157"/>
      <c r="NF148" s="157"/>
      <c r="NG148" s="157"/>
      <c r="NH148" s="157"/>
      <c r="NI148" s="157"/>
      <c r="NJ148" s="157"/>
      <c r="NK148" s="157"/>
      <c r="NL148" s="157"/>
      <c r="NM148" s="157"/>
      <c r="NN148" s="157"/>
      <c r="NO148" s="157"/>
      <c r="NP148" s="157"/>
      <c r="NQ148" s="157"/>
      <c r="NR148" s="157"/>
      <c r="NS148" s="157"/>
      <c r="NT148" s="157"/>
      <c r="NU148" s="157"/>
      <c r="NV148" s="157"/>
      <c r="NW148" s="157"/>
      <c r="NX148" s="157"/>
      <c r="NY148" s="157"/>
      <c r="NZ148" s="157"/>
      <c r="OA148" s="157"/>
      <c r="OB148" s="157"/>
      <c r="OC148" s="157"/>
      <c r="OD148" s="157"/>
      <c r="OE148" s="157"/>
      <c r="OF148" s="157"/>
      <c r="OG148" s="157"/>
      <c r="OH148" s="157"/>
      <c r="OI148" s="157"/>
      <c r="OJ148" s="157"/>
      <c r="OK148" s="157"/>
      <c r="OL148" s="157"/>
      <c r="OM148" s="157"/>
      <c r="ON148" s="157"/>
      <c r="OO148" s="157"/>
      <c r="OP148" s="157"/>
      <c r="OQ148" s="157"/>
      <c r="OR148" s="157"/>
      <c r="OS148" s="157"/>
      <c r="OT148" s="157"/>
      <c r="OU148" s="157"/>
      <c r="OV148" s="157"/>
      <c r="OW148" s="157"/>
      <c r="OX148" s="157"/>
      <c r="OY148" s="157"/>
      <c r="OZ148" s="157"/>
      <c r="PA148" s="157"/>
      <c r="PB148" s="157"/>
      <c r="PC148" s="157"/>
      <c r="PD148" s="157"/>
      <c r="PE148" s="157"/>
      <c r="PF148" s="157"/>
      <c r="PG148" s="157"/>
      <c r="PH148" s="157"/>
      <c r="PI148" s="157"/>
      <c r="PJ148" s="157"/>
      <c r="PK148" s="157"/>
      <c r="PL148" s="157"/>
      <c r="PM148" s="157"/>
      <c r="PN148" s="157"/>
      <c r="PO148" s="157"/>
      <c r="PP148" s="157"/>
      <c r="PQ148" s="157"/>
      <c r="PR148" s="157"/>
      <c r="PS148" s="157"/>
      <c r="PT148" s="157"/>
      <c r="PU148" s="157"/>
      <c r="PV148" s="157"/>
      <c r="PW148" s="157"/>
      <c r="PX148" s="157"/>
      <c r="PY148" s="157"/>
      <c r="PZ148" s="157"/>
      <c r="QA148" s="157"/>
      <c r="QB148" s="157"/>
      <c r="QC148" s="157"/>
      <c r="QD148" s="157"/>
      <c r="QE148" s="157"/>
      <c r="QF148" s="157"/>
      <c r="QG148" s="157"/>
      <c r="QH148" s="157"/>
      <c r="QI148" s="157"/>
      <c r="QJ148" s="157"/>
      <c r="QK148" s="157"/>
      <c r="QL148" s="157"/>
      <c r="QM148" s="157"/>
      <c r="QN148" s="157"/>
      <c r="QO148" s="157"/>
      <c r="QP148" s="157"/>
      <c r="QQ148" s="157"/>
      <c r="QR148" s="157"/>
      <c r="QS148" s="157"/>
      <c r="QT148" s="157"/>
      <c r="QU148" s="157"/>
      <c r="QV148" s="157"/>
      <c r="QW148" s="157"/>
      <c r="QX148" s="157"/>
      <c r="QY148" s="157"/>
      <c r="QZ148" s="157"/>
    </row>
    <row r="149" spans="1:468" s="31" customFormat="1" x14ac:dyDescent="0.25">
      <c r="A149" s="157"/>
      <c r="B149" s="157"/>
      <c r="C149" s="157"/>
      <c r="D149" s="157"/>
      <c r="E149" s="157"/>
      <c r="F149" s="157"/>
      <c r="G149" s="157"/>
      <c r="H149" s="157"/>
      <c r="I149" s="157"/>
      <c r="J149" s="157"/>
      <c r="K149" s="157"/>
      <c r="L149" s="124"/>
      <c r="M149" s="157"/>
      <c r="N149" s="157"/>
      <c r="O149" s="157"/>
      <c r="P149" s="90"/>
      <c r="Q149" s="157"/>
      <c r="R149" s="223"/>
      <c r="S149" s="157"/>
      <c r="T149" s="90"/>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c r="CG149" s="157"/>
      <c r="CH149" s="157"/>
      <c r="CI149" s="157"/>
      <c r="CJ149" s="157"/>
      <c r="CK149" s="157"/>
      <c r="CL149" s="157"/>
      <c r="CM149" s="157"/>
      <c r="CN149" s="157"/>
      <c r="CO149" s="157"/>
      <c r="CP149" s="157"/>
      <c r="CQ149" s="157"/>
      <c r="CR149" s="157"/>
      <c r="CS149" s="157"/>
      <c r="CT149" s="157"/>
      <c r="CU149" s="157"/>
      <c r="CV149" s="157"/>
      <c r="CW149" s="157"/>
      <c r="CX149" s="157"/>
      <c r="CY149" s="157"/>
      <c r="CZ149" s="157"/>
      <c r="DA149" s="157"/>
      <c r="DB149" s="157"/>
      <c r="DC149" s="157"/>
      <c r="DD149" s="157"/>
      <c r="DE149" s="157"/>
      <c r="DF149" s="157"/>
      <c r="DG149" s="157"/>
      <c r="DH149" s="157"/>
      <c r="DI149" s="157"/>
      <c r="DJ149" s="157"/>
      <c r="DK149" s="157"/>
      <c r="DL149" s="157"/>
      <c r="DM149" s="157"/>
      <c r="DN149" s="157"/>
      <c r="DO149" s="157"/>
      <c r="DP149" s="157"/>
      <c r="DQ149" s="157"/>
      <c r="DR149" s="157"/>
      <c r="DS149" s="157"/>
      <c r="DT149" s="157"/>
      <c r="DU149" s="157"/>
      <c r="DV149" s="157"/>
      <c r="DW149" s="157"/>
      <c r="DX149" s="157"/>
      <c r="DY149" s="157"/>
      <c r="DZ149" s="157"/>
      <c r="EA149" s="157"/>
      <c r="EB149" s="157"/>
      <c r="EC149" s="157"/>
      <c r="ED149" s="157"/>
      <c r="EE149" s="157"/>
      <c r="EF149" s="157"/>
      <c r="EG149" s="157"/>
      <c r="EH149" s="157"/>
      <c r="EI149" s="157"/>
      <c r="EJ149" s="157"/>
      <c r="EK149" s="157"/>
      <c r="EL149" s="157"/>
      <c r="EM149" s="157"/>
      <c r="EN149" s="157"/>
      <c r="EO149" s="157"/>
      <c r="EP149" s="157"/>
      <c r="EQ149" s="157"/>
      <c r="ER149" s="157"/>
      <c r="ES149" s="157"/>
      <c r="ET149" s="157"/>
      <c r="EU149" s="157"/>
      <c r="EV149" s="157"/>
      <c r="EW149" s="157"/>
      <c r="EX149" s="157"/>
      <c r="EY149" s="157"/>
      <c r="EZ149" s="157"/>
      <c r="FA149" s="157"/>
      <c r="FB149" s="157"/>
      <c r="FC149" s="157"/>
      <c r="FD149" s="157"/>
      <c r="FE149" s="157"/>
      <c r="FF149" s="157"/>
      <c r="FG149" s="157"/>
      <c r="FH149" s="157"/>
      <c r="FI149" s="157"/>
      <c r="FJ149" s="157"/>
      <c r="FK149" s="157"/>
      <c r="FL149" s="157"/>
      <c r="FM149" s="157"/>
      <c r="FN149" s="157"/>
      <c r="FO149" s="157"/>
      <c r="FP149" s="157"/>
      <c r="FQ149" s="157"/>
      <c r="FR149" s="157"/>
      <c r="FS149" s="157"/>
      <c r="FT149" s="157"/>
      <c r="FU149" s="157"/>
      <c r="FV149" s="157"/>
      <c r="FW149" s="157"/>
      <c r="FX149" s="157"/>
      <c r="FY149" s="157"/>
      <c r="FZ149" s="157"/>
      <c r="GA149" s="157"/>
      <c r="GB149" s="157"/>
      <c r="GC149" s="157"/>
      <c r="GD149" s="157"/>
      <c r="GE149" s="157"/>
      <c r="GF149" s="157"/>
      <c r="GG149" s="157"/>
      <c r="GH149" s="157"/>
      <c r="GI149" s="157"/>
      <c r="GJ149" s="157"/>
      <c r="GK149" s="157"/>
      <c r="GL149" s="157"/>
      <c r="GM149" s="157"/>
      <c r="GN149" s="157"/>
      <c r="GO149" s="157"/>
      <c r="GP149" s="157"/>
      <c r="GQ149" s="157"/>
      <c r="GR149" s="157"/>
      <c r="GS149" s="157"/>
      <c r="GT149" s="157"/>
      <c r="GU149" s="157"/>
      <c r="GV149" s="157"/>
      <c r="GW149" s="157"/>
      <c r="GX149" s="157"/>
      <c r="GY149" s="157"/>
      <c r="GZ149" s="157"/>
      <c r="HA149" s="157"/>
      <c r="HB149" s="157"/>
      <c r="HC149" s="157"/>
      <c r="HD149" s="157"/>
      <c r="HE149" s="157"/>
      <c r="HF149" s="157"/>
      <c r="HG149" s="157"/>
      <c r="HH149" s="157"/>
      <c r="HI149" s="157"/>
      <c r="HJ149" s="157"/>
      <c r="HK149" s="157"/>
      <c r="HL149" s="157"/>
      <c r="HM149" s="157"/>
      <c r="HN149" s="157"/>
      <c r="HO149" s="157"/>
      <c r="HP149" s="157"/>
      <c r="HQ149" s="157"/>
      <c r="HR149" s="157"/>
      <c r="HS149" s="157"/>
      <c r="HT149" s="157"/>
      <c r="HU149" s="157"/>
      <c r="HV149" s="157"/>
      <c r="HW149" s="157"/>
      <c r="HX149" s="157"/>
      <c r="HY149" s="157"/>
      <c r="HZ149" s="157"/>
      <c r="IA149" s="157"/>
      <c r="IB149" s="157"/>
      <c r="IC149" s="157"/>
      <c r="ID149" s="157"/>
      <c r="IE149" s="157"/>
      <c r="IF149" s="157"/>
      <c r="IG149" s="157"/>
      <c r="IH149" s="157"/>
      <c r="II149" s="157"/>
      <c r="IJ149" s="157"/>
      <c r="IK149" s="157"/>
      <c r="IL149" s="157"/>
      <c r="IM149" s="157"/>
      <c r="IN149" s="157"/>
      <c r="IO149" s="157"/>
      <c r="IP149" s="157"/>
      <c r="IQ149" s="157"/>
      <c r="IR149" s="157"/>
      <c r="IS149" s="157"/>
      <c r="IT149" s="157"/>
      <c r="IU149" s="157"/>
      <c r="IV149" s="157"/>
      <c r="IW149" s="157"/>
      <c r="IX149" s="157"/>
      <c r="IY149" s="157"/>
      <c r="IZ149" s="157"/>
      <c r="JA149" s="157"/>
      <c r="JB149" s="157"/>
      <c r="JC149" s="157"/>
      <c r="JD149" s="157"/>
      <c r="JE149" s="157"/>
      <c r="JF149" s="157"/>
      <c r="JG149" s="157"/>
      <c r="JH149" s="157"/>
      <c r="JI149" s="157"/>
      <c r="JJ149" s="157"/>
      <c r="JK149" s="157"/>
      <c r="JL149" s="157"/>
      <c r="JM149" s="157"/>
      <c r="JN149" s="157"/>
      <c r="JO149" s="157"/>
      <c r="JP149" s="157"/>
      <c r="JQ149" s="157"/>
      <c r="JR149" s="157"/>
      <c r="JS149" s="157"/>
      <c r="JT149" s="157"/>
      <c r="JU149" s="157"/>
      <c r="JV149" s="157"/>
      <c r="JW149" s="157"/>
      <c r="JX149" s="157"/>
      <c r="JY149" s="157"/>
      <c r="JZ149" s="157"/>
      <c r="KA149" s="157"/>
      <c r="KB149" s="157"/>
      <c r="KC149" s="157"/>
      <c r="KD149" s="157"/>
      <c r="KE149" s="157"/>
      <c r="KF149" s="157"/>
      <c r="KG149" s="157"/>
      <c r="KH149" s="157"/>
      <c r="KI149" s="157"/>
      <c r="KJ149" s="157"/>
      <c r="KK149" s="157"/>
      <c r="KL149" s="157"/>
      <c r="KM149" s="157"/>
      <c r="KN149" s="157"/>
      <c r="KO149" s="157"/>
      <c r="KP149" s="157"/>
      <c r="KQ149" s="157"/>
      <c r="KR149" s="157"/>
      <c r="KS149" s="157"/>
      <c r="KT149" s="157"/>
      <c r="KU149" s="157"/>
      <c r="KV149" s="157"/>
      <c r="KW149" s="157"/>
      <c r="KX149" s="157"/>
      <c r="KY149" s="157"/>
      <c r="KZ149" s="157"/>
      <c r="LA149" s="157"/>
      <c r="LB149" s="157"/>
      <c r="LC149" s="157"/>
      <c r="LD149" s="157"/>
      <c r="LE149" s="157"/>
      <c r="LF149" s="157"/>
      <c r="LG149" s="157"/>
      <c r="LH149" s="157"/>
      <c r="LI149" s="157"/>
      <c r="LJ149" s="157"/>
      <c r="LK149" s="157"/>
      <c r="LL149" s="157"/>
      <c r="LM149" s="157"/>
      <c r="LN149" s="157"/>
      <c r="LO149" s="157"/>
      <c r="LP149" s="157"/>
      <c r="LQ149" s="157"/>
      <c r="LR149" s="157"/>
      <c r="LS149" s="157"/>
      <c r="LT149" s="157"/>
      <c r="LU149" s="157"/>
      <c r="LV149" s="157"/>
      <c r="LW149" s="157"/>
      <c r="LX149" s="157"/>
      <c r="LY149" s="157"/>
      <c r="LZ149" s="157"/>
      <c r="MA149" s="157"/>
      <c r="MB149" s="157"/>
      <c r="MC149" s="157"/>
      <c r="MD149" s="157"/>
      <c r="ME149" s="157"/>
      <c r="MF149" s="157"/>
      <c r="MG149" s="157"/>
      <c r="MH149" s="157"/>
      <c r="MI149" s="157"/>
      <c r="MJ149" s="157"/>
      <c r="MK149" s="157"/>
      <c r="ML149" s="157"/>
      <c r="MM149" s="157"/>
      <c r="MN149" s="157"/>
      <c r="MO149" s="157"/>
      <c r="MP149" s="157"/>
      <c r="MQ149" s="157"/>
      <c r="MR149" s="157"/>
      <c r="MS149" s="157"/>
      <c r="MT149" s="157"/>
      <c r="MU149" s="157"/>
      <c r="MV149" s="157"/>
      <c r="MW149" s="157"/>
      <c r="MX149" s="157"/>
      <c r="MY149" s="157"/>
      <c r="MZ149" s="157"/>
      <c r="NA149" s="157"/>
      <c r="NB149" s="157"/>
      <c r="NC149" s="157"/>
      <c r="ND149" s="157"/>
      <c r="NE149" s="157"/>
      <c r="NF149" s="157"/>
      <c r="NG149" s="157"/>
      <c r="NH149" s="157"/>
      <c r="NI149" s="157"/>
      <c r="NJ149" s="157"/>
      <c r="NK149" s="157"/>
      <c r="NL149" s="157"/>
      <c r="NM149" s="157"/>
      <c r="NN149" s="157"/>
      <c r="NO149" s="157"/>
      <c r="NP149" s="157"/>
      <c r="NQ149" s="157"/>
      <c r="NR149" s="157"/>
      <c r="NS149" s="157"/>
      <c r="NT149" s="157"/>
      <c r="NU149" s="157"/>
      <c r="NV149" s="157"/>
      <c r="NW149" s="157"/>
      <c r="NX149" s="157"/>
      <c r="NY149" s="157"/>
      <c r="NZ149" s="157"/>
      <c r="OA149" s="157"/>
      <c r="OB149" s="157"/>
      <c r="OC149" s="157"/>
      <c r="OD149" s="157"/>
      <c r="OE149" s="157"/>
      <c r="OF149" s="157"/>
      <c r="OG149" s="157"/>
      <c r="OH149" s="157"/>
      <c r="OI149" s="157"/>
      <c r="OJ149" s="157"/>
      <c r="OK149" s="157"/>
      <c r="OL149" s="157"/>
      <c r="OM149" s="157"/>
      <c r="ON149" s="157"/>
      <c r="OO149" s="157"/>
      <c r="OP149" s="157"/>
      <c r="OQ149" s="157"/>
      <c r="OR149" s="157"/>
      <c r="OS149" s="157"/>
      <c r="OT149" s="157"/>
      <c r="OU149" s="157"/>
      <c r="OV149" s="157"/>
      <c r="OW149" s="157"/>
      <c r="OX149" s="157"/>
      <c r="OY149" s="157"/>
      <c r="OZ149" s="157"/>
      <c r="PA149" s="157"/>
      <c r="PB149" s="157"/>
      <c r="PC149" s="157"/>
      <c r="PD149" s="157"/>
      <c r="PE149" s="157"/>
      <c r="PF149" s="157"/>
      <c r="PG149" s="157"/>
      <c r="PH149" s="157"/>
      <c r="PI149" s="157"/>
      <c r="PJ149" s="157"/>
      <c r="PK149" s="157"/>
      <c r="PL149" s="157"/>
      <c r="PM149" s="157"/>
      <c r="PN149" s="157"/>
      <c r="PO149" s="157"/>
      <c r="PP149" s="157"/>
      <c r="PQ149" s="157"/>
      <c r="PR149" s="157"/>
      <c r="PS149" s="157"/>
      <c r="PT149" s="157"/>
      <c r="PU149" s="157"/>
      <c r="PV149" s="157"/>
      <c r="PW149" s="157"/>
      <c r="PX149" s="157"/>
      <c r="PY149" s="157"/>
      <c r="PZ149" s="157"/>
      <c r="QA149" s="157"/>
      <c r="QB149" s="157"/>
      <c r="QC149" s="157"/>
      <c r="QD149" s="157"/>
      <c r="QE149" s="157"/>
      <c r="QF149" s="157"/>
      <c r="QG149" s="157"/>
      <c r="QH149" s="157"/>
      <c r="QI149" s="157"/>
      <c r="QJ149" s="157"/>
      <c r="QK149" s="157"/>
      <c r="QL149" s="157"/>
      <c r="QM149" s="157"/>
      <c r="QN149" s="157"/>
      <c r="QO149" s="157"/>
      <c r="QP149" s="157"/>
      <c r="QQ149" s="157"/>
      <c r="QR149" s="157"/>
      <c r="QS149" s="157"/>
      <c r="QT149" s="157"/>
      <c r="QU149" s="157"/>
      <c r="QV149" s="157"/>
      <c r="QW149" s="157"/>
      <c r="QX149" s="157"/>
      <c r="QY149" s="157"/>
      <c r="QZ149" s="157"/>
    </row>
    <row r="150" spans="1:468" s="31" customFormat="1" x14ac:dyDescent="0.25">
      <c r="A150" s="157"/>
      <c r="B150" s="157"/>
      <c r="C150" s="157"/>
      <c r="D150" s="157"/>
      <c r="E150" s="157"/>
      <c r="F150" s="157"/>
      <c r="G150" s="157"/>
      <c r="H150" s="157"/>
      <c r="I150" s="157"/>
      <c r="J150" s="157"/>
      <c r="K150" s="157"/>
      <c r="L150" s="124"/>
      <c r="M150" s="157"/>
      <c r="N150" s="157"/>
      <c r="O150" s="157"/>
      <c r="P150" s="90"/>
      <c r="Q150" s="157"/>
      <c r="R150" s="223"/>
      <c r="S150" s="157"/>
      <c r="T150" s="90"/>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c r="CG150" s="157"/>
      <c r="CH150" s="157"/>
      <c r="CI150" s="157"/>
      <c r="CJ150" s="157"/>
      <c r="CK150" s="157"/>
      <c r="CL150" s="157"/>
      <c r="CM150" s="157"/>
      <c r="CN150" s="157"/>
      <c r="CO150" s="157"/>
      <c r="CP150" s="157"/>
      <c r="CQ150" s="157"/>
      <c r="CR150" s="157"/>
      <c r="CS150" s="157"/>
      <c r="CT150" s="157"/>
      <c r="CU150" s="157"/>
      <c r="CV150" s="157"/>
      <c r="CW150" s="157"/>
      <c r="CX150" s="157"/>
      <c r="CY150" s="157"/>
      <c r="CZ150" s="157"/>
      <c r="DA150" s="157"/>
      <c r="DB150" s="157"/>
      <c r="DC150" s="157"/>
      <c r="DD150" s="157"/>
      <c r="DE150" s="157"/>
      <c r="DF150" s="157"/>
      <c r="DG150" s="157"/>
      <c r="DH150" s="157"/>
      <c r="DI150" s="157"/>
      <c r="DJ150" s="157"/>
      <c r="DK150" s="157"/>
      <c r="DL150" s="157"/>
      <c r="DM150" s="157"/>
      <c r="DN150" s="157"/>
      <c r="DO150" s="157"/>
      <c r="DP150" s="157"/>
      <c r="DQ150" s="157"/>
      <c r="DR150" s="157"/>
      <c r="DS150" s="157"/>
      <c r="DT150" s="157"/>
      <c r="DU150" s="157"/>
      <c r="DV150" s="157"/>
      <c r="DW150" s="157"/>
      <c r="DX150" s="157"/>
      <c r="DY150" s="157"/>
      <c r="DZ150" s="157"/>
      <c r="EA150" s="157"/>
      <c r="EB150" s="157"/>
      <c r="EC150" s="157"/>
      <c r="ED150" s="157"/>
      <c r="EE150" s="157"/>
      <c r="EF150" s="157"/>
      <c r="EG150" s="157"/>
      <c r="EH150" s="157"/>
      <c r="EI150" s="157"/>
      <c r="EJ150" s="157"/>
      <c r="EK150" s="157"/>
      <c r="EL150" s="157"/>
      <c r="EM150" s="157"/>
      <c r="EN150" s="157"/>
      <c r="EO150" s="157"/>
      <c r="EP150" s="157"/>
      <c r="EQ150" s="157"/>
      <c r="ER150" s="157"/>
      <c r="ES150" s="157"/>
      <c r="ET150" s="157"/>
      <c r="EU150" s="157"/>
      <c r="EV150" s="157"/>
      <c r="EW150" s="157"/>
      <c r="EX150" s="157"/>
      <c r="EY150" s="157"/>
      <c r="EZ150" s="157"/>
      <c r="FA150" s="157"/>
      <c r="FB150" s="157"/>
      <c r="FC150" s="157"/>
      <c r="FD150" s="157"/>
      <c r="FE150" s="157"/>
      <c r="FF150" s="157"/>
      <c r="FG150" s="157"/>
      <c r="FH150" s="157"/>
      <c r="FI150" s="157"/>
      <c r="FJ150" s="157"/>
      <c r="FK150" s="157"/>
      <c r="FL150" s="157"/>
      <c r="FM150" s="157"/>
      <c r="FN150" s="157"/>
      <c r="FO150" s="157"/>
      <c r="FP150" s="157"/>
      <c r="FQ150" s="157"/>
      <c r="FR150" s="157"/>
      <c r="FS150" s="157"/>
      <c r="FT150" s="157"/>
      <c r="FU150" s="157"/>
      <c r="FV150" s="157"/>
      <c r="FW150" s="157"/>
      <c r="FX150" s="157"/>
      <c r="FY150" s="157"/>
      <c r="FZ150" s="157"/>
      <c r="GA150" s="157"/>
      <c r="GB150" s="157"/>
      <c r="GC150" s="157"/>
      <c r="GD150" s="157"/>
      <c r="GE150" s="157"/>
      <c r="GF150" s="157"/>
      <c r="GG150" s="157"/>
      <c r="GH150" s="157"/>
      <c r="GI150" s="157"/>
      <c r="GJ150" s="157"/>
      <c r="GK150" s="157"/>
      <c r="GL150" s="157"/>
      <c r="GM150" s="157"/>
      <c r="GN150" s="157"/>
      <c r="GO150" s="157"/>
      <c r="GP150" s="157"/>
      <c r="GQ150" s="157"/>
      <c r="GR150" s="157"/>
      <c r="GS150" s="157"/>
      <c r="GT150" s="157"/>
      <c r="GU150" s="157"/>
      <c r="GV150" s="157"/>
      <c r="GW150" s="157"/>
      <c r="GX150" s="157"/>
      <c r="GY150" s="157"/>
      <c r="GZ150" s="157"/>
      <c r="HA150" s="157"/>
      <c r="HB150" s="157"/>
      <c r="HC150" s="157"/>
      <c r="HD150" s="157"/>
      <c r="HE150" s="157"/>
      <c r="HF150" s="157"/>
      <c r="HG150" s="157"/>
      <c r="HH150" s="157"/>
      <c r="HI150" s="157"/>
      <c r="HJ150" s="157"/>
      <c r="HK150" s="157"/>
      <c r="HL150" s="157"/>
      <c r="HM150" s="157"/>
      <c r="HN150" s="157"/>
      <c r="HO150" s="157"/>
      <c r="HP150" s="157"/>
      <c r="HQ150" s="157"/>
      <c r="HR150" s="157"/>
      <c r="HS150" s="157"/>
      <c r="HT150" s="157"/>
      <c r="HU150" s="157"/>
      <c r="HV150" s="157"/>
      <c r="HW150" s="157"/>
      <c r="HX150" s="157"/>
      <c r="HY150" s="157"/>
      <c r="HZ150" s="157"/>
      <c r="IA150" s="157"/>
      <c r="IB150" s="157"/>
      <c r="IC150" s="157"/>
      <c r="ID150" s="157"/>
      <c r="IE150" s="157"/>
      <c r="IF150" s="157"/>
      <c r="IG150" s="157"/>
      <c r="IH150" s="157"/>
      <c r="II150" s="157"/>
      <c r="IJ150" s="157"/>
      <c r="IK150" s="157"/>
      <c r="IL150" s="157"/>
      <c r="IM150" s="157"/>
      <c r="IN150" s="157"/>
      <c r="IO150" s="157"/>
      <c r="IP150" s="157"/>
      <c r="IQ150" s="157"/>
      <c r="IR150" s="157"/>
      <c r="IS150" s="157"/>
      <c r="IT150" s="157"/>
      <c r="IU150" s="157"/>
      <c r="IV150" s="157"/>
      <c r="IW150" s="157"/>
      <c r="IX150" s="157"/>
      <c r="IY150" s="157"/>
      <c r="IZ150" s="157"/>
      <c r="JA150" s="157"/>
      <c r="JB150" s="157"/>
      <c r="JC150" s="157"/>
      <c r="JD150" s="157"/>
      <c r="JE150" s="157"/>
      <c r="JF150" s="157"/>
      <c r="JG150" s="157"/>
      <c r="JH150" s="157"/>
      <c r="JI150" s="157"/>
      <c r="JJ150" s="157"/>
      <c r="JK150" s="157"/>
      <c r="JL150" s="157"/>
      <c r="JM150" s="157"/>
      <c r="JN150" s="157"/>
      <c r="JO150" s="157"/>
      <c r="JP150" s="157"/>
      <c r="JQ150" s="157"/>
      <c r="JR150" s="157"/>
      <c r="JS150" s="157"/>
      <c r="JT150" s="157"/>
      <c r="JU150" s="157"/>
      <c r="JV150" s="157"/>
      <c r="JW150" s="157"/>
      <c r="JX150" s="157"/>
      <c r="JY150" s="157"/>
      <c r="JZ150" s="157"/>
      <c r="KA150" s="157"/>
      <c r="KB150" s="157"/>
      <c r="KC150" s="157"/>
      <c r="KD150" s="157"/>
      <c r="KE150" s="157"/>
      <c r="KF150" s="157"/>
      <c r="KG150" s="157"/>
      <c r="KH150" s="157"/>
      <c r="KI150" s="157"/>
      <c r="KJ150" s="157"/>
      <c r="KK150" s="157"/>
      <c r="KL150" s="157"/>
      <c r="KM150" s="157"/>
      <c r="KN150" s="157"/>
      <c r="KO150" s="157"/>
      <c r="KP150" s="157"/>
      <c r="KQ150" s="157"/>
      <c r="KR150" s="157"/>
      <c r="KS150" s="157"/>
      <c r="KT150" s="157"/>
      <c r="KU150" s="157"/>
      <c r="KV150" s="157"/>
      <c r="KW150" s="157"/>
      <c r="KX150" s="157"/>
      <c r="KY150" s="157"/>
      <c r="KZ150" s="157"/>
      <c r="LA150" s="157"/>
      <c r="LB150" s="157"/>
      <c r="LC150" s="157"/>
      <c r="LD150" s="157"/>
      <c r="LE150" s="157"/>
      <c r="LF150" s="157"/>
      <c r="LG150" s="157"/>
      <c r="LH150" s="157"/>
      <c r="LI150" s="157"/>
      <c r="LJ150" s="157"/>
      <c r="LK150" s="157"/>
      <c r="LL150" s="157"/>
      <c r="LM150" s="157"/>
      <c r="LN150" s="157"/>
      <c r="LO150" s="157"/>
      <c r="LP150" s="157"/>
      <c r="LQ150" s="157"/>
      <c r="LR150" s="157"/>
      <c r="LS150" s="157"/>
      <c r="LT150" s="157"/>
      <c r="LU150" s="157"/>
      <c r="LV150" s="157"/>
      <c r="LW150" s="157"/>
      <c r="LX150" s="157"/>
      <c r="LY150" s="157"/>
      <c r="LZ150" s="157"/>
      <c r="MA150" s="157"/>
      <c r="MB150" s="157"/>
      <c r="MC150" s="157"/>
      <c r="MD150" s="157"/>
      <c r="ME150" s="157"/>
      <c r="MF150" s="157"/>
      <c r="MG150" s="157"/>
      <c r="MH150" s="157"/>
      <c r="MI150" s="157"/>
      <c r="MJ150" s="157"/>
      <c r="MK150" s="157"/>
      <c r="ML150" s="157"/>
      <c r="MM150" s="157"/>
      <c r="MN150" s="157"/>
      <c r="MO150" s="157"/>
      <c r="MP150" s="157"/>
      <c r="MQ150" s="157"/>
      <c r="MR150" s="157"/>
      <c r="MS150" s="157"/>
      <c r="MT150" s="157"/>
      <c r="MU150" s="157"/>
      <c r="MV150" s="157"/>
      <c r="MW150" s="157"/>
      <c r="MX150" s="157"/>
      <c r="MY150" s="157"/>
      <c r="MZ150" s="157"/>
      <c r="NA150" s="157"/>
      <c r="NB150" s="157"/>
      <c r="NC150" s="157"/>
      <c r="ND150" s="157"/>
      <c r="NE150" s="157"/>
      <c r="NF150" s="157"/>
      <c r="NG150" s="157"/>
      <c r="NH150" s="157"/>
      <c r="NI150" s="157"/>
      <c r="NJ150" s="157"/>
      <c r="NK150" s="157"/>
      <c r="NL150" s="157"/>
      <c r="NM150" s="157"/>
      <c r="NN150" s="157"/>
      <c r="NO150" s="157"/>
      <c r="NP150" s="157"/>
      <c r="NQ150" s="157"/>
      <c r="NR150" s="157"/>
      <c r="NS150" s="157"/>
      <c r="NT150" s="157"/>
      <c r="NU150" s="157"/>
      <c r="NV150" s="157"/>
      <c r="NW150" s="157"/>
      <c r="NX150" s="157"/>
      <c r="NY150" s="157"/>
      <c r="NZ150" s="157"/>
      <c r="OA150" s="157"/>
      <c r="OB150" s="157"/>
      <c r="OC150" s="157"/>
      <c r="OD150" s="157"/>
      <c r="OE150" s="157"/>
      <c r="OF150" s="157"/>
      <c r="OG150" s="157"/>
      <c r="OH150" s="157"/>
      <c r="OI150" s="157"/>
      <c r="OJ150" s="157"/>
      <c r="OK150" s="157"/>
      <c r="OL150" s="157"/>
      <c r="OM150" s="157"/>
      <c r="ON150" s="157"/>
      <c r="OO150" s="157"/>
      <c r="OP150" s="157"/>
      <c r="OQ150" s="157"/>
      <c r="OR150" s="157"/>
      <c r="OS150" s="157"/>
      <c r="OT150" s="157"/>
      <c r="OU150" s="157"/>
      <c r="OV150" s="157"/>
      <c r="OW150" s="157"/>
      <c r="OX150" s="157"/>
      <c r="OY150" s="157"/>
      <c r="OZ150" s="157"/>
      <c r="PA150" s="157"/>
      <c r="PB150" s="157"/>
      <c r="PC150" s="157"/>
      <c r="PD150" s="157"/>
      <c r="PE150" s="157"/>
      <c r="PF150" s="157"/>
      <c r="PG150" s="157"/>
      <c r="PH150" s="157"/>
      <c r="PI150" s="157"/>
      <c r="PJ150" s="157"/>
      <c r="PK150" s="157"/>
      <c r="PL150" s="157"/>
      <c r="PM150" s="157"/>
      <c r="PN150" s="157"/>
      <c r="PO150" s="157"/>
      <c r="PP150" s="157"/>
      <c r="PQ150" s="157"/>
      <c r="PR150" s="157"/>
      <c r="PS150" s="157"/>
      <c r="PT150" s="157"/>
      <c r="PU150" s="157"/>
      <c r="PV150" s="157"/>
      <c r="PW150" s="157"/>
      <c r="PX150" s="157"/>
      <c r="PY150" s="157"/>
      <c r="PZ150" s="157"/>
      <c r="QA150" s="157"/>
      <c r="QB150" s="157"/>
      <c r="QC150" s="157"/>
      <c r="QD150" s="157"/>
      <c r="QE150" s="157"/>
      <c r="QF150" s="157"/>
      <c r="QG150" s="157"/>
      <c r="QH150" s="157"/>
      <c r="QI150" s="157"/>
      <c r="QJ150" s="157"/>
      <c r="QK150" s="157"/>
      <c r="QL150" s="157"/>
      <c r="QM150" s="157"/>
      <c r="QN150" s="157"/>
      <c r="QO150" s="157"/>
      <c r="QP150" s="157"/>
      <c r="QQ150" s="157"/>
      <c r="QR150" s="157"/>
      <c r="QS150" s="157"/>
      <c r="QT150" s="157"/>
      <c r="QU150" s="157"/>
      <c r="QV150" s="157"/>
      <c r="QW150" s="157"/>
      <c r="QX150" s="157"/>
      <c r="QY150" s="157"/>
      <c r="QZ150" s="157"/>
    </row>
    <row r="151" spans="1:468" s="31" customFormat="1" x14ac:dyDescent="0.25">
      <c r="A151" s="157"/>
      <c r="B151" s="157"/>
      <c r="C151" s="157"/>
      <c r="D151" s="157"/>
      <c r="E151" s="157"/>
      <c r="F151" s="157"/>
      <c r="G151" s="157"/>
      <c r="H151" s="157"/>
      <c r="I151" s="157"/>
      <c r="J151" s="157"/>
      <c r="K151" s="157"/>
      <c r="L151" s="124"/>
      <c r="M151" s="157"/>
      <c r="N151" s="157"/>
      <c r="O151" s="157"/>
      <c r="P151" s="90"/>
      <c r="Q151" s="157"/>
      <c r="R151" s="223"/>
      <c r="S151" s="157"/>
      <c r="T151" s="90"/>
      <c r="U151" s="157"/>
      <c r="V151" s="157"/>
      <c r="W151" s="157"/>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c r="CE151" s="157"/>
      <c r="CF151" s="157"/>
      <c r="CG151" s="157"/>
      <c r="CH151" s="157"/>
      <c r="CI151" s="157"/>
      <c r="CJ151" s="157"/>
      <c r="CK151" s="157"/>
      <c r="CL151" s="157"/>
      <c r="CM151" s="157"/>
      <c r="CN151" s="157"/>
      <c r="CO151" s="157"/>
      <c r="CP151" s="157"/>
      <c r="CQ151" s="157"/>
      <c r="CR151" s="157"/>
      <c r="CS151" s="157"/>
      <c r="CT151" s="157"/>
      <c r="CU151" s="157"/>
      <c r="CV151" s="157"/>
      <c r="CW151" s="157"/>
      <c r="CX151" s="157"/>
      <c r="CY151" s="157"/>
      <c r="CZ151" s="157"/>
      <c r="DA151" s="157"/>
      <c r="DB151" s="157"/>
      <c r="DC151" s="157"/>
      <c r="DD151" s="157"/>
      <c r="DE151" s="157"/>
      <c r="DF151" s="157"/>
      <c r="DG151" s="157"/>
      <c r="DH151" s="157"/>
      <c r="DI151" s="157"/>
      <c r="DJ151" s="157"/>
      <c r="DK151" s="157"/>
      <c r="DL151" s="157"/>
      <c r="DM151" s="157"/>
      <c r="DN151" s="157"/>
      <c r="DO151" s="157"/>
      <c r="DP151" s="157"/>
      <c r="DQ151" s="157"/>
      <c r="DR151" s="157"/>
      <c r="DS151" s="157"/>
      <c r="DT151" s="157"/>
      <c r="DU151" s="157"/>
      <c r="DV151" s="157"/>
      <c r="DW151" s="157"/>
      <c r="DX151" s="157"/>
      <c r="DY151" s="157"/>
      <c r="DZ151" s="157"/>
      <c r="EA151" s="157"/>
      <c r="EB151" s="157"/>
      <c r="EC151" s="157"/>
      <c r="ED151" s="157"/>
      <c r="EE151" s="157"/>
      <c r="EF151" s="157"/>
      <c r="EG151" s="157"/>
      <c r="EH151" s="157"/>
      <c r="EI151" s="157"/>
      <c r="EJ151" s="157"/>
      <c r="EK151" s="157"/>
      <c r="EL151" s="157"/>
      <c r="EM151" s="157"/>
      <c r="EN151" s="157"/>
      <c r="EO151" s="157"/>
      <c r="EP151" s="157"/>
      <c r="EQ151" s="157"/>
      <c r="ER151" s="157"/>
      <c r="ES151" s="157"/>
      <c r="ET151" s="157"/>
      <c r="EU151" s="157"/>
      <c r="EV151" s="157"/>
      <c r="EW151" s="157"/>
      <c r="EX151" s="157"/>
      <c r="EY151" s="157"/>
      <c r="EZ151" s="157"/>
      <c r="FA151" s="157"/>
      <c r="FB151" s="157"/>
      <c r="FC151" s="157"/>
      <c r="FD151" s="157"/>
      <c r="FE151" s="157"/>
      <c r="FF151" s="157"/>
      <c r="FG151" s="157"/>
      <c r="FH151" s="157"/>
      <c r="FI151" s="157"/>
      <c r="FJ151" s="157"/>
      <c r="FK151" s="157"/>
      <c r="FL151" s="157"/>
      <c r="FM151" s="157"/>
      <c r="FN151" s="157"/>
      <c r="FO151" s="157"/>
      <c r="FP151" s="157"/>
      <c r="FQ151" s="157"/>
      <c r="FR151" s="157"/>
      <c r="FS151" s="157"/>
      <c r="FT151" s="157"/>
      <c r="FU151" s="157"/>
      <c r="FV151" s="157"/>
      <c r="FW151" s="157"/>
      <c r="FX151" s="157"/>
      <c r="FY151" s="157"/>
      <c r="FZ151" s="157"/>
      <c r="GA151" s="157"/>
      <c r="GB151" s="157"/>
      <c r="GC151" s="157"/>
      <c r="GD151" s="157"/>
      <c r="GE151" s="157"/>
      <c r="GF151" s="157"/>
      <c r="GG151" s="157"/>
      <c r="GH151" s="157"/>
      <c r="GI151" s="157"/>
      <c r="GJ151" s="157"/>
      <c r="GK151" s="157"/>
      <c r="GL151" s="157"/>
      <c r="GM151" s="157"/>
      <c r="GN151" s="157"/>
      <c r="GO151" s="157"/>
      <c r="GP151" s="157"/>
      <c r="GQ151" s="157"/>
      <c r="GR151" s="157"/>
      <c r="GS151" s="157"/>
      <c r="GT151" s="157"/>
      <c r="GU151" s="157"/>
      <c r="GV151" s="157"/>
      <c r="GW151" s="157"/>
      <c r="GX151" s="157"/>
      <c r="GY151" s="157"/>
      <c r="GZ151" s="157"/>
      <c r="HA151" s="157"/>
      <c r="HB151" s="157"/>
      <c r="HC151" s="157"/>
      <c r="HD151" s="157"/>
      <c r="HE151" s="157"/>
      <c r="HF151" s="157"/>
      <c r="HG151" s="157"/>
      <c r="HH151" s="157"/>
      <c r="HI151" s="157"/>
      <c r="HJ151" s="157"/>
      <c r="HK151" s="157"/>
      <c r="HL151" s="157"/>
      <c r="HM151" s="157"/>
      <c r="HN151" s="157"/>
      <c r="HO151" s="157"/>
      <c r="HP151" s="157"/>
      <c r="HQ151" s="157"/>
      <c r="HR151" s="157"/>
      <c r="HS151" s="157"/>
      <c r="HT151" s="157"/>
      <c r="HU151" s="157"/>
      <c r="HV151" s="157"/>
      <c r="HW151" s="157"/>
      <c r="HX151" s="157"/>
      <c r="HY151" s="157"/>
      <c r="HZ151" s="157"/>
      <c r="IA151" s="157"/>
      <c r="IB151" s="157"/>
      <c r="IC151" s="157"/>
      <c r="ID151" s="157"/>
      <c r="IE151" s="157"/>
      <c r="IF151" s="157"/>
      <c r="IG151" s="157"/>
      <c r="IH151" s="157"/>
      <c r="II151" s="157"/>
      <c r="IJ151" s="157"/>
      <c r="IK151" s="157"/>
      <c r="IL151" s="157"/>
      <c r="IM151" s="157"/>
      <c r="IN151" s="157"/>
      <c r="IO151" s="157"/>
      <c r="IP151" s="157"/>
      <c r="IQ151" s="157"/>
      <c r="IR151" s="157"/>
      <c r="IS151" s="157"/>
      <c r="IT151" s="157"/>
      <c r="IU151" s="157"/>
      <c r="IV151" s="157"/>
      <c r="IW151" s="157"/>
      <c r="IX151" s="157"/>
      <c r="IY151" s="157"/>
      <c r="IZ151" s="157"/>
      <c r="JA151" s="157"/>
      <c r="JB151" s="157"/>
      <c r="JC151" s="157"/>
      <c r="JD151" s="157"/>
      <c r="JE151" s="157"/>
      <c r="JF151" s="157"/>
      <c r="JG151" s="157"/>
      <c r="JH151" s="157"/>
      <c r="JI151" s="157"/>
      <c r="JJ151" s="157"/>
      <c r="JK151" s="157"/>
      <c r="JL151" s="157"/>
      <c r="JM151" s="157"/>
      <c r="JN151" s="157"/>
      <c r="JO151" s="157"/>
      <c r="JP151" s="157"/>
      <c r="JQ151" s="157"/>
      <c r="JR151" s="157"/>
      <c r="JS151" s="157"/>
      <c r="JT151" s="157"/>
      <c r="JU151" s="157"/>
      <c r="JV151" s="157"/>
      <c r="JW151" s="157"/>
      <c r="JX151" s="157"/>
      <c r="JY151" s="157"/>
      <c r="JZ151" s="157"/>
      <c r="KA151" s="157"/>
      <c r="KB151" s="157"/>
      <c r="KC151" s="157"/>
      <c r="KD151" s="157"/>
      <c r="KE151" s="157"/>
      <c r="KF151" s="157"/>
      <c r="KG151" s="157"/>
      <c r="KH151" s="157"/>
      <c r="KI151" s="157"/>
      <c r="KJ151" s="157"/>
      <c r="KK151" s="157"/>
      <c r="KL151" s="157"/>
      <c r="KM151" s="157"/>
      <c r="KN151" s="157"/>
      <c r="KO151" s="157"/>
      <c r="KP151" s="157"/>
      <c r="KQ151" s="157"/>
      <c r="KR151" s="157"/>
      <c r="KS151" s="157"/>
      <c r="KT151" s="157"/>
      <c r="KU151" s="157"/>
      <c r="KV151" s="157"/>
      <c r="KW151" s="157"/>
      <c r="KX151" s="157"/>
      <c r="KY151" s="157"/>
      <c r="KZ151" s="157"/>
      <c r="LA151" s="157"/>
      <c r="LB151" s="157"/>
      <c r="LC151" s="157"/>
      <c r="LD151" s="157"/>
      <c r="LE151" s="157"/>
      <c r="LF151" s="157"/>
      <c r="LG151" s="157"/>
      <c r="LH151" s="157"/>
      <c r="LI151" s="157"/>
      <c r="LJ151" s="157"/>
      <c r="LK151" s="157"/>
      <c r="LL151" s="157"/>
      <c r="LM151" s="157"/>
      <c r="LN151" s="157"/>
      <c r="LO151" s="157"/>
      <c r="LP151" s="157"/>
      <c r="LQ151" s="157"/>
      <c r="LR151" s="157"/>
      <c r="LS151" s="157"/>
      <c r="LT151" s="157"/>
      <c r="LU151" s="157"/>
      <c r="LV151" s="157"/>
      <c r="LW151" s="157"/>
      <c r="LX151" s="157"/>
      <c r="LY151" s="157"/>
      <c r="LZ151" s="157"/>
      <c r="MA151" s="157"/>
      <c r="MB151" s="157"/>
      <c r="MC151" s="157"/>
      <c r="MD151" s="157"/>
      <c r="ME151" s="157"/>
      <c r="MF151" s="157"/>
      <c r="MG151" s="157"/>
      <c r="MH151" s="157"/>
      <c r="MI151" s="157"/>
      <c r="MJ151" s="157"/>
      <c r="MK151" s="157"/>
      <c r="ML151" s="157"/>
      <c r="MM151" s="157"/>
      <c r="MN151" s="157"/>
      <c r="MO151" s="157"/>
      <c r="MP151" s="157"/>
      <c r="MQ151" s="157"/>
      <c r="MR151" s="157"/>
      <c r="MS151" s="157"/>
      <c r="MT151" s="157"/>
      <c r="MU151" s="157"/>
      <c r="MV151" s="157"/>
      <c r="MW151" s="157"/>
      <c r="MX151" s="157"/>
      <c r="MY151" s="157"/>
      <c r="MZ151" s="157"/>
      <c r="NA151" s="157"/>
      <c r="NB151" s="157"/>
      <c r="NC151" s="157"/>
      <c r="ND151" s="157"/>
      <c r="NE151" s="157"/>
      <c r="NF151" s="157"/>
      <c r="NG151" s="157"/>
      <c r="NH151" s="157"/>
      <c r="NI151" s="157"/>
      <c r="NJ151" s="157"/>
      <c r="NK151" s="157"/>
      <c r="NL151" s="157"/>
      <c r="NM151" s="157"/>
      <c r="NN151" s="157"/>
      <c r="NO151" s="157"/>
      <c r="NP151" s="157"/>
      <c r="NQ151" s="157"/>
      <c r="NR151" s="157"/>
      <c r="NS151" s="157"/>
      <c r="NT151" s="157"/>
      <c r="NU151" s="157"/>
      <c r="NV151" s="157"/>
      <c r="NW151" s="157"/>
      <c r="NX151" s="157"/>
      <c r="NY151" s="157"/>
      <c r="NZ151" s="157"/>
      <c r="OA151" s="157"/>
      <c r="OB151" s="157"/>
      <c r="OC151" s="157"/>
      <c r="OD151" s="157"/>
      <c r="OE151" s="157"/>
      <c r="OF151" s="157"/>
      <c r="OG151" s="157"/>
      <c r="OH151" s="157"/>
      <c r="OI151" s="157"/>
      <c r="OJ151" s="157"/>
      <c r="OK151" s="157"/>
      <c r="OL151" s="157"/>
      <c r="OM151" s="157"/>
      <c r="ON151" s="157"/>
      <c r="OO151" s="157"/>
      <c r="OP151" s="157"/>
      <c r="OQ151" s="157"/>
      <c r="OR151" s="157"/>
      <c r="OS151" s="157"/>
      <c r="OT151" s="157"/>
      <c r="OU151" s="157"/>
      <c r="OV151" s="157"/>
      <c r="OW151" s="157"/>
      <c r="OX151" s="157"/>
      <c r="OY151" s="157"/>
      <c r="OZ151" s="157"/>
      <c r="PA151" s="157"/>
      <c r="PB151" s="157"/>
      <c r="PC151" s="157"/>
      <c r="PD151" s="157"/>
      <c r="PE151" s="157"/>
      <c r="PF151" s="157"/>
      <c r="PG151" s="157"/>
      <c r="PH151" s="157"/>
      <c r="PI151" s="157"/>
      <c r="PJ151" s="157"/>
      <c r="PK151" s="157"/>
      <c r="PL151" s="157"/>
      <c r="PM151" s="157"/>
      <c r="PN151" s="157"/>
      <c r="PO151" s="157"/>
      <c r="PP151" s="157"/>
      <c r="PQ151" s="157"/>
      <c r="PR151" s="157"/>
      <c r="PS151" s="157"/>
      <c r="PT151" s="157"/>
      <c r="PU151" s="157"/>
      <c r="PV151" s="157"/>
      <c r="PW151" s="157"/>
      <c r="PX151" s="157"/>
      <c r="PY151" s="157"/>
      <c r="PZ151" s="157"/>
      <c r="QA151" s="157"/>
      <c r="QB151" s="157"/>
      <c r="QC151" s="157"/>
      <c r="QD151" s="157"/>
      <c r="QE151" s="157"/>
      <c r="QF151" s="157"/>
      <c r="QG151" s="157"/>
      <c r="QH151" s="157"/>
      <c r="QI151" s="157"/>
      <c r="QJ151" s="157"/>
      <c r="QK151" s="157"/>
      <c r="QL151" s="157"/>
      <c r="QM151" s="157"/>
      <c r="QN151" s="157"/>
      <c r="QO151" s="157"/>
      <c r="QP151" s="157"/>
      <c r="QQ151" s="157"/>
      <c r="QR151" s="157"/>
      <c r="QS151" s="157"/>
      <c r="QT151" s="157"/>
      <c r="QU151" s="157"/>
      <c r="QV151" s="157"/>
      <c r="QW151" s="157"/>
      <c r="QX151" s="157"/>
      <c r="QY151" s="157"/>
      <c r="QZ151" s="157"/>
    </row>
    <row r="152" spans="1:468" s="31" customFormat="1" x14ac:dyDescent="0.25">
      <c r="A152" s="157"/>
      <c r="B152" s="157"/>
      <c r="C152" s="157"/>
      <c r="D152" s="157"/>
      <c r="E152" s="157"/>
      <c r="F152" s="157"/>
      <c r="G152" s="157"/>
      <c r="H152" s="157"/>
      <c r="I152" s="157"/>
      <c r="J152" s="157"/>
      <c r="K152" s="157"/>
      <c r="L152" s="124"/>
      <c r="M152" s="157"/>
      <c r="N152" s="157"/>
      <c r="O152" s="157"/>
      <c r="P152" s="90"/>
      <c r="Q152" s="157"/>
      <c r="R152" s="223"/>
      <c r="S152" s="157"/>
      <c r="T152" s="90"/>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c r="CG152" s="157"/>
      <c r="CH152" s="157"/>
      <c r="CI152" s="157"/>
      <c r="CJ152" s="157"/>
      <c r="CK152" s="157"/>
      <c r="CL152" s="157"/>
      <c r="CM152" s="157"/>
      <c r="CN152" s="157"/>
      <c r="CO152" s="157"/>
      <c r="CP152" s="157"/>
      <c r="CQ152" s="157"/>
      <c r="CR152" s="157"/>
      <c r="CS152" s="157"/>
      <c r="CT152" s="157"/>
      <c r="CU152" s="157"/>
      <c r="CV152" s="157"/>
      <c r="CW152" s="157"/>
      <c r="CX152" s="157"/>
      <c r="CY152" s="157"/>
      <c r="CZ152" s="157"/>
      <c r="DA152" s="157"/>
      <c r="DB152" s="157"/>
      <c r="DC152" s="157"/>
      <c r="DD152" s="157"/>
      <c r="DE152" s="157"/>
      <c r="DF152" s="157"/>
      <c r="DG152" s="157"/>
      <c r="DH152" s="157"/>
      <c r="DI152" s="157"/>
      <c r="DJ152" s="157"/>
      <c r="DK152" s="157"/>
      <c r="DL152" s="157"/>
      <c r="DM152" s="157"/>
      <c r="DN152" s="157"/>
      <c r="DO152" s="157"/>
      <c r="DP152" s="157"/>
      <c r="DQ152" s="157"/>
      <c r="DR152" s="157"/>
      <c r="DS152" s="157"/>
      <c r="DT152" s="157"/>
      <c r="DU152" s="157"/>
      <c r="DV152" s="157"/>
      <c r="DW152" s="157"/>
      <c r="DX152" s="157"/>
      <c r="DY152" s="157"/>
      <c r="DZ152" s="157"/>
      <c r="EA152" s="157"/>
      <c r="EB152" s="157"/>
      <c r="EC152" s="157"/>
      <c r="ED152" s="157"/>
      <c r="EE152" s="157"/>
      <c r="EF152" s="157"/>
      <c r="EG152" s="157"/>
      <c r="EH152" s="157"/>
      <c r="EI152" s="157"/>
      <c r="EJ152" s="157"/>
      <c r="EK152" s="157"/>
      <c r="EL152" s="157"/>
      <c r="EM152" s="157"/>
      <c r="EN152" s="157"/>
      <c r="EO152" s="157"/>
      <c r="EP152" s="157"/>
      <c r="EQ152" s="157"/>
      <c r="ER152" s="157"/>
      <c r="ES152" s="157"/>
      <c r="ET152" s="157"/>
      <c r="EU152" s="157"/>
      <c r="EV152" s="157"/>
      <c r="EW152" s="157"/>
      <c r="EX152" s="157"/>
      <c r="EY152" s="157"/>
      <c r="EZ152" s="157"/>
      <c r="FA152" s="157"/>
      <c r="FB152" s="157"/>
      <c r="FC152" s="157"/>
      <c r="FD152" s="157"/>
      <c r="FE152" s="157"/>
      <c r="FF152" s="157"/>
      <c r="FG152" s="157"/>
      <c r="FH152" s="157"/>
      <c r="FI152" s="157"/>
      <c r="FJ152" s="157"/>
      <c r="FK152" s="157"/>
      <c r="FL152" s="157"/>
      <c r="FM152" s="157"/>
      <c r="FN152" s="157"/>
      <c r="FO152" s="157"/>
      <c r="FP152" s="157"/>
      <c r="FQ152" s="157"/>
      <c r="FR152" s="157"/>
      <c r="FS152" s="157"/>
      <c r="FT152" s="157"/>
      <c r="FU152" s="157"/>
      <c r="FV152" s="157"/>
      <c r="FW152" s="157"/>
      <c r="FX152" s="157"/>
      <c r="FY152" s="157"/>
      <c r="FZ152" s="157"/>
      <c r="GA152" s="157"/>
      <c r="GB152" s="157"/>
      <c r="GC152" s="157"/>
      <c r="GD152" s="157"/>
      <c r="GE152" s="157"/>
      <c r="GF152" s="157"/>
      <c r="GG152" s="157"/>
      <c r="GH152" s="157"/>
      <c r="GI152" s="157"/>
      <c r="GJ152" s="157"/>
      <c r="GK152" s="157"/>
      <c r="GL152" s="157"/>
      <c r="GM152" s="157"/>
      <c r="GN152" s="157"/>
      <c r="GO152" s="157"/>
      <c r="GP152" s="157"/>
      <c r="GQ152" s="157"/>
      <c r="GR152" s="157"/>
      <c r="GS152" s="157"/>
      <c r="GT152" s="157"/>
      <c r="GU152" s="157"/>
      <c r="GV152" s="157"/>
      <c r="GW152" s="157"/>
      <c r="GX152" s="157"/>
      <c r="GY152" s="157"/>
      <c r="GZ152" s="157"/>
      <c r="HA152" s="157"/>
      <c r="HB152" s="157"/>
      <c r="HC152" s="157"/>
      <c r="HD152" s="157"/>
      <c r="HE152" s="157"/>
      <c r="HF152" s="157"/>
      <c r="HG152" s="157"/>
      <c r="HH152" s="157"/>
      <c r="HI152" s="157"/>
      <c r="HJ152" s="157"/>
      <c r="HK152" s="157"/>
      <c r="HL152" s="157"/>
      <c r="HM152" s="157"/>
      <c r="HN152" s="157"/>
      <c r="HO152" s="157"/>
      <c r="HP152" s="157"/>
      <c r="HQ152" s="157"/>
      <c r="HR152" s="157"/>
      <c r="HS152" s="157"/>
      <c r="HT152" s="157"/>
      <c r="HU152" s="157"/>
      <c r="HV152" s="157"/>
      <c r="HW152" s="157"/>
      <c r="HX152" s="157"/>
      <c r="HY152" s="157"/>
      <c r="HZ152" s="157"/>
      <c r="IA152" s="157"/>
      <c r="IB152" s="157"/>
      <c r="IC152" s="157"/>
      <c r="ID152" s="157"/>
      <c r="IE152" s="157"/>
      <c r="IF152" s="157"/>
      <c r="IG152" s="157"/>
      <c r="IH152" s="157"/>
      <c r="II152" s="157"/>
      <c r="IJ152" s="157"/>
      <c r="IK152" s="157"/>
      <c r="IL152" s="157"/>
      <c r="IM152" s="157"/>
      <c r="IN152" s="157"/>
      <c r="IO152" s="157"/>
      <c r="IP152" s="157"/>
      <c r="IQ152" s="157"/>
      <c r="IR152" s="157"/>
      <c r="IS152" s="157"/>
      <c r="IT152" s="157"/>
      <c r="IU152" s="157"/>
      <c r="IV152" s="157"/>
      <c r="IW152" s="157"/>
      <c r="IX152" s="157"/>
      <c r="IY152" s="157"/>
      <c r="IZ152" s="157"/>
      <c r="JA152" s="157"/>
      <c r="JB152" s="157"/>
      <c r="JC152" s="157"/>
      <c r="JD152" s="157"/>
      <c r="JE152" s="157"/>
      <c r="JF152" s="157"/>
      <c r="JG152" s="157"/>
      <c r="JH152" s="157"/>
      <c r="JI152" s="157"/>
      <c r="JJ152" s="157"/>
      <c r="JK152" s="157"/>
      <c r="JL152" s="157"/>
      <c r="JM152" s="157"/>
      <c r="JN152" s="157"/>
      <c r="JO152" s="157"/>
      <c r="JP152" s="157"/>
      <c r="JQ152" s="157"/>
      <c r="JR152" s="157"/>
      <c r="JS152" s="157"/>
      <c r="JT152" s="157"/>
      <c r="JU152" s="157"/>
      <c r="JV152" s="157"/>
      <c r="JW152" s="157"/>
      <c r="JX152" s="157"/>
      <c r="JY152" s="157"/>
      <c r="JZ152" s="157"/>
      <c r="KA152" s="157"/>
      <c r="KB152" s="157"/>
      <c r="KC152" s="157"/>
      <c r="KD152" s="157"/>
      <c r="KE152" s="157"/>
      <c r="KF152" s="157"/>
      <c r="KG152" s="157"/>
      <c r="KH152" s="157"/>
      <c r="KI152" s="157"/>
      <c r="KJ152" s="157"/>
      <c r="KK152" s="157"/>
      <c r="KL152" s="157"/>
      <c r="KM152" s="157"/>
      <c r="KN152" s="157"/>
      <c r="KO152" s="157"/>
      <c r="KP152" s="157"/>
      <c r="KQ152" s="157"/>
      <c r="KR152" s="157"/>
      <c r="KS152" s="157"/>
      <c r="KT152" s="157"/>
      <c r="KU152" s="157"/>
      <c r="KV152" s="157"/>
      <c r="KW152" s="157"/>
      <c r="KX152" s="157"/>
      <c r="KY152" s="157"/>
      <c r="KZ152" s="157"/>
      <c r="LA152" s="157"/>
      <c r="LB152" s="157"/>
      <c r="LC152" s="157"/>
      <c r="LD152" s="157"/>
      <c r="LE152" s="157"/>
      <c r="LF152" s="157"/>
      <c r="LG152" s="157"/>
      <c r="LH152" s="157"/>
      <c r="LI152" s="157"/>
      <c r="LJ152" s="157"/>
      <c r="LK152" s="157"/>
      <c r="LL152" s="157"/>
      <c r="LM152" s="157"/>
      <c r="LN152" s="157"/>
      <c r="LO152" s="157"/>
      <c r="LP152" s="157"/>
      <c r="LQ152" s="157"/>
      <c r="LR152" s="157"/>
      <c r="LS152" s="157"/>
      <c r="LT152" s="157"/>
      <c r="LU152" s="157"/>
      <c r="LV152" s="157"/>
      <c r="LW152" s="157"/>
      <c r="LX152" s="157"/>
      <c r="LY152" s="157"/>
      <c r="LZ152" s="157"/>
      <c r="MA152" s="157"/>
      <c r="MB152" s="157"/>
      <c r="MC152" s="157"/>
      <c r="MD152" s="157"/>
      <c r="ME152" s="157"/>
      <c r="MF152" s="157"/>
      <c r="MG152" s="157"/>
      <c r="MH152" s="157"/>
      <c r="MI152" s="157"/>
      <c r="MJ152" s="157"/>
      <c r="MK152" s="157"/>
      <c r="ML152" s="157"/>
      <c r="MM152" s="157"/>
      <c r="MN152" s="157"/>
      <c r="MO152" s="157"/>
      <c r="MP152" s="157"/>
      <c r="MQ152" s="157"/>
      <c r="MR152" s="157"/>
      <c r="MS152" s="157"/>
      <c r="MT152" s="157"/>
      <c r="MU152" s="157"/>
      <c r="MV152" s="157"/>
      <c r="MW152" s="157"/>
      <c r="MX152" s="157"/>
      <c r="MY152" s="157"/>
      <c r="MZ152" s="157"/>
      <c r="NA152" s="157"/>
      <c r="NB152" s="157"/>
      <c r="NC152" s="157"/>
      <c r="ND152" s="157"/>
      <c r="NE152" s="157"/>
      <c r="NF152" s="157"/>
      <c r="NG152" s="157"/>
      <c r="NH152" s="157"/>
      <c r="NI152" s="157"/>
      <c r="NJ152" s="157"/>
      <c r="NK152" s="157"/>
      <c r="NL152" s="157"/>
      <c r="NM152" s="157"/>
      <c r="NN152" s="157"/>
      <c r="NO152" s="157"/>
      <c r="NP152" s="157"/>
      <c r="NQ152" s="157"/>
      <c r="NR152" s="157"/>
      <c r="NS152" s="157"/>
      <c r="NT152" s="157"/>
      <c r="NU152" s="157"/>
      <c r="NV152" s="157"/>
      <c r="NW152" s="157"/>
      <c r="NX152" s="157"/>
      <c r="NY152" s="157"/>
      <c r="NZ152" s="157"/>
      <c r="OA152" s="157"/>
      <c r="OB152" s="157"/>
      <c r="OC152" s="157"/>
      <c r="OD152" s="157"/>
      <c r="OE152" s="157"/>
      <c r="OF152" s="157"/>
      <c r="OG152" s="157"/>
      <c r="OH152" s="157"/>
      <c r="OI152" s="157"/>
      <c r="OJ152" s="157"/>
      <c r="OK152" s="157"/>
      <c r="OL152" s="157"/>
      <c r="OM152" s="157"/>
      <c r="ON152" s="157"/>
      <c r="OO152" s="157"/>
      <c r="OP152" s="157"/>
      <c r="OQ152" s="157"/>
      <c r="OR152" s="157"/>
      <c r="OS152" s="157"/>
      <c r="OT152" s="157"/>
      <c r="OU152" s="157"/>
      <c r="OV152" s="157"/>
      <c r="OW152" s="157"/>
      <c r="OX152" s="157"/>
      <c r="OY152" s="157"/>
      <c r="OZ152" s="157"/>
      <c r="PA152" s="157"/>
      <c r="PB152" s="157"/>
      <c r="PC152" s="157"/>
      <c r="PD152" s="157"/>
      <c r="PE152" s="157"/>
      <c r="PF152" s="157"/>
      <c r="PG152" s="157"/>
      <c r="PH152" s="157"/>
      <c r="PI152" s="157"/>
      <c r="PJ152" s="157"/>
      <c r="PK152" s="157"/>
      <c r="PL152" s="157"/>
      <c r="PM152" s="157"/>
      <c r="PN152" s="157"/>
      <c r="PO152" s="157"/>
      <c r="PP152" s="157"/>
      <c r="PQ152" s="157"/>
      <c r="PR152" s="157"/>
      <c r="PS152" s="157"/>
      <c r="PT152" s="157"/>
      <c r="PU152" s="157"/>
      <c r="PV152" s="157"/>
      <c r="PW152" s="157"/>
      <c r="PX152" s="157"/>
      <c r="PY152" s="157"/>
      <c r="PZ152" s="157"/>
      <c r="QA152" s="157"/>
      <c r="QB152" s="157"/>
      <c r="QC152" s="157"/>
      <c r="QD152" s="157"/>
      <c r="QE152" s="157"/>
      <c r="QF152" s="157"/>
      <c r="QG152" s="157"/>
      <c r="QH152" s="157"/>
      <c r="QI152" s="157"/>
      <c r="QJ152" s="157"/>
      <c r="QK152" s="157"/>
      <c r="QL152" s="157"/>
      <c r="QM152" s="157"/>
      <c r="QN152" s="157"/>
      <c r="QO152" s="157"/>
      <c r="QP152" s="157"/>
      <c r="QQ152" s="157"/>
      <c r="QR152" s="157"/>
      <c r="QS152" s="157"/>
      <c r="QT152" s="157"/>
      <c r="QU152" s="157"/>
      <c r="QV152" s="157"/>
      <c r="QW152" s="157"/>
      <c r="QX152" s="157"/>
      <c r="QY152" s="157"/>
      <c r="QZ152" s="157"/>
    </row>
    <row r="153" spans="1:468" s="31" customFormat="1" x14ac:dyDescent="0.25">
      <c r="A153" s="157"/>
      <c r="B153" s="157"/>
      <c r="C153" s="157"/>
      <c r="D153" s="157"/>
      <c r="E153" s="157"/>
      <c r="F153" s="157"/>
      <c r="G153" s="157"/>
      <c r="H153" s="157"/>
      <c r="I153" s="157"/>
      <c r="J153" s="157"/>
      <c r="K153" s="157"/>
      <c r="L153" s="124"/>
      <c r="M153" s="157"/>
      <c r="N153" s="157"/>
      <c r="O153" s="157"/>
      <c r="P153" s="90"/>
      <c r="Q153" s="157"/>
      <c r="R153" s="223"/>
      <c r="S153" s="157"/>
      <c r="T153" s="90"/>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c r="CG153" s="157"/>
      <c r="CH153" s="157"/>
      <c r="CI153" s="157"/>
      <c r="CJ153" s="157"/>
      <c r="CK153" s="157"/>
      <c r="CL153" s="157"/>
      <c r="CM153" s="157"/>
      <c r="CN153" s="157"/>
      <c r="CO153" s="157"/>
      <c r="CP153" s="157"/>
      <c r="CQ153" s="157"/>
      <c r="CR153" s="157"/>
      <c r="CS153" s="157"/>
      <c r="CT153" s="157"/>
      <c r="CU153" s="157"/>
      <c r="CV153" s="157"/>
      <c r="CW153" s="157"/>
      <c r="CX153" s="157"/>
      <c r="CY153" s="157"/>
      <c r="CZ153" s="157"/>
      <c r="DA153" s="157"/>
      <c r="DB153" s="157"/>
      <c r="DC153" s="157"/>
      <c r="DD153" s="157"/>
      <c r="DE153" s="157"/>
      <c r="DF153" s="157"/>
      <c r="DG153" s="157"/>
      <c r="DH153" s="157"/>
      <c r="DI153" s="157"/>
      <c r="DJ153" s="157"/>
      <c r="DK153" s="157"/>
      <c r="DL153" s="157"/>
      <c r="DM153" s="157"/>
      <c r="DN153" s="157"/>
      <c r="DO153" s="157"/>
      <c r="DP153" s="157"/>
      <c r="DQ153" s="157"/>
      <c r="DR153" s="157"/>
      <c r="DS153" s="157"/>
      <c r="DT153" s="157"/>
      <c r="DU153" s="157"/>
      <c r="DV153" s="157"/>
      <c r="DW153" s="157"/>
      <c r="DX153" s="157"/>
      <c r="DY153" s="157"/>
      <c r="DZ153" s="157"/>
      <c r="EA153" s="157"/>
      <c r="EB153" s="157"/>
      <c r="EC153" s="157"/>
      <c r="ED153" s="157"/>
      <c r="EE153" s="157"/>
      <c r="EF153" s="157"/>
      <c r="EG153" s="157"/>
      <c r="EH153" s="157"/>
      <c r="EI153" s="157"/>
      <c r="EJ153" s="157"/>
      <c r="EK153" s="157"/>
      <c r="EL153" s="157"/>
      <c r="EM153" s="157"/>
      <c r="EN153" s="157"/>
      <c r="EO153" s="157"/>
      <c r="EP153" s="157"/>
      <c r="EQ153" s="157"/>
      <c r="ER153" s="157"/>
      <c r="ES153" s="157"/>
      <c r="ET153" s="157"/>
      <c r="EU153" s="157"/>
      <c r="EV153" s="157"/>
      <c r="EW153" s="157"/>
      <c r="EX153" s="157"/>
      <c r="EY153" s="157"/>
      <c r="EZ153" s="157"/>
      <c r="FA153" s="157"/>
      <c r="FB153" s="157"/>
      <c r="FC153" s="157"/>
      <c r="FD153" s="157"/>
      <c r="FE153" s="157"/>
      <c r="FF153" s="157"/>
      <c r="FG153" s="157"/>
      <c r="FH153" s="157"/>
      <c r="FI153" s="157"/>
      <c r="FJ153" s="157"/>
      <c r="FK153" s="157"/>
      <c r="FL153" s="157"/>
      <c r="FM153" s="157"/>
      <c r="FN153" s="157"/>
      <c r="FO153" s="157"/>
      <c r="FP153" s="157"/>
      <c r="FQ153" s="157"/>
      <c r="FR153" s="157"/>
      <c r="FS153" s="157"/>
      <c r="FT153" s="157"/>
      <c r="FU153" s="157"/>
      <c r="FV153" s="157"/>
      <c r="FW153" s="157"/>
      <c r="FX153" s="157"/>
      <c r="FY153" s="157"/>
      <c r="FZ153" s="157"/>
      <c r="GA153" s="157"/>
      <c r="GB153" s="157"/>
      <c r="GC153" s="157"/>
      <c r="GD153" s="157"/>
      <c r="GE153" s="157"/>
      <c r="GF153" s="157"/>
      <c r="GG153" s="157"/>
      <c r="GH153" s="157"/>
      <c r="GI153" s="157"/>
      <c r="GJ153" s="157"/>
      <c r="GK153" s="157"/>
      <c r="GL153" s="157"/>
      <c r="GM153" s="157"/>
      <c r="GN153" s="157"/>
      <c r="GO153" s="157"/>
      <c r="GP153" s="157"/>
      <c r="GQ153" s="157"/>
      <c r="GR153" s="157"/>
      <c r="GS153" s="157"/>
      <c r="GT153" s="157"/>
      <c r="GU153" s="157"/>
      <c r="GV153" s="157"/>
      <c r="GW153" s="157"/>
      <c r="GX153" s="157"/>
      <c r="GY153" s="157"/>
      <c r="GZ153" s="157"/>
      <c r="HA153" s="157"/>
      <c r="HB153" s="157"/>
      <c r="HC153" s="157"/>
      <c r="HD153" s="157"/>
      <c r="HE153" s="157"/>
      <c r="HF153" s="157"/>
      <c r="HG153" s="157"/>
      <c r="HH153" s="157"/>
      <c r="HI153" s="157"/>
      <c r="HJ153" s="157"/>
      <c r="HK153" s="157"/>
      <c r="HL153" s="157"/>
      <c r="HM153" s="157"/>
      <c r="HN153" s="157"/>
      <c r="HO153" s="157"/>
      <c r="HP153" s="157"/>
      <c r="HQ153" s="157"/>
      <c r="HR153" s="157"/>
      <c r="HS153" s="157"/>
      <c r="HT153" s="157"/>
      <c r="HU153" s="157"/>
      <c r="HV153" s="157"/>
      <c r="HW153" s="157"/>
      <c r="HX153" s="157"/>
      <c r="HY153" s="157"/>
      <c r="HZ153" s="157"/>
      <c r="IA153" s="157"/>
      <c r="IB153" s="157"/>
      <c r="IC153" s="157"/>
      <c r="ID153" s="157"/>
      <c r="IE153" s="157"/>
      <c r="IF153" s="157"/>
      <c r="IG153" s="157"/>
      <c r="IH153" s="157"/>
      <c r="II153" s="157"/>
      <c r="IJ153" s="157"/>
      <c r="IK153" s="157"/>
      <c r="IL153" s="157"/>
      <c r="IM153" s="157"/>
      <c r="IN153" s="157"/>
      <c r="IO153" s="157"/>
      <c r="IP153" s="157"/>
      <c r="IQ153" s="157"/>
      <c r="IR153" s="157"/>
      <c r="IS153" s="157"/>
      <c r="IT153" s="157"/>
      <c r="IU153" s="157"/>
      <c r="IV153" s="157"/>
      <c r="IW153" s="157"/>
      <c r="IX153" s="157"/>
      <c r="IY153" s="157"/>
      <c r="IZ153" s="157"/>
      <c r="JA153" s="157"/>
      <c r="JB153" s="157"/>
      <c r="JC153" s="157"/>
      <c r="JD153" s="157"/>
      <c r="JE153" s="157"/>
      <c r="JF153" s="157"/>
      <c r="JG153" s="157"/>
      <c r="JH153" s="157"/>
      <c r="JI153" s="157"/>
      <c r="JJ153" s="157"/>
      <c r="JK153" s="157"/>
      <c r="JL153" s="157"/>
      <c r="JM153" s="157"/>
      <c r="JN153" s="157"/>
      <c r="JO153" s="157"/>
      <c r="JP153" s="157"/>
      <c r="JQ153" s="157"/>
      <c r="JR153" s="157"/>
      <c r="JS153" s="157"/>
      <c r="JT153" s="157"/>
      <c r="JU153" s="157"/>
      <c r="JV153" s="157"/>
      <c r="JW153" s="157"/>
      <c r="JX153" s="157"/>
      <c r="JY153" s="157"/>
      <c r="JZ153" s="157"/>
      <c r="KA153" s="157"/>
      <c r="KB153" s="157"/>
      <c r="KC153" s="157"/>
      <c r="KD153" s="157"/>
      <c r="KE153" s="157"/>
      <c r="KF153" s="157"/>
      <c r="KG153" s="157"/>
      <c r="KH153" s="157"/>
      <c r="KI153" s="157"/>
      <c r="KJ153" s="157"/>
      <c r="KK153" s="157"/>
      <c r="KL153" s="157"/>
      <c r="KM153" s="157"/>
      <c r="KN153" s="157"/>
      <c r="KO153" s="157"/>
      <c r="KP153" s="157"/>
      <c r="KQ153" s="157"/>
      <c r="KR153" s="157"/>
      <c r="KS153" s="157"/>
      <c r="KT153" s="157"/>
      <c r="KU153" s="157"/>
      <c r="KV153" s="157"/>
      <c r="KW153" s="157"/>
      <c r="KX153" s="157"/>
      <c r="KY153" s="157"/>
      <c r="KZ153" s="157"/>
      <c r="LA153" s="157"/>
      <c r="LB153" s="157"/>
      <c r="LC153" s="157"/>
      <c r="LD153" s="157"/>
      <c r="LE153" s="157"/>
      <c r="LF153" s="157"/>
      <c r="LG153" s="157"/>
      <c r="LH153" s="157"/>
      <c r="LI153" s="157"/>
      <c r="LJ153" s="157"/>
      <c r="LK153" s="157"/>
      <c r="LL153" s="157"/>
      <c r="LM153" s="157"/>
      <c r="LN153" s="157"/>
      <c r="LO153" s="157"/>
      <c r="LP153" s="157"/>
      <c r="LQ153" s="157"/>
      <c r="LR153" s="157"/>
      <c r="LS153" s="157"/>
      <c r="LT153" s="157"/>
      <c r="LU153" s="157"/>
      <c r="LV153" s="157"/>
      <c r="LW153" s="157"/>
      <c r="LX153" s="157"/>
      <c r="LY153" s="157"/>
      <c r="LZ153" s="157"/>
      <c r="MA153" s="157"/>
      <c r="MB153" s="157"/>
      <c r="MC153" s="157"/>
      <c r="MD153" s="157"/>
      <c r="ME153" s="157"/>
      <c r="MF153" s="157"/>
      <c r="MG153" s="157"/>
      <c r="MH153" s="157"/>
      <c r="MI153" s="157"/>
      <c r="MJ153" s="157"/>
      <c r="MK153" s="157"/>
      <c r="ML153" s="157"/>
      <c r="MM153" s="157"/>
      <c r="MN153" s="157"/>
      <c r="MO153" s="157"/>
      <c r="MP153" s="157"/>
      <c r="MQ153" s="157"/>
      <c r="MR153" s="157"/>
      <c r="MS153" s="157"/>
      <c r="MT153" s="157"/>
      <c r="MU153" s="157"/>
      <c r="MV153" s="157"/>
      <c r="MW153" s="157"/>
      <c r="MX153" s="157"/>
      <c r="MY153" s="157"/>
      <c r="MZ153" s="157"/>
      <c r="NA153" s="157"/>
      <c r="NB153" s="157"/>
      <c r="NC153" s="157"/>
      <c r="ND153" s="157"/>
      <c r="NE153" s="157"/>
      <c r="NF153" s="157"/>
      <c r="NG153" s="157"/>
      <c r="NH153" s="157"/>
      <c r="NI153" s="157"/>
      <c r="NJ153" s="157"/>
      <c r="NK153" s="157"/>
      <c r="NL153" s="157"/>
      <c r="NM153" s="157"/>
      <c r="NN153" s="157"/>
      <c r="NO153" s="157"/>
      <c r="NP153" s="157"/>
      <c r="NQ153" s="157"/>
      <c r="NR153" s="157"/>
      <c r="NS153" s="157"/>
      <c r="NT153" s="157"/>
      <c r="NU153" s="157"/>
      <c r="NV153" s="157"/>
      <c r="NW153" s="157"/>
      <c r="NX153" s="157"/>
      <c r="NY153" s="157"/>
      <c r="NZ153" s="157"/>
      <c r="OA153" s="157"/>
      <c r="OB153" s="157"/>
      <c r="OC153" s="157"/>
      <c r="OD153" s="157"/>
      <c r="OE153" s="157"/>
      <c r="OF153" s="157"/>
      <c r="OG153" s="157"/>
      <c r="OH153" s="157"/>
      <c r="OI153" s="157"/>
      <c r="OJ153" s="157"/>
      <c r="OK153" s="157"/>
      <c r="OL153" s="157"/>
      <c r="OM153" s="157"/>
      <c r="ON153" s="157"/>
      <c r="OO153" s="157"/>
      <c r="OP153" s="157"/>
      <c r="OQ153" s="157"/>
      <c r="OR153" s="157"/>
      <c r="OS153" s="157"/>
      <c r="OT153" s="157"/>
      <c r="OU153" s="157"/>
      <c r="OV153" s="157"/>
      <c r="OW153" s="157"/>
      <c r="OX153" s="157"/>
      <c r="OY153" s="157"/>
      <c r="OZ153" s="157"/>
      <c r="PA153" s="157"/>
      <c r="PB153" s="157"/>
      <c r="PC153" s="157"/>
      <c r="PD153" s="157"/>
      <c r="PE153" s="157"/>
      <c r="PF153" s="157"/>
      <c r="PG153" s="157"/>
      <c r="PH153" s="157"/>
      <c r="PI153" s="157"/>
      <c r="PJ153" s="157"/>
      <c r="PK153" s="157"/>
      <c r="PL153" s="157"/>
      <c r="PM153" s="157"/>
      <c r="PN153" s="157"/>
      <c r="PO153" s="157"/>
      <c r="PP153" s="157"/>
      <c r="PQ153" s="157"/>
      <c r="PR153" s="157"/>
      <c r="PS153" s="157"/>
      <c r="PT153" s="157"/>
      <c r="PU153" s="157"/>
      <c r="PV153" s="157"/>
      <c r="PW153" s="157"/>
      <c r="PX153" s="157"/>
      <c r="PY153" s="157"/>
      <c r="PZ153" s="157"/>
      <c r="QA153" s="157"/>
      <c r="QB153" s="157"/>
      <c r="QC153" s="157"/>
      <c r="QD153" s="157"/>
      <c r="QE153" s="157"/>
      <c r="QF153" s="157"/>
      <c r="QG153" s="157"/>
      <c r="QH153" s="157"/>
      <c r="QI153" s="157"/>
      <c r="QJ153" s="157"/>
      <c r="QK153" s="157"/>
      <c r="QL153" s="157"/>
      <c r="QM153" s="157"/>
      <c r="QN153" s="157"/>
      <c r="QO153" s="157"/>
      <c r="QP153" s="157"/>
      <c r="QQ153" s="157"/>
      <c r="QR153" s="157"/>
      <c r="QS153" s="157"/>
      <c r="QT153" s="157"/>
      <c r="QU153" s="157"/>
      <c r="QV153" s="157"/>
      <c r="QW153" s="157"/>
      <c r="QX153" s="157"/>
      <c r="QY153" s="157"/>
      <c r="QZ153" s="157"/>
    </row>
    <row r="154" spans="1:468" s="31" customFormat="1" x14ac:dyDescent="0.25">
      <c r="A154" s="157"/>
      <c r="B154" s="157"/>
      <c r="C154" s="157"/>
      <c r="D154" s="157"/>
      <c r="E154" s="157"/>
      <c r="F154" s="157"/>
      <c r="G154" s="157"/>
      <c r="H154" s="157"/>
      <c r="I154" s="157"/>
      <c r="J154" s="157"/>
      <c r="K154" s="157"/>
      <c r="L154" s="124"/>
      <c r="M154" s="157"/>
      <c r="N154" s="157"/>
      <c r="O154" s="157"/>
      <c r="P154" s="90"/>
      <c r="Q154" s="157"/>
      <c r="R154" s="223"/>
      <c r="S154" s="157"/>
      <c r="T154" s="90"/>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7"/>
      <c r="AT154" s="157"/>
      <c r="AU154" s="157"/>
      <c r="AV154" s="157"/>
      <c r="AW154" s="157"/>
      <c r="AX154" s="157"/>
      <c r="AY154" s="157"/>
      <c r="AZ154" s="157"/>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c r="CE154" s="157"/>
      <c r="CF154" s="157"/>
      <c r="CG154" s="157"/>
      <c r="CH154" s="157"/>
      <c r="CI154" s="157"/>
      <c r="CJ154" s="157"/>
      <c r="CK154" s="157"/>
      <c r="CL154" s="157"/>
      <c r="CM154" s="157"/>
      <c r="CN154" s="157"/>
      <c r="CO154" s="157"/>
      <c r="CP154" s="157"/>
      <c r="CQ154" s="157"/>
      <c r="CR154" s="157"/>
      <c r="CS154" s="157"/>
      <c r="CT154" s="157"/>
      <c r="CU154" s="157"/>
      <c r="CV154" s="157"/>
      <c r="CW154" s="157"/>
      <c r="CX154" s="157"/>
      <c r="CY154" s="157"/>
      <c r="CZ154" s="157"/>
      <c r="DA154" s="157"/>
      <c r="DB154" s="157"/>
      <c r="DC154" s="157"/>
      <c r="DD154" s="157"/>
      <c r="DE154" s="157"/>
      <c r="DF154" s="157"/>
      <c r="DG154" s="157"/>
      <c r="DH154" s="157"/>
      <c r="DI154" s="157"/>
      <c r="DJ154" s="157"/>
      <c r="DK154" s="157"/>
      <c r="DL154" s="157"/>
      <c r="DM154" s="157"/>
      <c r="DN154" s="157"/>
      <c r="DO154" s="157"/>
      <c r="DP154" s="157"/>
      <c r="DQ154" s="157"/>
      <c r="DR154" s="157"/>
      <c r="DS154" s="157"/>
      <c r="DT154" s="157"/>
      <c r="DU154" s="157"/>
      <c r="DV154" s="157"/>
      <c r="DW154" s="157"/>
      <c r="DX154" s="157"/>
      <c r="DY154" s="157"/>
      <c r="DZ154" s="157"/>
      <c r="EA154" s="157"/>
      <c r="EB154" s="157"/>
      <c r="EC154" s="157"/>
      <c r="ED154" s="157"/>
      <c r="EE154" s="157"/>
      <c r="EF154" s="157"/>
      <c r="EG154" s="157"/>
      <c r="EH154" s="157"/>
      <c r="EI154" s="157"/>
      <c r="EJ154" s="157"/>
      <c r="EK154" s="157"/>
      <c r="EL154" s="157"/>
      <c r="EM154" s="157"/>
      <c r="EN154" s="157"/>
      <c r="EO154" s="157"/>
      <c r="EP154" s="157"/>
      <c r="EQ154" s="157"/>
      <c r="ER154" s="157"/>
      <c r="ES154" s="157"/>
      <c r="ET154" s="157"/>
      <c r="EU154" s="157"/>
      <c r="EV154" s="157"/>
      <c r="EW154" s="157"/>
      <c r="EX154" s="157"/>
      <c r="EY154" s="157"/>
      <c r="EZ154" s="157"/>
      <c r="FA154" s="157"/>
      <c r="FB154" s="157"/>
      <c r="FC154" s="157"/>
      <c r="FD154" s="157"/>
      <c r="FE154" s="157"/>
      <c r="FF154" s="157"/>
      <c r="FG154" s="157"/>
      <c r="FH154" s="157"/>
      <c r="FI154" s="157"/>
      <c r="FJ154" s="157"/>
      <c r="FK154" s="157"/>
      <c r="FL154" s="157"/>
      <c r="FM154" s="157"/>
      <c r="FN154" s="157"/>
      <c r="FO154" s="157"/>
      <c r="FP154" s="157"/>
      <c r="FQ154" s="157"/>
      <c r="FR154" s="157"/>
      <c r="FS154" s="157"/>
      <c r="FT154" s="157"/>
      <c r="FU154" s="157"/>
      <c r="FV154" s="157"/>
      <c r="FW154" s="157"/>
      <c r="FX154" s="157"/>
      <c r="FY154" s="157"/>
      <c r="FZ154" s="157"/>
      <c r="GA154" s="157"/>
      <c r="GB154" s="157"/>
      <c r="GC154" s="157"/>
      <c r="GD154" s="157"/>
      <c r="GE154" s="157"/>
      <c r="GF154" s="157"/>
      <c r="GG154" s="157"/>
      <c r="GH154" s="157"/>
      <c r="GI154" s="157"/>
      <c r="GJ154" s="157"/>
      <c r="GK154" s="157"/>
      <c r="GL154" s="157"/>
      <c r="GM154" s="157"/>
      <c r="GN154" s="157"/>
      <c r="GO154" s="157"/>
      <c r="GP154" s="157"/>
      <c r="GQ154" s="157"/>
      <c r="GR154" s="157"/>
      <c r="GS154" s="157"/>
      <c r="GT154" s="157"/>
      <c r="GU154" s="157"/>
      <c r="GV154" s="157"/>
      <c r="GW154" s="157"/>
      <c r="GX154" s="157"/>
      <c r="GY154" s="157"/>
      <c r="GZ154" s="157"/>
      <c r="HA154" s="157"/>
      <c r="HB154" s="157"/>
      <c r="HC154" s="157"/>
      <c r="HD154" s="157"/>
      <c r="HE154" s="157"/>
      <c r="HF154" s="157"/>
      <c r="HG154" s="157"/>
      <c r="HH154" s="157"/>
      <c r="HI154" s="157"/>
      <c r="HJ154" s="157"/>
      <c r="HK154" s="157"/>
      <c r="HL154" s="157"/>
      <c r="HM154" s="157"/>
      <c r="HN154" s="157"/>
      <c r="HO154" s="157"/>
      <c r="HP154" s="157"/>
      <c r="HQ154" s="157"/>
      <c r="HR154" s="157"/>
      <c r="HS154" s="157"/>
      <c r="HT154" s="157"/>
      <c r="HU154" s="157"/>
      <c r="HV154" s="157"/>
      <c r="HW154" s="157"/>
      <c r="HX154" s="157"/>
      <c r="HY154" s="157"/>
      <c r="HZ154" s="157"/>
      <c r="IA154" s="157"/>
      <c r="IB154" s="157"/>
      <c r="IC154" s="157"/>
      <c r="ID154" s="157"/>
      <c r="IE154" s="157"/>
      <c r="IF154" s="157"/>
      <c r="IG154" s="157"/>
      <c r="IH154" s="157"/>
      <c r="II154" s="157"/>
      <c r="IJ154" s="157"/>
      <c r="IK154" s="157"/>
      <c r="IL154" s="157"/>
      <c r="IM154" s="157"/>
      <c r="IN154" s="157"/>
      <c r="IO154" s="157"/>
      <c r="IP154" s="157"/>
      <c r="IQ154" s="157"/>
      <c r="IR154" s="157"/>
      <c r="IS154" s="157"/>
      <c r="IT154" s="157"/>
      <c r="IU154" s="157"/>
      <c r="IV154" s="157"/>
      <c r="IW154" s="157"/>
      <c r="IX154" s="157"/>
      <c r="IY154" s="157"/>
      <c r="IZ154" s="157"/>
      <c r="JA154" s="157"/>
      <c r="JB154" s="157"/>
      <c r="JC154" s="157"/>
      <c r="JD154" s="157"/>
      <c r="JE154" s="157"/>
      <c r="JF154" s="157"/>
      <c r="JG154" s="157"/>
      <c r="JH154" s="157"/>
      <c r="JI154" s="157"/>
      <c r="JJ154" s="157"/>
      <c r="JK154" s="157"/>
      <c r="JL154" s="157"/>
      <c r="JM154" s="157"/>
      <c r="JN154" s="157"/>
      <c r="JO154" s="157"/>
      <c r="JP154" s="157"/>
      <c r="JQ154" s="157"/>
      <c r="JR154" s="157"/>
      <c r="JS154" s="157"/>
      <c r="JT154" s="157"/>
      <c r="JU154" s="157"/>
      <c r="JV154" s="157"/>
      <c r="JW154" s="157"/>
      <c r="JX154" s="157"/>
      <c r="JY154" s="157"/>
      <c r="JZ154" s="157"/>
      <c r="KA154" s="157"/>
      <c r="KB154" s="157"/>
      <c r="KC154" s="157"/>
      <c r="KD154" s="157"/>
      <c r="KE154" s="157"/>
      <c r="KF154" s="157"/>
      <c r="KG154" s="157"/>
      <c r="KH154" s="157"/>
      <c r="KI154" s="157"/>
      <c r="KJ154" s="157"/>
      <c r="KK154" s="157"/>
      <c r="KL154" s="157"/>
      <c r="KM154" s="157"/>
      <c r="KN154" s="157"/>
      <c r="KO154" s="157"/>
      <c r="KP154" s="157"/>
      <c r="KQ154" s="157"/>
      <c r="KR154" s="157"/>
      <c r="KS154" s="157"/>
      <c r="KT154" s="157"/>
      <c r="KU154" s="157"/>
      <c r="KV154" s="157"/>
      <c r="KW154" s="157"/>
      <c r="KX154" s="157"/>
      <c r="KY154" s="157"/>
      <c r="KZ154" s="157"/>
      <c r="LA154" s="157"/>
      <c r="LB154" s="157"/>
      <c r="LC154" s="157"/>
      <c r="LD154" s="157"/>
      <c r="LE154" s="157"/>
      <c r="LF154" s="157"/>
      <c r="LG154" s="157"/>
      <c r="LH154" s="157"/>
      <c r="LI154" s="157"/>
      <c r="LJ154" s="157"/>
      <c r="LK154" s="157"/>
      <c r="LL154" s="157"/>
      <c r="LM154" s="157"/>
      <c r="LN154" s="157"/>
      <c r="LO154" s="157"/>
      <c r="LP154" s="157"/>
      <c r="LQ154" s="157"/>
      <c r="LR154" s="157"/>
      <c r="LS154" s="157"/>
      <c r="LT154" s="157"/>
      <c r="LU154" s="157"/>
      <c r="LV154" s="157"/>
      <c r="LW154" s="157"/>
      <c r="LX154" s="157"/>
      <c r="LY154" s="157"/>
      <c r="LZ154" s="157"/>
      <c r="MA154" s="157"/>
      <c r="MB154" s="157"/>
      <c r="MC154" s="157"/>
      <c r="MD154" s="157"/>
      <c r="ME154" s="157"/>
      <c r="MF154" s="157"/>
      <c r="MG154" s="157"/>
      <c r="MH154" s="157"/>
      <c r="MI154" s="157"/>
      <c r="MJ154" s="157"/>
      <c r="MK154" s="157"/>
      <c r="ML154" s="157"/>
      <c r="MM154" s="157"/>
      <c r="MN154" s="157"/>
      <c r="MO154" s="157"/>
      <c r="MP154" s="157"/>
      <c r="MQ154" s="157"/>
      <c r="MR154" s="157"/>
      <c r="MS154" s="157"/>
      <c r="MT154" s="157"/>
      <c r="MU154" s="157"/>
      <c r="MV154" s="157"/>
      <c r="MW154" s="157"/>
      <c r="MX154" s="157"/>
      <c r="MY154" s="157"/>
      <c r="MZ154" s="157"/>
      <c r="NA154" s="157"/>
      <c r="NB154" s="157"/>
      <c r="NC154" s="157"/>
      <c r="ND154" s="157"/>
      <c r="NE154" s="157"/>
      <c r="NF154" s="157"/>
      <c r="NG154" s="157"/>
      <c r="NH154" s="157"/>
      <c r="NI154" s="157"/>
      <c r="NJ154" s="157"/>
      <c r="NK154" s="157"/>
      <c r="NL154" s="157"/>
      <c r="NM154" s="157"/>
      <c r="NN154" s="157"/>
      <c r="NO154" s="157"/>
      <c r="NP154" s="157"/>
      <c r="NQ154" s="157"/>
      <c r="NR154" s="157"/>
      <c r="NS154" s="157"/>
      <c r="NT154" s="157"/>
      <c r="NU154" s="157"/>
      <c r="NV154" s="157"/>
      <c r="NW154" s="157"/>
      <c r="NX154" s="157"/>
      <c r="NY154" s="157"/>
      <c r="NZ154" s="157"/>
      <c r="OA154" s="157"/>
      <c r="OB154" s="157"/>
      <c r="OC154" s="157"/>
      <c r="OD154" s="157"/>
      <c r="OE154" s="157"/>
      <c r="OF154" s="157"/>
      <c r="OG154" s="157"/>
      <c r="OH154" s="157"/>
      <c r="OI154" s="157"/>
      <c r="OJ154" s="157"/>
      <c r="OK154" s="157"/>
      <c r="OL154" s="157"/>
      <c r="OM154" s="157"/>
      <c r="ON154" s="157"/>
      <c r="OO154" s="157"/>
      <c r="OP154" s="157"/>
      <c r="OQ154" s="157"/>
      <c r="OR154" s="157"/>
      <c r="OS154" s="157"/>
      <c r="OT154" s="157"/>
      <c r="OU154" s="157"/>
      <c r="OV154" s="157"/>
      <c r="OW154" s="157"/>
      <c r="OX154" s="157"/>
      <c r="OY154" s="157"/>
      <c r="OZ154" s="157"/>
      <c r="PA154" s="157"/>
      <c r="PB154" s="157"/>
      <c r="PC154" s="157"/>
      <c r="PD154" s="157"/>
      <c r="PE154" s="157"/>
      <c r="PF154" s="157"/>
      <c r="PG154" s="157"/>
      <c r="PH154" s="157"/>
      <c r="PI154" s="157"/>
      <c r="PJ154" s="157"/>
      <c r="PK154" s="157"/>
      <c r="PL154" s="157"/>
      <c r="PM154" s="157"/>
      <c r="PN154" s="157"/>
      <c r="PO154" s="157"/>
      <c r="PP154" s="157"/>
      <c r="PQ154" s="157"/>
      <c r="PR154" s="157"/>
      <c r="PS154" s="157"/>
      <c r="PT154" s="157"/>
      <c r="PU154" s="157"/>
      <c r="PV154" s="157"/>
      <c r="PW154" s="157"/>
      <c r="PX154" s="157"/>
      <c r="PY154" s="157"/>
      <c r="PZ154" s="157"/>
      <c r="QA154" s="157"/>
      <c r="QB154" s="157"/>
      <c r="QC154" s="157"/>
      <c r="QD154" s="157"/>
      <c r="QE154" s="157"/>
      <c r="QF154" s="157"/>
      <c r="QG154" s="157"/>
      <c r="QH154" s="157"/>
      <c r="QI154" s="157"/>
      <c r="QJ154" s="157"/>
      <c r="QK154" s="157"/>
      <c r="QL154" s="157"/>
      <c r="QM154" s="157"/>
      <c r="QN154" s="157"/>
      <c r="QO154" s="157"/>
      <c r="QP154" s="157"/>
      <c r="QQ154" s="157"/>
      <c r="QR154" s="157"/>
      <c r="QS154" s="157"/>
      <c r="QT154" s="157"/>
      <c r="QU154" s="157"/>
      <c r="QV154" s="157"/>
      <c r="QW154" s="157"/>
      <c r="QX154" s="157"/>
      <c r="QY154" s="157"/>
      <c r="QZ154" s="157"/>
    </row>
    <row r="155" spans="1:468" s="31" customFormat="1" x14ac:dyDescent="0.25">
      <c r="A155" s="157"/>
      <c r="B155" s="157"/>
      <c r="C155" s="157"/>
      <c r="D155" s="157"/>
      <c r="E155" s="157"/>
      <c r="F155" s="157"/>
      <c r="G155" s="157"/>
      <c r="H155" s="157"/>
      <c r="I155" s="157"/>
      <c r="J155" s="157"/>
      <c r="K155" s="157"/>
      <c r="L155" s="124"/>
      <c r="M155" s="157"/>
      <c r="N155" s="157"/>
      <c r="O155" s="157"/>
      <c r="P155" s="90"/>
      <c r="Q155" s="157"/>
      <c r="R155" s="223"/>
      <c r="S155" s="157"/>
      <c r="T155" s="90"/>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c r="CG155" s="157"/>
      <c r="CH155" s="157"/>
      <c r="CI155" s="157"/>
      <c r="CJ155" s="157"/>
      <c r="CK155" s="157"/>
      <c r="CL155" s="157"/>
      <c r="CM155" s="157"/>
      <c r="CN155" s="157"/>
      <c r="CO155" s="157"/>
      <c r="CP155" s="157"/>
      <c r="CQ155" s="157"/>
      <c r="CR155" s="157"/>
      <c r="CS155" s="157"/>
      <c r="CT155" s="157"/>
      <c r="CU155" s="157"/>
      <c r="CV155" s="157"/>
      <c r="CW155" s="157"/>
      <c r="CX155" s="157"/>
      <c r="CY155" s="157"/>
      <c r="CZ155" s="157"/>
      <c r="DA155" s="157"/>
      <c r="DB155" s="157"/>
      <c r="DC155" s="157"/>
      <c r="DD155" s="157"/>
      <c r="DE155" s="157"/>
      <c r="DF155" s="157"/>
      <c r="DG155" s="157"/>
      <c r="DH155" s="157"/>
      <c r="DI155" s="157"/>
      <c r="DJ155" s="157"/>
      <c r="DK155" s="157"/>
      <c r="DL155" s="157"/>
      <c r="DM155" s="157"/>
      <c r="DN155" s="157"/>
      <c r="DO155" s="157"/>
      <c r="DP155" s="157"/>
      <c r="DQ155" s="157"/>
      <c r="DR155" s="157"/>
      <c r="DS155" s="157"/>
      <c r="DT155" s="157"/>
      <c r="DU155" s="157"/>
      <c r="DV155" s="157"/>
      <c r="DW155" s="157"/>
      <c r="DX155" s="157"/>
      <c r="DY155" s="157"/>
      <c r="DZ155" s="157"/>
      <c r="EA155" s="157"/>
      <c r="EB155" s="157"/>
      <c r="EC155" s="157"/>
      <c r="ED155" s="157"/>
      <c r="EE155" s="157"/>
      <c r="EF155" s="157"/>
      <c r="EG155" s="157"/>
      <c r="EH155" s="157"/>
      <c r="EI155" s="157"/>
      <c r="EJ155" s="157"/>
      <c r="EK155" s="157"/>
      <c r="EL155" s="157"/>
      <c r="EM155" s="157"/>
      <c r="EN155" s="157"/>
      <c r="EO155" s="157"/>
      <c r="EP155" s="157"/>
      <c r="EQ155" s="157"/>
      <c r="ER155" s="157"/>
      <c r="ES155" s="157"/>
      <c r="ET155" s="157"/>
      <c r="EU155" s="157"/>
      <c r="EV155" s="157"/>
      <c r="EW155" s="157"/>
      <c r="EX155" s="157"/>
      <c r="EY155" s="157"/>
      <c r="EZ155" s="157"/>
      <c r="FA155" s="157"/>
      <c r="FB155" s="157"/>
      <c r="FC155" s="157"/>
      <c r="FD155" s="157"/>
      <c r="FE155" s="157"/>
      <c r="FF155" s="157"/>
      <c r="FG155" s="157"/>
      <c r="FH155" s="157"/>
      <c r="FI155" s="157"/>
      <c r="FJ155" s="157"/>
      <c r="FK155" s="157"/>
      <c r="FL155" s="157"/>
      <c r="FM155" s="157"/>
      <c r="FN155" s="157"/>
      <c r="FO155" s="157"/>
      <c r="FP155" s="157"/>
      <c r="FQ155" s="157"/>
      <c r="FR155" s="157"/>
      <c r="FS155" s="157"/>
      <c r="FT155" s="157"/>
      <c r="FU155" s="157"/>
      <c r="FV155" s="157"/>
      <c r="FW155" s="157"/>
      <c r="FX155" s="157"/>
      <c r="FY155" s="157"/>
      <c r="FZ155" s="157"/>
      <c r="GA155" s="157"/>
      <c r="GB155" s="157"/>
      <c r="GC155" s="157"/>
      <c r="GD155" s="157"/>
      <c r="GE155" s="157"/>
      <c r="GF155" s="157"/>
      <c r="GG155" s="157"/>
      <c r="GH155" s="157"/>
      <c r="GI155" s="157"/>
      <c r="GJ155" s="157"/>
      <c r="GK155" s="157"/>
      <c r="GL155" s="157"/>
      <c r="GM155" s="157"/>
      <c r="GN155" s="157"/>
      <c r="GO155" s="157"/>
      <c r="GP155" s="157"/>
      <c r="GQ155" s="157"/>
      <c r="GR155" s="157"/>
      <c r="GS155" s="157"/>
      <c r="GT155" s="157"/>
      <c r="GU155" s="157"/>
      <c r="GV155" s="157"/>
      <c r="GW155" s="157"/>
      <c r="GX155" s="157"/>
      <c r="GY155" s="157"/>
      <c r="GZ155" s="157"/>
      <c r="HA155" s="157"/>
      <c r="HB155" s="157"/>
      <c r="HC155" s="157"/>
      <c r="HD155" s="157"/>
      <c r="HE155" s="157"/>
      <c r="HF155" s="157"/>
      <c r="HG155" s="157"/>
      <c r="HH155" s="157"/>
      <c r="HI155" s="157"/>
      <c r="HJ155" s="157"/>
      <c r="HK155" s="157"/>
      <c r="HL155" s="157"/>
      <c r="HM155" s="157"/>
      <c r="HN155" s="157"/>
      <c r="HO155" s="157"/>
      <c r="HP155" s="157"/>
      <c r="HQ155" s="157"/>
      <c r="HR155" s="157"/>
      <c r="HS155" s="157"/>
      <c r="HT155" s="157"/>
      <c r="HU155" s="157"/>
      <c r="HV155" s="157"/>
      <c r="HW155" s="157"/>
      <c r="HX155" s="157"/>
      <c r="HY155" s="157"/>
      <c r="HZ155" s="157"/>
      <c r="IA155" s="157"/>
      <c r="IB155" s="157"/>
      <c r="IC155" s="157"/>
      <c r="ID155" s="157"/>
      <c r="IE155" s="157"/>
      <c r="IF155" s="157"/>
      <c r="IG155" s="157"/>
      <c r="IH155" s="157"/>
      <c r="II155" s="157"/>
      <c r="IJ155" s="157"/>
      <c r="IK155" s="157"/>
      <c r="IL155" s="157"/>
      <c r="IM155" s="157"/>
      <c r="IN155" s="157"/>
      <c r="IO155" s="157"/>
      <c r="IP155" s="157"/>
      <c r="IQ155" s="157"/>
      <c r="IR155" s="157"/>
      <c r="IS155" s="157"/>
      <c r="IT155" s="157"/>
      <c r="IU155" s="157"/>
      <c r="IV155" s="157"/>
      <c r="IW155" s="157"/>
      <c r="IX155" s="157"/>
      <c r="IY155" s="157"/>
      <c r="IZ155" s="157"/>
      <c r="JA155" s="157"/>
      <c r="JB155" s="157"/>
      <c r="JC155" s="157"/>
      <c r="JD155" s="157"/>
      <c r="JE155" s="157"/>
      <c r="JF155" s="157"/>
      <c r="JG155" s="157"/>
      <c r="JH155" s="157"/>
      <c r="JI155" s="157"/>
      <c r="JJ155" s="157"/>
      <c r="JK155" s="157"/>
      <c r="JL155" s="157"/>
      <c r="JM155" s="157"/>
      <c r="JN155" s="157"/>
      <c r="JO155" s="157"/>
      <c r="JP155" s="157"/>
      <c r="JQ155" s="157"/>
      <c r="JR155" s="157"/>
      <c r="JS155" s="157"/>
      <c r="JT155" s="157"/>
      <c r="JU155" s="157"/>
      <c r="JV155" s="157"/>
      <c r="JW155" s="157"/>
      <c r="JX155" s="157"/>
      <c r="JY155" s="157"/>
      <c r="JZ155" s="157"/>
      <c r="KA155" s="157"/>
      <c r="KB155" s="157"/>
      <c r="KC155" s="157"/>
      <c r="KD155" s="157"/>
      <c r="KE155" s="157"/>
      <c r="KF155" s="157"/>
      <c r="KG155" s="157"/>
      <c r="KH155" s="157"/>
      <c r="KI155" s="157"/>
      <c r="KJ155" s="157"/>
      <c r="KK155" s="157"/>
      <c r="KL155" s="157"/>
      <c r="KM155" s="157"/>
      <c r="KN155" s="157"/>
      <c r="KO155" s="157"/>
      <c r="KP155" s="157"/>
      <c r="KQ155" s="157"/>
      <c r="KR155" s="157"/>
      <c r="KS155" s="157"/>
      <c r="KT155" s="157"/>
      <c r="KU155" s="157"/>
      <c r="KV155" s="157"/>
      <c r="KW155" s="157"/>
      <c r="KX155" s="157"/>
      <c r="KY155" s="157"/>
      <c r="KZ155" s="157"/>
      <c r="LA155" s="157"/>
      <c r="LB155" s="157"/>
      <c r="LC155" s="157"/>
      <c r="LD155" s="157"/>
      <c r="LE155" s="157"/>
      <c r="LF155" s="157"/>
      <c r="LG155" s="157"/>
      <c r="LH155" s="157"/>
      <c r="LI155" s="157"/>
      <c r="LJ155" s="157"/>
      <c r="LK155" s="157"/>
      <c r="LL155" s="157"/>
      <c r="LM155" s="157"/>
      <c r="LN155" s="157"/>
      <c r="LO155" s="157"/>
      <c r="LP155" s="157"/>
      <c r="LQ155" s="157"/>
      <c r="LR155" s="157"/>
      <c r="LS155" s="157"/>
      <c r="LT155" s="157"/>
      <c r="LU155" s="157"/>
      <c r="LV155" s="157"/>
      <c r="LW155" s="157"/>
      <c r="LX155" s="157"/>
      <c r="LY155" s="157"/>
      <c r="LZ155" s="157"/>
      <c r="MA155" s="157"/>
      <c r="MB155" s="157"/>
      <c r="MC155" s="157"/>
      <c r="MD155" s="157"/>
      <c r="ME155" s="157"/>
      <c r="MF155" s="157"/>
      <c r="MG155" s="157"/>
      <c r="MH155" s="157"/>
      <c r="MI155" s="157"/>
      <c r="MJ155" s="157"/>
      <c r="MK155" s="157"/>
      <c r="ML155" s="157"/>
      <c r="MM155" s="157"/>
      <c r="MN155" s="157"/>
      <c r="MO155" s="157"/>
      <c r="MP155" s="157"/>
      <c r="MQ155" s="157"/>
      <c r="MR155" s="157"/>
      <c r="MS155" s="157"/>
      <c r="MT155" s="157"/>
      <c r="MU155" s="157"/>
      <c r="MV155" s="157"/>
      <c r="MW155" s="157"/>
      <c r="MX155" s="157"/>
      <c r="MY155" s="157"/>
      <c r="MZ155" s="157"/>
      <c r="NA155" s="157"/>
      <c r="NB155" s="157"/>
      <c r="NC155" s="157"/>
      <c r="ND155" s="157"/>
      <c r="NE155" s="157"/>
      <c r="NF155" s="157"/>
      <c r="NG155" s="157"/>
      <c r="NH155" s="157"/>
      <c r="NI155" s="157"/>
      <c r="NJ155" s="157"/>
      <c r="NK155" s="157"/>
      <c r="NL155" s="157"/>
      <c r="NM155" s="157"/>
      <c r="NN155" s="157"/>
      <c r="NO155" s="157"/>
      <c r="NP155" s="157"/>
      <c r="NQ155" s="157"/>
      <c r="NR155" s="157"/>
      <c r="NS155" s="157"/>
      <c r="NT155" s="157"/>
      <c r="NU155" s="157"/>
      <c r="NV155" s="157"/>
      <c r="NW155" s="157"/>
      <c r="NX155" s="157"/>
      <c r="NY155" s="157"/>
      <c r="NZ155" s="157"/>
      <c r="OA155" s="157"/>
      <c r="OB155" s="157"/>
      <c r="OC155" s="157"/>
      <c r="OD155" s="157"/>
      <c r="OE155" s="157"/>
      <c r="OF155" s="157"/>
      <c r="OG155" s="157"/>
      <c r="OH155" s="157"/>
      <c r="OI155" s="157"/>
      <c r="OJ155" s="157"/>
      <c r="OK155" s="157"/>
      <c r="OL155" s="157"/>
      <c r="OM155" s="157"/>
      <c r="ON155" s="157"/>
      <c r="OO155" s="157"/>
      <c r="OP155" s="157"/>
      <c r="OQ155" s="157"/>
      <c r="OR155" s="157"/>
      <c r="OS155" s="157"/>
      <c r="OT155" s="157"/>
      <c r="OU155" s="157"/>
      <c r="OV155" s="157"/>
      <c r="OW155" s="157"/>
      <c r="OX155" s="157"/>
      <c r="OY155" s="157"/>
      <c r="OZ155" s="157"/>
      <c r="PA155" s="157"/>
      <c r="PB155" s="157"/>
      <c r="PC155" s="157"/>
      <c r="PD155" s="157"/>
      <c r="PE155" s="157"/>
      <c r="PF155" s="157"/>
      <c r="PG155" s="157"/>
      <c r="PH155" s="157"/>
      <c r="PI155" s="157"/>
      <c r="PJ155" s="157"/>
      <c r="PK155" s="157"/>
      <c r="PL155" s="157"/>
      <c r="PM155" s="157"/>
      <c r="PN155" s="157"/>
      <c r="PO155" s="157"/>
      <c r="PP155" s="157"/>
      <c r="PQ155" s="157"/>
      <c r="PR155" s="157"/>
      <c r="PS155" s="157"/>
      <c r="PT155" s="157"/>
      <c r="PU155" s="157"/>
      <c r="PV155" s="157"/>
      <c r="PW155" s="157"/>
      <c r="PX155" s="157"/>
      <c r="PY155" s="157"/>
      <c r="PZ155" s="157"/>
      <c r="QA155" s="157"/>
      <c r="QB155" s="157"/>
      <c r="QC155" s="157"/>
      <c r="QD155" s="157"/>
      <c r="QE155" s="157"/>
      <c r="QF155" s="157"/>
      <c r="QG155" s="157"/>
      <c r="QH155" s="157"/>
      <c r="QI155" s="157"/>
      <c r="QJ155" s="157"/>
      <c r="QK155" s="157"/>
      <c r="QL155" s="157"/>
      <c r="QM155" s="157"/>
      <c r="QN155" s="157"/>
      <c r="QO155" s="157"/>
      <c r="QP155" s="157"/>
      <c r="QQ155" s="157"/>
      <c r="QR155" s="157"/>
      <c r="QS155" s="157"/>
      <c r="QT155" s="157"/>
      <c r="QU155" s="157"/>
      <c r="QV155" s="157"/>
      <c r="QW155" s="157"/>
      <c r="QX155" s="157"/>
      <c r="QY155" s="157"/>
      <c r="QZ155" s="157"/>
    </row>
    <row r="156" spans="1:468" s="31" customFormat="1" x14ac:dyDescent="0.25">
      <c r="A156" s="157"/>
      <c r="B156" s="157"/>
      <c r="C156" s="157"/>
      <c r="D156" s="157"/>
      <c r="E156" s="157"/>
      <c r="F156" s="157"/>
      <c r="G156" s="157"/>
      <c r="H156" s="157"/>
      <c r="I156" s="157"/>
      <c r="J156" s="157"/>
      <c r="K156" s="157"/>
      <c r="L156" s="124"/>
      <c r="M156" s="157"/>
      <c r="N156" s="157"/>
      <c r="O156" s="157"/>
      <c r="P156" s="90"/>
      <c r="Q156" s="157"/>
      <c r="R156" s="223"/>
      <c r="S156" s="157"/>
      <c r="T156" s="90"/>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c r="CG156" s="157"/>
      <c r="CH156" s="157"/>
      <c r="CI156" s="157"/>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57"/>
      <c r="DF156" s="157"/>
      <c r="DG156" s="157"/>
      <c r="DH156" s="157"/>
      <c r="DI156" s="157"/>
      <c r="DJ156" s="157"/>
      <c r="DK156" s="157"/>
      <c r="DL156" s="157"/>
      <c r="DM156" s="157"/>
      <c r="DN156" s="157"/>
      <c r="DO156" s="157"/>
      <c r="DP156" s="157"/>
      <c r="DQ156" s="157"/>
      <c r="DR156" s="157"/>
      <c r="DS156" s="157"/>
      <c r="DT156" s="157"/>
      <c r="DU156" s="157"/>
      <c r="DV156" s="157"/>
      <c r="DW156" s="157"/>
      <c r="DX156" s="157"/>
      <c r="DY156" s="157"/>
      <c r="DZ156" s="157"/>
      <c r="EA156" s="157"/>
      <c r="EB156" s="157"/>
      <c r="EC156" s="157"/>
      <c r="ED156" s="157"/>
      <c r="EE156" s="157"/>
      <c r="EF156" s="157"/>
      <c r="EG156" s="157"/>
      <c r="EH156" s="157"/>
      <c r="EI156" s="157"/>
      <c r="EJ156" s="157"/>
      <c r="EK156" s="157"/>
      <c r="EL156" s="157"/>
      <c r="EM156" s="157"/>
      <c r="EN156" s="157"/>
      <c r="EO156" s="157"/>
      <c r="EP156" s="157"/>
      <c r="EQ156" s="157"/>
      <c r="ER156" s="157"/>
      <c r="ES156" s="157"/>
      <c r="ET156" s="157"/>
      <c r="EU156" s="157"/>
      <c r="EV156" s="157"/>
      <c r="EW156" s="157"/>
      <c r="EX156" s="157"/>
      <c r="EY156" s="157"/>
      <c r="EZ156" s="157"/>
      <c r="FA156" s="157"/>
      <c r="FB156" s="157"/>
      <c r="FC156" s="157"/>
      <c r="FD156" s="157"/>
      <c r="FE156" s="157"/>
      <c r="FF156" s="157"/>
      <c r="FG156" s="157"/>
      <c r="FH156" s="157"/>
      <c r="FI156" s="157"/>
      <c r="FJ156" s="157"/>
      <c r="FK156" s="157"/>
      <c r="FL156" s="157"/>
      <c r="FM156" s="157"/>
      <c r="FN156" s="157"/>
      <c r="FO156" s="157"/>
      <c r="FP156" s="157"/>
      <c r="FQ156" s="157"/>
      <c r="FR156" s="157"/>
      <c r="FS156" s="157"/>
      <c r="FT156" s="157"/>
      <c r="FU156" s="157"/>
      <c r="FV156" s="157"/>
      <c r="FW156" s="157"/>
      <c r="FX156" s="157"/>
      <c r="FY156" s="157"/>
      <c r="FZ156" s="157"/>
      <c r="GA156" s="157"/>
      <c r="GB156" s="157"/>
      <c r="GC156" s="157"/>
      <c r="GD156" s="157"/>
      <c r="GE156" s="157"/>
      <c r="GF156" s="157"/>
      <c r="GG156" s="157"/>
      <c r="GH156" s="157"/>
      <c r="GI156" s="157"/>
      <c r="GJ156" s="157"/>
      <c r="GK156" s="157"/>
      <c r="GL156" s="157"/>
      <c r="GM156" s="157"/>
      <c r="GN156" s="157"/>
      <c r="GO156" s="157"/>
      <c r="GP156" s="157"/>
      <c r="GQ156" s="157"/>
      <c r="GR156" s="157"/>
      <c r="GS156" s="157"/>
      <c r="GT156" s="157"/>
      <c r="GU156" s="157"/>
      <c r="GV156" s="157"/>
      <c r="GW156" s="157"/>
      <c r="GX156" s="157"/>
      <c r="GY156" s="157"/>
      <c r="GZ156" s="157"/>
      <c r="HA156" s="157"/>
      <c r="HB156" s="157"/>
      <c r="HC156" s="157"/>
      <c r="HD156" s="157"/>
      <c r="HE156" s="157"/>
      <c r="HF156" s="157"/>
      <c r="HG156" s="157"/>
      <c r="HH156" s="157"/>
      <c r="HI156" s="157"/>
      <c r="HJ156" s="157"/>
      <c r="HK156" s="157"/>
      <c r="HL156" s="157"/>
      <c r="HM156" s="157"/>
      <c r="HN156" s="157"/>
      <c r="HO156" s="157"/>
      <c r="HP156" s="157"/>
      <c r="HQ156" s="157"/>
      <c r="HR156" s="157"/>
      <c r="HS156" s="157"/>
      <c r="HT156" s="157"/>
      <c r="HU156" s="157"/>
      <c r="HV156" s="157"/>
      <c r="HW156" s="157"/>
      <c r="HX156" s="157"/>
      <c r="HY156" s="157"/>
      <c r="HZ156" s="157"/>
      <c r="IA156" s="157"/>
      <c r="IB156" s="157"/>
      <c r="IC156" s="157"/>
      <c r="ID156" s="157"/>
      <c r="IE156" s="157"/>
      <c r="IF156" s="157"/>
      <c r="IG156" s="157"/>
      <c r="IH156" s="157"/>
      <c r="II156" s="157"/>
      <c r="IJ156" s="157"/>
      <c r="IK156" s="157"/>
      <c r="IL156" s="157"/>
      <c r="IM156" s="157"/>
      <c r="IN156" s="157"/>
      <c r="IO156" s="157"/>
      <c r="IP156" s="157"/>
      <c r="IQ156" s="157"/>
      <c r="IR156" s="157"/>
      <c r="IS156" s="157"/>
      <c r="IT156" s="157"/>
      <c r="IU156" s="157"/>
      <c r="IV156" s="157"/>
      <c r="IW156" s="157"/>
      <c r="IX156" s="157"/>
      <c r="IY156" s="157"/>
      <c r="IZ156" s="157"/>
      <c r="JA156" s="157"/>
      <c r="JB156" s="157"/>
      <c r="JC156" s="157"/>
      <c r="JD156" s="157"/>
      <c r="JE156" s="157"/>
      <c r="JF156" s="157"/>
      <c r="JG156" s="157"/>
      <c r="JH156" s="157"/>
      <c r="JI156" s="157"/>
      <c r="JJ156" s="157"/>
      <c r="JK156" s="157"/>
      <c r="JL156" s="157"/>
      <c r="JM156" s="157"/>
      <c r="JN156" s="157"/>
      <c r="JO156" s="157"/>
      <c r="JP156" s="157"/>
      <c r="JQ156" s="157"/>
      <c r="JR156" s="157"/>
      <c r="JS156" s="157"/>
      <c r="JT156" s="157"/>
      <c r="JU156" s="157"/>
      <c r="JV156" s="157"/>
      <c r="JW156" s="157"/>
      <c r="JX156" s="157"/>
      <c r="JY156" s="157"/>
      <c r="JZ156" s="157"/>
      <c r="KA156" s="157"/>
      <c r="KB156" s="157"/>
      <c r="KC156" s="157"/>
      <c r="KD156" s="157"/>
      <c r="KE156" s="157"/>
      <c r="KF156" s="157"/>
      <c r="KG156" s="157"/>
      <c r="KH156" s="157"/>
      <c r="KI156" s="157"/>
      <c r="KJ156" s="157"/>
      <c r="KK156" s="157"/>
      <c r="KL156" s="157"/>
      <c r="KM156" s="157"/>
      <c r="KN156" s="157"/>
      <c r="KO156" s="157"/>
      <c r="KP156" s="157"/>
      <c r="KQ156" s="157"/>
      <c r="KR156" s="157"/>
      <c r="KS156" s="157"/>
      <c r="KT156" s="157"/>
      <c r="KU156" s="157"/>
      <c r="KV156" s="157"/>
      <c r="KW156" s="157"/>
      <c r="KX156" s="157"/>
      <c r="KY156" s="157"/>
      <c r="KZ156" s="157"/>
      <c r="LA156" s="157"/>
      <c r="LB156" s="157"/>
      <c r="LC156" s="157"/>
      <c r="LD156" s="157"/>
      <c r="LE156" s="157"/>
      <c r="LF156" s="157"/>
      <c r="LG156" s="157"/>
      <c r="LH156" s="157"/>
      <c r="LI156" s="157"/>
      <c r="LJ156" s="157"/>
      <c r="LK156" s="157"/>
      <c r="LL156" s="157"/>
      <c r="LM156" s="157"/>
      <c r="LN156" s="157"/>
      <c r="LO156" s="157"/>
      <c r="LP156" s="157"/>
      <c r="LQ156" s="157"/>
      <c r="LR156" s="157"/>
      <c r="LS156" s="157"/>
      <c r="LT156" s="157"/>
      <c r="LU156" s="157"/>
      <c r="LV156" s="157"/>
      <c r="LW156" s="157"/>
      <c r="LX156" s="157"/>
      <c r="LY156" s="157"/>
      <c r="LZ156" s="157"/>
      <c r="MA156" s="157"/>
      <c r="MB156" s="157"/>
      <c r="MC156" s="157"/>
      <c r="MD156" s="157"/>
      <c r="ME156" s="157"/>
      <c r="MF156" s="157"/>
      <c r="MG156" s="157"/>
      <c r="MH156" s="157"/>
      <c r="MI156" s="157"/>
      <c r="MJ156" s="157"/>
      <c r="MK156" s="157"/>
      <c r="ML156" s="157"/>
      <c r="MM156" s="157"/>
      <c r="MN156" s="157"/>
      <c r="MO156" s="157"/>
      <c r="MP156" s="157"/>
      <c r="MQ156" s="157"/>
      <c r="MR156" s="157"/>
      <c r="MS156" s="157"/>
      <c r="MT156" s="157"/>
      <c r="MU156" s="157"/>
      <c r="MV156" s="157"/>
      <c r="MW156" s="157"/>
      <c r="MX156" s="157"/>
      <c r="MY156" s="157"/>
      <c r="MZ156" s="157"/>
      <c r="NA156" s="157"/>
      <c r="NB156" s="157"/>
      <c r="NC156" s="157"/>
      <c r="ND156" s="157"/>
      <c r="NE156" s="157"/>
      <c r="NF156" s="157"/>
      <c r="NG156" s="157"/>
      <c r="NH156" s="157"/>
      <c r="NI156" s="157"/>
      <c r="NJ156" s="157"/>
      <c r="NK156" s="157"/>
      <c r="NL156" s="157"/>
      <c r="NM156" s="157"/>
      <c r="NN156" s="157"/>
      <c r="NO156" s="157"/>
      <c r="NP156" s="157"/>
      <c r="NQ156" s="157"/>
      <c r="NR156" s="157"/>
      <c r="NS156" s="157"/>
      <c r="NT156" s="157"/>
      <c r="NU156" s="157"/>
      <c r="NV156" s="157"/>
      <c r="NW156" s="157"/>
      <c r="NX156" s="157"/>
      <c r="NY156" s="157"/>
      <c r="NZ156" s="157"/>
      <c r="OA156" s="157"/>
      <c r="OB156" s="157"/>
      <c r="OC156" s="157"/>
      <c r="OD156" s="157"/>
      <c r="OE156" s="157"/>
      <c r="OF156" s="157"/>
      <c r="OG156" s="157"/>
      <c r="OH156" s="157"/>
      <c r="OI156" s="157"/>
      <c r="OJ156" s="157"/>
      <c r="OK156" s="157"/>
      <c r="OL156" s="157"/>
      <c r="OM156" s="157"/>
      <c r="ON156" s="157"/>
      <c r="OO156" s="157"/>
      <c r="OP156" s="157"/>
      <c r="OQ156" s="157"/>
      <c r="OR156" s="157"/>
      <c r="OS156" s="157"/>
      <c r="OT156" s="157"/>
      <c r="OU156" s="157"/>
      <c r="OV156" s="157"/>
      <c r="OW156" s="157"/>
      <c r="OX156" s="157"/>
      <c r="OY156" s="157"/>
      <c r="OZ156" s="157"/>
      <c r="PA156" s="157"/>
      <c r="PB156" s="157"/>
      <c r="PC156" s="157"/>
      <c r="PD156" s="157"/>
      <c r="PE156" s="157"/>
      <c r="PF156" s="157"/>
      <c r="PG156" s="157"/>
      <c r="PH156" s="157"/>
      <c r="PI156" s="157"/>
      <c r="PJ156" s="157"/>
      <c r="PK156" s="157"/>
      <c r="PL156" s="157"/>
      <c r="PM156" s="157"/>
      <c r="PN156" s="157"/>
      <c r="PO156" s="157"/>
      <c r="PP156" s="157"/>
      <c r="PQ156" s="157"/>
      <c r="PR156" s="157"/>
      <c r="PS156" s="157"/>
      <c r="PT156" s="157"/>
      <c r="PU156" s="157"/>
      <c r="PV156" s="157"/>
      <c r="PW156" s="157"/>
      <c r="PX156" s="157"/>
      <c r="PY156" s="157"/>
      <c r="PZ156" s="157"/>
      <c r="QA156" s="157"/>
      <c r="QB156" s="157"/>
      <c r="QC156" s="157"/>
      <c r="QD156" s="157"/>
      <c r="QE156" s="157"/>
      <c r="QF156" s="157"/>
      <c r="QG156" s="157"/>
      <c r="QH156" s="157"/>
      <c r="QI156" s="157"/>
      <c r="QJ156" s="157"/>
      <c r="QK156" s="157"/>
      <c r="QL156" s="157"/>
      <c r="QM156" s="157"/>
      <c r="QN156" s="157"/>
      <c r="QO156" s="157"/>
      <c r="QP156" s="157"/>
      <c r="QQ156" s="157"/>
      <c r="QR156" s="157"/>
      <c r="QS156" s="157"/>
      <c r="QT156" s="157"/>
      <c r="QU156" s="157"/>
      <c r="QV156" s="157"/>
      <c r="QW156" s="157"/>
      <c r="QX156" s="157"/>
      <c r="QY156" s="157"/>
      <c r="QZ156" s="157"/>
    </row>
    <row r="157" spans="1:468" s="31" customFormat="1" x14ac:dyDescent="0.25">
      <c r="A157" s="157"/>
      <c r="B157" s="157"/>
      <c r="C157" s="157"/>
      <c r="D157" s="157"/>
      <c r="E157" s="157"/>
      <c r="F157" s="157"/>
      <c r="G157" s="157"/>
      <c r="H157" s="157"/>
      <c r="I157" s="157"/>
      <c r="J157" s="157"/>
      <c r="K157" s="157"/>
      <c r="L157" s="124"/>
      <c r="M157" s="157"/>
      <c r="N157" s="157"/>
      <c r="O157" s="157"/>
      <c r="P157" s="90"/>
      <c r="Q157" s="157"/>
      <c r="R157" s="223"/>
      <c r="S157" s="157"/>
      <c r="T157" s="90"/>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7"/>
      <c r="AT157" s="157"/>
      <c r="AU157" s="157"/>
      <c r="AV157" s="157"/>
      <c r="AW157" s="157"/>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c r="CG157" s="157"/>
      <c r="CH157" s="157"/>
      <c r="CI157" s="157"/>
      <c r="CJ157" s="157"/>
      <c r="CK157" s="157"/>
      <c r="CL157" s="157"/>
      <c r="CM157" s="157"/>
      <c r="CN157" s="157"/>
      <c r="CO157" s="157"/>
      <c r="CP157" s="157"/>
      <c r="CQ157" s="157"/>
      <c r="CR157" s="157"/>
      <c r="CS157" s="157"/>
      <c r="CT157" s="157"/>
      <c r="CU157" s="157"/>
      <c r="CV157" s="157"/>
      <c r="CW157" s="157"/>
      <c r="CX157" s="157"/>
      <c r="CY157" s="157"/>
      <c r="CZ157" s="157"/>
      <c r="DA157" s="157"/>
      <c r="DB157" s="157"/>
      <c r="DC157" s="157"/>
      <c r="DD157" s="157"/>
      <c r="DE157" s="157"/>
      <c r="DF157" s="157"/>
      <c r="DG157" s="157"/>
      <c r="DH157" s="157"/>
      <c r="DI157" s="157"/>
      <c r="DJ157" s="157"/>
      <c r="DK157" s="157"/>
      <c r="DL157" s="157"/>
      <c r="DM157" s="157"/>
      <c r="DN157" s="157"/>
      <c r="DO157" s="157"/>
      <c r="DP157" s="157"/>
      <c r="DQ157" s="157"/>
      <c r="DR157" s="157"/>
      <c r="DS157" s="157"/>
      <c r="DT157" s="157"/>
      <c r="DU157" s="157"/>
      <c r="DV157" s="157"/>
      <c r="DW157" s="157"/>
      <c r="DX157" s="157"/>
      <c r="DY157" s="157"/>
      <c r="DZ157" s="157"/>
      <c r="EA157" s="157"/>
      <c r="EB157" s="157"/>
      <c r="EC157" s="157"/>
      <c r="ED157" s="157"/>
      <c r="EE157" s="157"/>
      <c r="EF157" s="157"/>
      <c r="EG157" s="157"/>
      <c r="EH157" s="157"/>
      <c r="EI157" s="157"/>
      <c r="EJ157" s="157"/>
      <c r="EK157" s="157"/>
      <c r="EL157" s="157"/>
      <c r="EM157" s="157"/>
      <c r="EN157" s="157"/>
      <c r="EO157" s="157"/>
      <c r="EP157" s="157"/>
      <c r="EQ157" s="157"/>
      <c r="ER157" s="157"/>
      <c r="ES157" s="157"/>
      <c r="ET157" s="157"/>
      <c r="EU157" s="157"/>
      <c r="EV157" s="157"/>
      <c r="EW157" s="157"/>
      <c r="EX157" s="157"/>
      <c r="EY157" s="157"/>
      <c r="EZ157" s="157"/>
      <c r="FA157" s="157"/>
      <c r="FB157" s="157"/>
      <c r="FC157" s="157"/>
      <c r="FD157" s="157"/>
      <c r="FE157" s="157"/>
      <c r="FF157" s="157"/>
      <c r="FG157" s="157"/>
      <c r="FH157" s="157"/>
      <c r="FI157" s="157"/>
      <c r="FJ157" s="157"/>
      <c r="FK157" s="157"/>
      <c r="FL157" s="157"/>
      <c r="FM157" s="157"/>
      <c r="FN157" s="157"/>
      <c r="FO157" s="157"/>
      <c r="FP157" s="157"/>
      <c r="FQ157" s="157"/>
      <c r="FR157" s="157"/>
      <c r="FS157" s="157"/>
      <c r="FT157" s="157"/>
      <c r="FU157" s="157"/>
      <c r="FV157" s="157"/>
      <c r="FW157" s="157"/>
      <c r="FX157" s="157"/>
      <c r="FY157" s="157"/>
      <c r="FZ157" s="157"/>
      <c r="GA157" s="157"/>
      <c r="GB157" s="157"/>
      <c r="GC157" s="157"/>
      <c r="GD157" s="157"/>
      <c r="GE157" s="157"/>
      <c r="GF157" s="157"/>
      <c r="GG157" s="157"/>
      <c r="GH157" s="157"/>
      <c r="GI157" s="157"/>
      <c r="GJ157" s="157"/>
      <c r="GK157" s="157"/>
      <c r="GL157" s="157"/>
      <c r="GM157" s="157"/>
      <c r="GN157" s="157"/>
      <c r="GO157" s="157"/>
      <c r="GP157" s="157"/>
      <c r="GQ157" s="157"/>
      <c r="GR157" s="157"/>
      <c r="GS157" s="157"/>
      <c r="GT157" s="157"/>
      <c r="GU157" s="157"/>
      <c r="GV157" s="157"/>
      <c r="GW157" s="157"/>
      <c r="GX157" s="157"/>
      <c r="GY157" s="157"/>
      <c r="GZ157" s="157"/>
      <c r="HA157" s="157"/>
      <c r="HB157" s="157"/>
      <c r="HC157" s="157"/>
      <c r="HD157" s="157"/>
      <c r="HE157" s="157"/>
      <c r="HF157" s="157"/>
      <c r="HG157" s="157"/>
      <c r="HH157" s="157"/>
      <c r="HI157" s="157"/>
      <c r="HJ157" s="157"/>
      <c r="HK157" s="157"/>
      <c r="HL157" s="157"/>
      <c r="HM157" s="157"/>
      <c r="HN157" s="157"/>
      <c r="HO157" s="157"/>
      <c r="HP157" s="157"/>
      <c r="HQ157" s="157"/>
      <c r="HR157" s="157"/>
      <c r="HS157" s="157"/>
      <c r="HT157" s="157"/>
      <c r="HU157" s="157"/>
      <c r="HV157" s="157"/>
      <c r="HW157" s="157"/>
      <c r="HX157" s="157"/>
      <c r="HY157" s="157"/>
      <c r="HZ157" s="157"/>
      <c r="IA157" s="157"/>
      <c r="IB157" s="157"/>
      <c r="IC157" s="157"/>
      <c r="ID157" s="157"/>
      <c r="IE157" s="157"/>
      <c r="IF157" s="157"/>
      <c r="IG157" s="157"/>
      <c r="IH157" s="157"/>
      <c r="II157" s="157"/>
      <c r="IJ157" s="157"/>
      <c r="IK157" s="157"/>
      <c r="IL157" s="157"/>
      <c r="IM157" s="157"/>
      <c r="IN157" s="157"/>
      <c r="IO157" s="157"/>
      <c r="IP157" s="157"/>
      <c r="IQ157" s="157"/>
      <c r="IR157" s="157"/>
      <c r="IS157" s="157"/>
      <c r="IT157" s="157"/>
      <c r="IU157" s="157"/>
      <c r="IV157" s="157"/>
      <c r="IW157" s="157"/>
      <c r="IX157" s="157"/>
      <c r="IY157" s="157"/>
      <c r="IZ157" s="157"/>
      <c r="JA157" s="157"/>
      <c r="JB157" s="157"/>
      <c r="JC157" s="157"/>
      <c r="JD157" s="157"/>
      <c r="JE157" s="157"/>
      <c r="JF157" s="157"/>
      <c r="JG157" s="157"/>
      <c r="JH157" s="157"/>
      <c r="JI157" s="157"/>
      <c r="JJ157" s="157"/>
      <c r="JK157" s="157"/>
      <c r="JL157" s="157"/>
      <c r="JM157" s="157"/>
      <c r="JN157" s="157"/>
      <c r="JO157" s="157"/>
      <c r="JP157" s="157"/>
      <c r="JQ157" s="157"/>
      <c r="JR157" s="157"/>
      <c r="JS157" s="157"/>
      <c r="JT157" s="157"/>
      <c r="JU157" s="157"/>
      <c r="JV157" s="157"/>
      <c r="JW157" s="157"/>
      <c r="JX157" s="157"/>
      <c r="JY157" s="157"/>
      <c r="JZ157" s="157"/>
      <c r="KA157" s="157"/>
      <c r="KB157" s="157"/>
      <c r="KC157" s="157"/>
      <c r="KD157" s="157"/>
      <c r="KE157" s="157"/>
      <c r="KF157" s="157"/>
      <c r="KG157" s="157"/>
      <c r="KH157" s="157"/>
      <c r="KI157" s="157"/>
      <c r="KJ157" s="157"/>
      <c r="KK157" s="157"/>
      <c r="KL157" s="157"/>
      <c r="KM157" s="157"/>
      <c r="KN157" s="157"/>
      <c r="KO157" s="157"/>
      <c r="KP157" s="157"/>
      <c r="KQ157" s="157"/>
      <c r="KR157" s="157"/>
      <c r="KS157" s="157"/>
      <c r="KT157" s="157"/>
      <c r="KU157" s="157"/>
      <c r="KV157" s="157"/>
      <c r="KW157" s="157"/>
      <c r="KX157" s="157"/>
      <c r="KY157" s="157"/>
      <c r="KZ157" s="157"/>
      <c r="LA157" s="157"/>
      <c r="LB157" s="157"/>
      <c r="LC157" s="157"/>
      <c r="LD157" s="157"/>
      <c r="LE157" s="157"/>
      <c r="LF157" s="157"/>
      <c r="LG157" s="157"/>
      <c r="LH157" s="157"/>
      <c r="LI157" s="157"/>
      <c r="LJ157" s="157"/>
      <c r="LK157" s="157"/>
      <c r="LL157" s="157"/>
      <c r="LM157" s="157"/>
      <c r="LN157" s="157"/>
      <c r="LO157" s="157"/>
      <c r="LP157" s="157"/>
      <c r="LQ157" s="157"/>
      <c r="LR157" s="157"/>
      <c r="LS157" s="157"/>
      <c r="LT157" s="157"/>
      <c r="LU157" s="157"/>
      <c r="LV157" s="157"/>
      <c r="LW157" s="157"/>
      <c r="LX157" s="157"/>
      <c r="LY157" s="157"/>
      <c r="LZ157" s="157"/>
      <c r="MA157" s="157"/>
      <c r="MB157" s="157"/>
      <c r="MC157" s="157"/>
      <c r="MD157" s="157"/>
      <c r="ME157" s="157"/>
      <c r="MF157" s="157"/>
      <c r="MG157" s="157"/>
      <c r="MH157" s="157"/>
      <c r="MI157" s="157"/>
      <c r="MJ157" s="157"/>
      <c r="MK157" s="157"/>
      <c r="ML157" s="157"/>
      <c r="MM157" s="157"/>
      <c r="MN157" s="157"/>
      <c r="MO157" s="157"/>
      <c r="MP157" s="157"/>
      <c r="MQ157" s="157"/>
      <c r="MR157" s="157"/>
      <c r="MS157" s="157"/>
      <c r="MT157" s="157"/>
      <c r="MU157" s="157"/>
      <c r="MV157" s="157"/>
      <c r="MW157" s="157"/>
      <c r="MX157" s="157"/>
      <c r="MY157" s="157"/>
      <c r="MZ157" s="157"/>
      <c r="NA157" s="157"/>
      <c r="NB157" s="157"/>
      <c r="NC157" s="157"/>
      <c r="ND157" s="157"/>
      <c r="NE157" s="157"/>
      <c r="NF157" s="157"/>
      <c r="NG157" s="157"/>
      <c r="NH157" s="157"/>
      <c r="NI157" s="157"/>
      <c r="NJ157" s="157"/>
      <c r="NK157" s="157"/>
      <c r="NL157" s="157"/>
      <c r="NM157" s="157"/>
      <c r="NN157" s="157"/>
      <c r="NO157" s="157"/>
      <c r="NP157" s="157"/>
      <c r="NQ157" s="157"/>
      <c r="NR157" s="157"/>
      <c r="NS157" s="157"/>
      <c r="NT157" s="157"/>
      <c r="NU157" s="157"/>
      <c r="NV157" s="157"/>
      <c r="NW157" s="157"/>
      <c r="NX157" s="157"/>
      <c r="NY157" s="157"/>
      <c r="NZ157" s="157"/>
      <c r="OA157" s="157"/>
      <c r="OB157" s="157"/>
      <c r="OC157" s="157"/>
      <c r="OD157" s="157"/>
      <c r="OE157" s="157"/>
      <c r="OF157" s="157"/>
      <c r="OG157" s="157"/>
      <c r="OH157" s="157"/>
      <c r="OI157" s="157"/>
      <c r="OJ157" s="157"/>
      <c r="OK157" s="157"/>
      <c r="OL157" s="157"/>
      <c r="OM157" s="157"/>
      <c r="ON157" s="157"/>
      <c r="OO157" s="157"/>
      <c r="OP157" s="157"/>
      <c r="OQ157" s="157"/>
      <c r="OR157" s="157"/>
      <c r="OS157" s="157"/>
      <c r="OT157" s="157"/>
      <c r="OU157" s="157"/>
      <c r="OV157" s="157"/>
      <c r="OW157" s="157"/>
      <c r="OX157" s="157"/>
      <c r="OY157" s="157"/>
      <c r="OZ157" s="157"/>
      <c r="PA157" s="157"/>
      <c r="PB157" s="157"/>
      <c r="PC157" s="157"/>
      <c r="PD157" s="157"/>
      <c r="PE157" s="157"/>
      <c r="PF157" s="157"/>
      <c r="PG157" s="157"/>
      <c r="PH157" s="157"/>
      <c r="PI157" s="157"/>
      <c r="PJ157" s="157"/>
      <c r="PK157" s="157"/>
      <c r="PL157" s="157"/>
      <c r="PM157" s="157"/>
      <c r="PN157" s="157"/>
      <c r="PO157" s="157"/>
      <c r="PP157" s="157"/>
      <c r="PQ157" s="157"/>
      <c r="PR157" s="157"/>
      <c r="PS157" s="157"/>
      <c r="PT157" s="157"/>
      <c r="PU157" s="157"/>
      <c r="PV157" s="157"/>
      <c r="PW157" s="157"/>
      <c r="PX157" s="157"/>
      <c r="PY157" s="157"/>
      <c r="PZ157" s="157"/>
      <c r="QA157" s="157"/>
      <c r="QB157" s="157"/>
      <c r="QC157" s="157"/>
      <c r="QD157" s="157"/>
      <c r="QE157" s="157"/>
      <c r="QF157" s="157"/>
      <c r="QG157" s="157"/>
      <c r="QH157" s="157"/>
      <c r="QI157" s="157"/>
      <c r="QJ157" s="157"/>
      <c r="QK157" s="157"/>
      <c r="QL157" s="157"/>
      <c r="QM157" s="157"/>
      <c r="QN157" s="157"/>
      <c r="QO157" s="157"/>
      <c r="QP157" s="157"/>
      <c r="QQ157" s="157"/>
      <c r="QR157" s="157"/>
      <c r="QS157" s="157"/>
      <c r="QT157" s="157"/>
      <c r="QU157" s="157"/>
      <c r="QV157" s="157"/>
      <c r="QW157" s="157"/>
      <c r="QX157" s="157"/>
      <c r="QY157" s="157"/>
      <c r="QZ157" s="157"/>
    </row>
    <row r="158" spans="1:468" s="31" customFormat="1" x14ac:dyDescent="0.25">
      <c r="A158" s="157"/>
      <c r="B158" s="157"/>
      <c r="C158" s="157"/>
      <c r="D158" s="157"/>
      <c r="E158" s="157"/>
      <c r="F158" s="157"/>
      <c r="G158" s="157"/>
      <c r="H158" s="157"/>
      <c r="I158" s="157"/>
      <c r="J158" s="157"/>
      <c r="K158" s="157"/>
      <c r="L158" s="124"/>
      <c r="M158" s="157"/>
      <c r="N158" s="157"/>
      <c r="O158" s="157"/>
      <c r="P158" s="90"/>
      <c r="Q158" s="157"/>
      <c r="R158" s="223"/>
      <c r="S158" s="157"/>
      <c r="T158" s="90"/>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7"/>
      <c r="AS158" s="157"/>
      <c r="AT158" s="157"/>
      <c r="AU158" s="157"/>
      <c r="AV158" s="157"/>
      <c r="AW158" s="157"/>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c r="CG158" s="157"/>
      <c r="CH158" s="157"/>
      <c r="CI158" s="157"/>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57"/>
      <c r="DF158" s="157"/>
      <c r="DG158" s="157"/>
      <c r="DH158" s="157"/>
      <c r="DI158" s="157"/>
      <c r="DJ158" s="157"/>
      <c r="DK158" s="157"/>
      <c r="DL158" s="157"/>
      <c r="DM158" s="157"/>
      <c r="DN158" s="157"/>
      <c r="DO158" s="157"/>
      <c r="DP158" s="157"/>
      <c r="DQ158" s="157"/>
      <c r="DR158" s="157"/>
      <c r="DS158" s="157"/>
      <c r="DT158" s="157"/>
      <c r="DU158" s="157"/>
      <c r="DV158" s="157"/>
      <c r="DW158" s="157"/>
      <c r="DX158" s="157"/>
      <c r="DY158" s="157"/>
      <c r="DZ158" s="157"/>
      <c r="EA158" s="157"/>
      <c r="EB158" s="157"/>
      <c r="EC158" s="157"/>
      <c r="ED158" s="157"/>
      <c r="EE158" s="157"/>
      <c r="EF158" s="157"/>
      <c r="EG158" s="157"/>
      <c r="EH158" s="157"/>
      <c r="EI158" s="157"/>
      <c r="EJ158" s="157"/>
      <c r="EK158" s="157"/>
      <c r="EL158" s="157"/>
      <c r="EM158" s="157"/>
      <c r="EN158" s="157"/>
      <c r="EO158" s="157"/>
      <c r="EP158" s="157"/>
      <c r="EQ158" s="157"/>
      <c r="ER158" s="157"/>
      <c r="ES158" s="157"/>
      <c r="ET158" s="157"/>
      <c r="EU158" s="157"/>
      <c r="EV158" s="157"/>
      <c r="EW158" s="157"/>
      <c r="EX158" s="157"/>
      <c r="EY158" s="157"/>
      <c r="EZ158" s="157"/>
      <c r="FA158" s="157"/>
      <c r="FB158" s="157"/>
      <c r="FC158" s="157"/>
      <c r="FD158" s="157"/>
      <c r="FE158" s="157"/>
      <c r="FF158" s="157"/>
      <c r="FG158" s="157"/>
      <c r="FH158" s="157"/>
      <c r="FI158" s="157"/>
      <c r="FJ158" s="157"/>
      <c r="FK158" s="157"/>
      <c r="FL158" s="157"/>
      <c r="FM158" s="157"/>
      <c r="FN158" s="157"/>
      <c r="FO158" s="157"/>
      <c r="FP158" s="157"/>
      <c r="FQ158" s="157"/>
      <c r="FR158" s="157"/>
      <c r="FS158" s="157"/>
      <c r="FT158" s="157"/>
      <c r="FU158" s="157"/>
      <c r="FV158" s="157"/>
      <c r="FW158" s="157"/>
      <c r="FX158" s="157"/>
      <c r="FY158" s="157"/>
      <c r="FZ158" s="157"/>
      <c r="GA158" s="157"/>
      <c r="GB158" s="157"/>
      <c r="GC158" s="157"/>
      <c r="GD158" s="157"/>
      <c r="GE158" s="157"/>
      <c r="GF158" s="157"/>
      <c r="GG158" s="157"/>
      <c r="GH158" s="157"/>
      <c r="GI158" s="157"/>
      <c r="GJ158" s="157"/>
      <c r="GK158" s="157"/>
      <c r="GL158" s="157"/>
      <c r="GM158" s="157"/>
      <c r="GN158" s="157"/>
      <c r="GO158" s="157"/>
      <c r="GP158" s="157"/>
      <c r="GQ158" s="157"/>
      <c r="GR158" s="157"/>
      <c r="GS158" s="157"/>
      <c r="GT158" s="157"/>
      <c r="GU158" s="157"/>
      <c r="GV158" s="157"/>
      <c r="GW158" s="157"/>
      <c r="GX158" s="157"/>
      <c r="GY158" s="157"/>
      <c r="GZ158" s="157"/>
      <c r="HA158" s="157"/>
      <c r="HB158" s="157"/>
      <c r="HC158" s="157"/>
      <c r="HD158" s="157"/>
      <c r="HE158" s="157"/>
      <c r="HF158" s="157"/>
      <c r="HG158" s="157"/>
      <c r="HH158" s="157"/>
      <c r="HI158" s="157"/>
      <c r="HJ158" s="157"/>
      <c r="HK158" s="157"/>
      <c r="HL158" s="157"/>
      <c r="HM158" s="157"/>
      <c r="HN158" s="157"/>
      <c r="HO158" s="157"/>
      <c r="HP158" s="157"/>
      <c r="HQ158" s="157"/>
      <c r="HR158" s="157"/>
      <c r="HS158" s="157"/>
      <c r="HT158" s="157"/>
      <c r="HU158" s="157"/>
      <c r="HV158" s="157"/>
      <c r="HW158" s="157"/>
      <c r="HX158" s="157"/>
      <c r="HY158" s="157"/>
      <c r="HZ158" s="157"/>
      <c r="IA158" s="157"/>
      <c r="IB158" s="157"/>
      <c r="IC158" s="157"/>
      <c r="ID158" s="157"/>
      <c r="IE158" s="157"/>
      <c r="IF158" s="157"/>
      <c r="IG158" s="157"/>
      <c r="IH158" s="157"/>
      <c r="II158" s="157"/>
      <c r="IJ158" s="157"/>
      <c r="IK158" s="157"/>
      <c r="IL158" s="157"/>
      <c r="IM158" s="157"/>
      <c r="IN158" s="157"/>
      <c r="IO158" s="157"/>
      <c r="IP158" s="157"/>
      <c r="IQ158" s="157"/>
      <c r="IR158" s="157"/>
      <c r="IS158" s="157"/>
      <c r="IT158" s="157"/>
      <c r="IU158" s="157"/>
      <c r="IV158" s="157"/>
      <c r="IW158" s="157"/>
      <c r="IX158" s="157"/>
      <c r="IY158" s="157"/>
      <c r="IZ158" s="157"/>
      <c r="JA158" s="157"/>
      <c r="JB158" s="157"/>
      <c r="JC158" s="157"/>
      <c r="JD158" s="157"/>
      <c r="JE158" s="157"/>
      <c r="JF158" s="157"/>
      <c r="JG158" s="157"/>
      <c r="JH158" s="157"/>
      <c r="JI158" s="157"/>
      <c r="JJ158" s="157"/>
      <c r="JK158" s="157"/>
      <c r="JL158" s="157"/>
      <c r="JM158" s="157"/>
      <c r="JN158" s="157"/>
      <c r="JO158" s="157"/>
      <c r="JP158" s="157"/>
      <c r="JQ158" s="157"/>
      <c r="JR158" s="157"/>
      <c r="JS158" s="157"/>
      <c r="JT158" s="157"/>
      <c r="JU158" s="157"/>
      <c r="JV158" s="157"/>
      <c r="JW158" s="157"/>
      <c r="JX158" s="157"/>
      <c r="JY158" s="157"/>
      <c r="JZ158" s="157"/>
      <c r="KA158" s="157"/>
      <c r="KB158" s="157"/>
      <c r="KC158" s="157"/>
      <c r="KD158" s="157"/>
      <c r="KE158" s="157"/>
      <c r="KF158" s="157"/>
      <c r="KG158" s="157"/>
      <c r="KH158" s="157"/>
      <c r="KI158" s="157"/>
      <c r="KJ158" s="157"/>
      <c r="KK158" s="157"/>
      <c r="KL158" s="157"/>
      <c r="KM158" s="157"/>
      <c r="KN158" s="157"/>
      <c r="KO158" s="157"/>
      <c r="KP158" s="157"/>
      <c r="KQ158" s="157"/>
      <c r="KR158" s="157"/>
      <c r="KS158" s="157"/>
      <c r="KT158" s="157"/>
      <c r="KU158" s="157"/>
      <c r="KV158" s="157"/>
      <c r="KW158" s="157"/>
      <c r="KX158" s="157"/>
      <c r="KY158" s="157"/>
      <c r="KZ158" s="157"/>
      <c r="LA158" s="157"/>
      <c r="LB158" s="157"/>
      <c r="LC158" s="157"/>
      <c r="LD158" s="157"/>
      <c r="LE158" s="157"/>
      <c r="LF158" s="157"/>
      <c r="LG158" s="157"/>
      <c r="LH158" s="157"/>
      <c r="LI158" s="157"/>
      <c r="LJ158" s="157"/>
      <c r="LK158" s="157"/>
      <c r="LL158" s="157"/>
      <c r="LM158" s="157"/>
      <c r="LN158" s="157"/>
      <c r="LO158" s="157"/>
      <c r="LP158" s="157"/>
      <c r="LQ158" s="157"/>
      <c r="LR158" s="157"/>
      <c r="LS158" s="157"/>
      <c r="LT158" s="157"/>
      <c r="LU158" s="157"/>
      <c r="LV158" s="157"/>
      <c r="LW158" s="157"/>
      <c r="LX158" s="157"/>
      <c r="LY158" s="157"/>
      <c r="LZ158" s="157"/>
      <c r="MA158" s="157"/>
      <c r="MB158" s="157"/>
      <c r="MC158" s="157"/>
      <c r="MD158" s="157"/>
      <c r="ME158" s="157"/>
      <c r="MF158" s="157"/>
      <c r="MG158" s="157"/>
      <c r="MH158" s="157"/>
      <c r="MI158" s="157"/>
      <c r="MJ158" s="157"/>
      <c r="MK158" s="157"/>
      <c r="ML158" s="157"/>
      <c r="MM158" s="157"/>
      <c r="MN158" s="157"/>
      <c r="MO158" s="157"/>
      <c r="MP158" s="157"/>
      <c r="MQ158" s="157"/>
      <c r="MR158" s="157"/>
      <c r="MS158" s="157"/>
      <c r="MT158" s="157"/>
      <c r="MU158" s="157"/>
      <c r="MV158" s="157"/>
      <c r="MW158" s="157"/>
      <c r="MX158" s="157"/>
      <c r="MY158" s="157"/>
      <c r="MZ158" s="157"/>
      <c r="NA158" s="157"/>
      <c r="NB158" s="157"/>
      <c r="NC158" s="157"/>
      <c r="ND158" s="157"/>
      <c r="NE158" s="157"/>
      <c r="NF158" s="157"/>
      <c r="NG158" s="157"/>
      <c r="NH158" s="157"/>
      <c r="NI158" s="157"/>
      <c r="NJ158" s="157"/>
      <c r="NK158" s="157"/>
      <c r="NL158" s="157"/>
      <c r="NM158" s="157"/>
      <c r="NN158" s="157"/>
      <c r="NO158" s="157"/>
      <c r="NP158" s="157"/>
      <c r="NQ158" s="157"/>
      <c r="NR158" s="157"/>
      <c r="NS158" s="157"/>
      <c r="NT158" s="157"/>
      <c r="NU158" s="157"/>
      <c r="NV158" s="157"/>
      <c r="NW158" s="157"/>
      <c r="NX158" s="157"/>
      <c r="NY158" s="157"/>
      <c r="NZ158" s="157"/>
      <c r="OA158" s="157"/>
      <c r="OB158" s="157"/>
      <c r="OC158" s="157"/>
      <c r="OD158" s="157"/>
      <c r="OE158" s="157"/>
      <c r="OF158" s="157"/>
      <c r="OG158" s="157"/>
      <c r="OH158" s="157"/>
      <c r="OI158" s="157"/>
      <c r="OJ158" s="157"/>
      <c r="OK158" s="157"/>
      <c r="OL158" s="157"/>
      <c r="OM158" s="157"/>
      <c r="ON158" s="157"/>
      <c r="OO158" s="157"/>
      <c r="OP158" s="157"/>
      <c r="OQ158" s="157"/>
      <c r="OR158" s="157"/>
      <c r="OS158" s="157"/>
      <c r="OT158" s="157"/>
      <c r="OU158" s="157"/>
      <c r="OV158" s="157"/>
      <c r="OW158" s="157"/>
      <c r="OX158" s="157"/>
      <c r="OY158" s="157"/>
      <c r="OZ158" s="157"/>
      <c r="PA158" s="157"/>
      <c r="PB158" s="157"/>
      <c r="PC158" s="157"/>
      <c r="PD158" s="157"/>
      <c r="PE158" s="157"/>
      <c r="PF158" s="157"/>
      <c r="PG158" s="157"/>
      <c r="PH158" s="157"/>
      <c r="PI158" s="157"/>
      <c r="PJ158" s="157"/>
      <c r="PK158" s="157"/>
      <c r="PL158" s="157"/>
      <c r="PM158" s="157"/>
      <c r="PN158" s="157"/>
      <c r="PO158" s="157"/>
      <c r="PP158" s="157"/>
      <c r="PQ158" s="157"/>
      <c r="PR158" s="157"/>
      <c r="PS158" s="157"/>
      <c r="PT158" s="157"/>
      <c r="PU158" s="157"/>
      <c r="PV158" s="157"/>
      <c r="PW158" s="157"/>
      <c r="PX158" s="157"/>
      <c r="PY158" s="157"/>
      <c r="PZ158" s="157"/>
      <c r="QA158" s="157"/>
      <c r="QB158" s="157"/>
      <c r="QC158" s="157"/>
      <c r="QD158" s="157"/>
      <c r="QE158" s="157"/>
      <c r="QF158" s="157"/>
      <c r="QG158" s="157"/>
      <c r="QH158" s="157"/>
      <c r="QI158" s="157"/>
      <c r="QJ158" s="157"/>
      <c r="QK158" s="157"/>
      <c r="QL158" s="157"/>
      <c r="QM158" s="157"/>
      <c r="QN158" s="157"/>
      <c r="QO158" s="157"/>
      <c r="QP158" s="157"/>
      <c r="QQ158" s="157"/>
      <c r="QR158" s="157"/>
      <c r="QS158" s="157"/>
      <c r="QT158" s="157"/>
      <c r="QU158" s="157"/>
      <c r="QV158" s="157"/>
      <c r="QW158" s="157"/>
      <c r="QX158" s="157"/>
      <c r="QY158" s="157"/>
      <c r="QZ158" s="157"/>
    </row>
    <row r="159" spans="1:468" s="31" customFormat="1" x14ac:dyDescent="0.25">
      <c r="A159" s="157"/>
      <c r="B159" s="157"/>
      <c r="C159" s="157"/>
      <c r="D159" s="157"/>
      <c r="E159" s="157"/>
      <c r="F159" s="157"/>
      <c r="G159" s="157"/>
      <c r="H159" s="157"/>
      <c r="I159" s="157"/>
      <c r="J159" s="157"/>
      <c r="K159" s="157"/>
      <c r="L159" s="124"/>
      <c r="M159" s="157"/>
      <c r="N159" s="157"/>
      <c r="O159" s="157"/>
      <c r="P159" s="90"/>
      <c r="Q159" s="157"/>
      <c r="R159" s="223"/>
      <c r="S159" s="157"/>
      <c r="T159" s="90"/>
      <c r="U159" s="157"/>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7"/>
      <c r="AS159" s="157"/>
      <c r="AT159" s="157"/>
      <c r="AU159" s="157"/>
      <c r="AV159" s="157"/>
      <c r="AW159" s="157"/>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c r="CG159" s="157"/>
      <c r="CH159" s="157"/>
      <c r="CI159" s="157"/>
      <c r="CJ159" s="157"/>
      <c r="CK159" s="157"/>
      <c r="CL159" s="157"/>
      <c r="CM159" s="157"/>
      <c r="CN159" s="157"/>
      <c r="CO159" s="157"/>
      <c r="CP159" s="157"/>
      <c r="CQ159" s="157"/>
      <c r="CR159" s="157"/>
      <c r="CS159" s="157"/>
      <c r="CT159" s="157"/>
      <c r="CU159" s="157"/>
      <c r="CV159" s="157"/>
      <c r="CW159" s="157"/>
      <c r="CX159" s="157"/>
      <c r="CY159" s="157"/>
      <c r="CZ159" s="157"/>
      <c r="DA159" s="157"/>
      <c r="DB159" s="157"/>
      <c r="DC159" s="157"/>
      <c r="DD159" s="157"/>
      <c r="DE159" s="157"/>
      <c r="DF159" s="157"/>
      <c r="DG159" s="157"/>
      <c r="DH159" s="157"/>
      <c r="DI159" s="157"/>
      <c r="DJ159" s="157"/>
      <c r="DK159" s="157"/>
      <c r="DL159" s="157"/>
      <c r="DM159" s="157"/>
      <c r="DN159" s="157"/>
      <c r="DO159" s="157"/>
      <c r="DP159" s="157"/>
      <c r="DQ159" s="157"/>
      <c r="DR159" s="157"/>
      <c r="DS159" s="157"/>
      <c r="DT159" s="157"/>
      <c r="DU159" s="157"/>
      <c r="DV159" s="157"/>
      <c r="DW159" s="157"/>
      <c r="DX159" s="157"/>
      <c r="DY159" s="157"/>
      <c r="DZ159" s="157"/>
      <c r="EA159" s="157"/>
      <c r="EB159" s="157"/>
      <c r="EC159" s="157"/>
      <c r="ED159" s="157"/>
      <c r="EE159" s="157"/>
      <c r="EF159" s="157"/>
      <c r="EG159" s="157"/>
      <c r="EH159" s="157"/>
      <c r="EI159" s="157"/>
      <c r="EJ159" s="157"/>
      <c r="EK159" s="157"/>
      <c r="EL159" s="157"/>
      <c r="EM159" s="157"/>
      <c r="EN159" s="157"/>
      <c r="EO159" s="157"/>
      <c r="EP159" s="157"/>
      <c r="EQ159" s="157"/>
      <c r="ER159" s="157"/>
      <c r="ES159" s="157"/>
      <c r="ET159" s="157"/>
      <c r="EU159" s="157"/>
      <c r="EV159" s="157"/>
      <c r="EW159" s="157"/>
      <c r="EX159" s="157"/>
      <c r="EY159" s="157"/>
      <c r="EZ159" s="157"/>
      <c r="FA159" s="157"/>
      <c r="FB159" s="157"/>
      <c r="FC159" s="157"/>
      <c r="FD159" s="157"/>
      <c r="FE159" s="157"/>
      <c r="FF159" s="157"/>
      <c r="FG159" s="157"/>
      <c r="FH159" s="157"/>
      <c r="FI159" s="157"/>
      <c r="FJ159" s="157"/>
      <c r="FK159" s="157"/>
      <c r="FL159" s="157"/>
      <c r="FM159" s="157"/>
      <c r="FN159" s="157"/>
      <c r="FO159" s="157"/>
      <c r="FP159" s="157"/>
      <c r="FQ159" s="157"/>
      <c r="FR159" s="157"/>
      <c r="FS159" s="157"/>
      <c r="FT159" s="157"/>
      <c r="FU159" s="157"/>
      <c r="FV159" s="157"/>
      <c r="FW159" s="157"/>
      <c r="FX159" s="157"/>
      <c r="FY159" s="157"/>
      <c r="FZ159" s="157"/>
      <c r="GA159" s="157"/>
      <c r="GB159" s="157"/>
      <c r="GC159" s="157"/>
      <c r="GD159" s="157"/>
      <c r="GE159" s="157"/>
      <c r="GF159" s="157"/>
      <c r="GG159" s="157"/>
      <c r="GH159" s="157"/>
      <c r="GI159" s="157"/>
      <c r="GJ159" s="157"/>
      <c r="GK159" s="157"/>
      <c r="GL159" s="157"/>
      <c r="GM159" s="157"/>
      <c r="GN159" s="157"/>
      <c r="GO159" s="157"/>
      <c r="GP159" s="157"/>
      <c r="GQ159" s="157"/>
      <c r="GR159" s="157"/>
      <c r="GS159" s="157"/>
      <c r="GT159" s="157"/>
      <c r="GU159" s="157"/>
      <c r="GV159" s="157"/>
      <c r="GW159" s="157"/>
      <c r="GX159" s="157"/>
      <c r="GY159" s="157"/>
      <c r="GZ159" s="157"/>
      <c r="HA159" s="157"/>
      <c r="HB159" s="157"/>
      <c r="HC159" s="157"/>
      <c r="HD159" s="157"/>
      <c r="HE159" s="157"/>
      <c r="HF159" s="157"/>
      <c r="HG159" s="157"/>
      <c r="HH159" s="157"/>
      <c r="HI159" s="157"/>
      <c r="HJ159" s="157"/>
      <c r="HK159" s="157"/>
      <c r="HL159" s="157"/>
      <c r="HM159" s="157"/>
      <c r="HN159" s="157"/>
      <c r="HO159" s="157"/>
      <c r="HP159" s="157"/>
      <c r="HQ159" s="157"/>
      <c r="HR159" s="157"/>
      <c r="HS159" s="157"/>
      <c r="HT159" s="157"/>
      <c r="HU159" s="157"/>
      <c r="HV159" s="157"/>
      <c r="HW159" s="157"/>
      <c r="HX159" s="157"/>
      <c r="HY159" s="157"/>
      <c r="HZ159" s="157"/>
      <c r="IA159" s="157"/>
      <c r="IB159" s="157"/>
      <c r="IC159" s="157"/>
      <c r="ID159" s="157"/>
      <c r="IE159" s="157"/>
      <c r="IF159" s="157"/>
      <c r="IG159" s="157"/>
      <c r="IH159" s="157"/>
      <c r="II159" s="157"/>
      <c r="IJ159" s="157"/>
      <c r="IK159" s="157"/>
      <c r="IL159" s="157"/>
      <c r="IM159" s="157"/>
      <c r="IN159" s="157"/>
      <c r="IO159" s="157"/>
      <c r="IP159" s="157"/>
      <c r="IQ159" s="157"/>
      <c r="IR159" s="157"/>
      <c r="IS159" s="157"/>
      <c r="IT159" s="157"/>
      <c r="IU159" s="157"/>
      <c r="IV159" s="157"/>
      <c r="IW159" s="157"/>
      <c r="IX159" s="157"/>
      <c r="IY159" s="157"/>
      <c r="IZ159" s="157"/>
      <c r="JA159" s="157"/>
      <c r="JB159" s="157"/>
      <c r="JC159" s="157"/>
      <c r="JD159" s="157"/>
      <c r="JE159" s="157"/>
      <c r="JF159" s="157"/>
      <c r="JG159" s="157"/>
      <c r="JH159" s="157"/>
      <c r="JI159" s="157"/>
      <c r="JJ159" s="157"/>
      <c r="JK159" s="157"/>
      <c r="JL159" s="157"/>
      <c r="JM159" s="157"/>
      <c r="JN159" s="157"/>
      <c r="JO159" s="157"/>
      <c r="JP159" s="157"/>
      <c r="JQ159" s="157"/>
      <c r="JR159" s="157"/>
      <c r="JS159" s="157"/>
      <c r="JT159" s="157"/>
      <c r="JU159" s="157"/>
      <c r="JV159" s="157"/>
      <c r="JW159" s="157"/>
      <c r="JX159" s="157"/>
      <c r="JY159" s="157"/>
      <c r="JZ159" s="157"/>
      <c r="KA159" s="157"/>
      <c r="KB159" s="157"/>
      <c r="KC159" s="157"/>
      <c r="KD159" s="157"/>
      <c r="KE159" s="157"/>
      <c r="KF159" s="157"/>
      <c r="KG159" s="157"/>
      <c r="KH159" s="157"/>
      <c r="KI159" s="157"/>
      <c r="KJ159" s="157"/>
      <c r="KK159" s="157"/>
      <c r="KL159" s="157"/>
      <c r="KM159" s="157"/>
      <c r="KN159" s="157"/>
      <c r="KO159" s="157"/>
      <c r="KP159" s="157"/>
      <c r="KQ159" s="157"/>
      <c r="KR159" s="157"/>
      <c r="KS159" s="157"/>
      <c r="KT159" s="157"/>
      <c r="KU159" s="157"/>
      <c r="KV159" s="157"/>
      <c r="KW159" s="157"/>
      <c r="KX159" s="157"/>
      <c r="KY159" s="157"/>
      <c r="KZ159" s="157"/>
      <c r="LA159" s="157"/>
      <c r="LB159" s="157"/>
      <c r="LC159" s="157"/>
      <c r="LD159" s="157"/>
      <c r="LE159" s="157"/>
      <c r="LF159" s="157"/>
      <c r="LG159" s="157"/>
      <c r="LH159" s="157"/>
      <c r="LI159" s="157"/>
      <c r="LJ159" s="157"/>
      <c r="LK159" s="157"/>
      <c r="LL159" s="157"/>
      <c r="LM159" s="157"/>
      <c r="LN159" s="157"/>
      <c r="LO159" s="157"/>
      <c r="LP159" s="157"/>
      <c r="LQ159" s="157"/>
      <c r="LR159" s="157"/>
      <c r="LS159" s="157"/>
      <c r="LT159" s="157"/>
      <c r="LU159" s="157"/>
      <c r="LV159" s="157"/>
      <c r="LW159" s="157"/>
      <c r="LX159" s="157"/>
      <c r="LY159" s="157"/>
      <c r="LZ159" s="157"/>
      <c r="MA159" s="157"/>
      <c r="MB159" s="157"/>
      <c r="MC159" s="157"/>
      <c r="MD159" s="157"/>
      <c r="ME159" s="157"/>
      <c r="MF159" s="157"/>
      <c r="MG159" s="157"/>
      <c r="MH159" s="157"/>
      <c r="MI159" s="157"/>
      <c r="MJ159" s="157"/>
      <c r="MK159" s="157"/>
      <c r="ML159" s="157"/>
      <c r="MM159" s="157"/>
      <c r="MN159" s="157"/>
      <c r="MO159" s="157"/>
      <c r="MP159" s="157"/>
      <c r="MQ159" s="157"/>
      <c r="MR159" s="157"/>
      <c r="MS159" s="157"/>
      <c r="MT159" s="157"/>
      <c r="MU159" s="157"/>
      <c r="MV159" s="157"/>
      <c r="MW159" s="157"/>
      <c r="MX159" s="157"/>
      <c r="MY159" s="157"/>
      <c r="MZ159" s="157"/>
      <c r="NA159" s="157"/>
      <c r="NB159" s="157"/>
      <c r="NC159" s="157"/>
      <c r="ND159" s="157"/>
      <c r="NE159" s="157"/>
      <c r="NF159" s="157"/>
      <c r="NG159" s="157"/>
      <c r="NH159" s="157"/>
      <c r="NI159" s="157"/>
      <c r="NJ159" s="157"/>
      <c r="NK159" s="157"/>
      <c r="NL159" s="157"/>
      <c r="NM159" s="157"/>
      <c r="NN159" s="157"/>
      <c r="NO159" s="157"/>
      <c r="NP159" s="157"/>
      <c r="NQ159" s="157"/>
      <c r="NR159" s="157"/>
      <c r="NS159" s="157"/>
      <c r="NT159" s="157"/>
      <c r="NU159" s="157"/>
      <c r="NV159" s="157"/>
      <c r="NW159" s="157"/>
      <c r="NX159" s="157"/>
      <c r="NY159" s="157"/>
      <c r="NZ159" s="157"/>
      <c r="OA159" s="157"/>
      <c r="OB159" s="157"/>
      <c r="OC159" s="157"/>
      <c r="OD159" s="157"/>
      <c r="OE159" s="157"/>
      <c r="OF159" s="157"/>
      <c r="OG159" s="157"/>
      <c r="OH159" s="157"/>
      <c r="OI159" s="157"/>
      <c r="OJ159" s="157"/>
      <c r="OK159" s="157"/>
      <c r="OL159" s="157"/>
      <c r="OM159" s="157"/>
      <c r="ON159" s="157"/>
      <c r="OO159" s="157"/>
      <c r="OP159" s="157"/>
      <c r="OQ159" s="157"/>
      <c r="OR159" s="157"/>
      <c r="OS159" s="157"/>
      <c r="OT159" s="157"/>
      <c r="OU159" s="157"/>
      <c r="OV159" s="157"/>
      <c r="OW159" s="157"/>
      <c r="OX159" s="157"/>
      <c r="OY159" s="157"/>
      <c r="OZ159" s="157"/>
      <c r="PA159" s="157"/>
      <c r="PB159" s="157"/>
      <c r="PC159" s="157"/>
      <c r="PD159" s="157"/>
      <c r="PE159" s="157"/>
      <c r="PF159" s="157"/>
      <c r="PG159" s="157"/>
      <c r="PH159" s="157"/>
      <c r="PI159" s="157"/>
      <c r="PJ159" s="157"/>
      <c r="PK159" s="157"/>
      <c r="PL159" s="157"/>
      <c r="PM159" s="157"/>
      <c r="PN159" s="157"/>
      <c r="PO159" s="157"/>
      <c r="PP159" s="157"/>
      <c r="PQ159" s="157"/>
      <c r="PR159" s="157"/>
      <c r="PS159" s="157"/>
      <c r="PT159" s="157"/>
      <c r="PU159" s="157"/>
      <c r="PV159" s="157"/>
      <c r="PW159" s="157"/>
      <c r="PX159" s="157"/>
      <c r="PY159" s="157"/>
      <c r="PZ159" s="157"/>
      <c r="QA159" s="157"/>
      <c r="QB159" s="157"/>
      <c r="QC159" s="157"/>
      <c r="QD159" s="157"/>
      <c r="QE159" s="157"/>
      <c r="QF159" s="157"/>
      <c r="QG159" s="157"/>
      <c r="QH159" s="157"/>
      <c r="QI159" s="157"/>
      <c r="QJ159" s="157"/>
      <c r="QK159" s="157"/>
      <c r="QL159" s="157"/>
      <c r="QM159" s="157"/>
      <c r="QN159" s="157"/>
      <c r="QO159" s="157"/>
      <c r="QP159" s="157"/>
      <c r="QQ159" s="157"/>
      <c r="QR159" s="157"/>
      <c r="QS159" s="157"/>
      <c r="QT159" s="157"/>
      <c r="QU159" s="157"/>
      <c r="QV159" s="157"/>
      <c r="QW159" s="157"/>
      <c r="QX159" s="157"/>
      <c r="QY159" s="157"/>
      <c r="QZ159" s="157"/>
    </row>
    <row r="160" spans="1:468" s="31" customFormat="1" x14ac:dyDescent="0.25">
      <c r="A160" s="157"/>
      <c r="B160" s="157"/>
      <c r="C160" s="157"/>
      <c r="D160" s="157"/>
      <c r="E160" s="157"/>
      <c r="F160" s="157"/>
      <c r="G160" s="157"/>
      <c r="H160" s="157"/>
      <c r="I160" s="157"/>
      <c r="J160" s="157"/>
      <c r="K160" s="157"/>
      <c r="L160" s="124"/>
      <c r="M160" s="157"/>
      <c r="N160" s="157"/>
      <c r="O160" s="157"/>
      <c r="P160" s="90"/>
      <c r="Q160" s="157"/>
      <c r="R160" s="223"/>
      <c r="S160" s="157"/>
      <c r="T160" s="90"/>
      <c r="U160" s="157"/>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7"/>
      <c r="AS160" s="157"/>
      <c r="AT160" s="157"/>
      <c r="AU160" s="157"/>
      <c r="AV160" s="157"/>
      <c r="AW160" s="157"/>
      <c r="AX160" s="157"/>
      <c r="AY160" s="157"/>
      <c r="AZ160" s="157"/>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c r="CE160" s="157"/>
      <c r="CF160" s="157"/>
      <c r="CG160" s="157"/>
      <c r="CH160" s="157"/>
      <c r="CI160" s="157"/>
      <c r="CJ160" s="157"/>
      <c r="CK160" s="157"/>
      <c r="CL160" s="157"/>
      <c r="CM160" s="157"/>
      <c r="CN160" s="157"/>
      <c r="CO160" s="157"/>
      <c r="CP160" s="157"/>
      <c r="CQ160" s="157"/>
      <c r="CR160" s="157"/>
      <c r="CS160" s="157"/>
      <c r="CT160" s="157"/>
      <c r="CU160" s="157"/>
      <c r="CV160" s="157"/>
      <c r="CW160" s="157"/>
      <c r="CX160" s="157"/>
      <c r="CY160" s="157"/>
      <c r="CZ160" s="157"/>
      <c r="DA160" s="157"/>
      <c r="DB160" s="157"/>
      <c r="DC160" s="157"/>
      <c r="DD160" s="157"/>
      <c r="DE160" s="157"/>
      <c r="DF160" s="157"/>
      <c r="DG160" s="157"/>
      <c r="DH160" s="157"/>
      <c r="DI160" s="157"/>
      <c r="DJ160" s="157"/>
      <c r="DK160" s="157"/>
      <c r="DL160" s="157"/>
      <c r="DM160" s="157"/>
      <c r="DN160" s="157"/>
      <c r="DO160" s="157"/>
      <c r="DP160" s="157"/>
      <c r="DQ160" s="157"/>
      <c r="DR160" s="157"/>
      <c r="DS160" s="157"/>
      <c r="DT160" s="157"/>
      <c r="DU160" s="157"/>
      <c r="DV160" s="157"/>
      <c r="DW160" s="157"/>
      <c r="DX160" s="157"/>
      <c r="DY160" s="157"/>
      <c r="DZ160" s="157"/>
      <c r="EA160" s="157"/>
      <c r="EB160" s="157"/>
      <c r="EC160" s="157"/>
      <c r="ED160" s="157"/>
      <c r="EE160" s="157"/>
      <c r="EF160" s="157"/>
      <c r="EG160" s="157"/>
      <c r="EH160" s="157"/>
      <c r="EI160" s="157"/>
      <c r="EJ160" s="157"/>
      <c r="EK160" s="157"/>
      <c r="EL160" s="157"/>
      <c r="EM160" s="157"/>
      <c r="EN160" s="157"/>
      <c r="EO160" s="157"/>
      <c r="EP160" s="157"/>
      <c r="EQ160" s="157"/>
      <c r="ER160" s="157"/>
      <c r="ES160" s="157"/>
      <c r="ET160" s="157"/>
      <c r="EU160" s="157"/>
      <c r="EV160" s="157"/>
      <c r="EW160" s="157"/>
      <c r="EX160" s="157"/>
      <c r="EY160" s="157"/>
      <c r="EZ160" s="157"/>
      <c r="FA160" s="157"/>
      <c r="FB160" s="157"/>
      <c r="FC160" s="157"/>
      <c r="FD160" s="157"/>
      <c r="FE160" s="157"/>
      <c r="FF160" s="157"/>
      <c r="FG160" s="157"/>
      <c r="FH160" s="157"/>
      <c r="FI160" s="157"/>
      <c r="FJ160" s="157"/>
      <c r="FK160" s="157"/>
      <c r="FL160" s="157"/>
      <c r="FM160" s="157"/>
      <c r="FN160" s="157"/>
      <c r="FO160" s="157"/>
      <c r="FP160" s="157"/>
      <c r="FQ160" s="157"/>
      <c r="FR160" s="157"/>
      <c r="FS160" s="157"/>
      <c r="FT160" s="157"/>
      <c r="FU160" s="157"/>
      <c r="FV160" s="157"/>
      <c r="FW160" s="157"/>
      <c r="FX160" s="157"/>
      <c r="FY160" s="157"/>
      <c r="FZ160" s="157"/>
      <c r="GA160" s="157"/>
      <c r="GB160" s="157"/>
      <c r="GC160" s="157"/>
      <c r="GD160" s="157"/>
      <c r="GE160" s="157"/>
      <c r="GF160" s="157"/>
      <c r="GG160" s="157"/>
      <c r="GH160" s="157"/>
      <c r="GI160" s="157"/>
      <c r="GJ160" s="157"/>
      <c r="GK160" s="157"/>
      <c r="GL160" s="157"/>
      <c r="GM160" s="157"/>
      <c r="GN160" s="157"/>
      <c r="GO160" s="157"/>
      <c r="GP160" s="157"/>
      <c r="GQ160" s="157"/>
      <c r="GR160" s="157"/>
      <c r="GS160" s="157"/>
      <c r="GT160" s="157"/>
      <c r="GU160" s="157"/>
      <c r="GV160" s="157"/>
      <c r="GW160" s="157"/>
      <c r="GX160" s="157"/>
      <c r="GY160" s="157"/>
      <c r="GZ160" s="157"/>
      <c r="HA160" s="157"/>
      <c r="HB160" s="157"/>
      <c r="HC160" s="157"/>
      <c r="HD160" s="157"/>
      <c r="HE160" s="157"/>
      <c r="HF160" s="157"/>
      <c r="HG160" s="157"/>
      <c r="HH160" s="157"/>
      <c r="HI160" s="157"/>
      <c r="HJ160" s="157"/>
      <c r="HK160" s="157"/>
      <c r="HL160" s="157"/>
      <c r="HM160" s="157"/>
      <c r="HN160" s="157"/>
      <c r="HO160" s="157"/>
      <c r="HP160" s="157"/>
      <c r="HQ160" s="157"/>
      <c r="HR160" s="157"/>
      <c r="HS160" s="157"/>
      <c r="HT160" s="157"/>
      <c r="HU160" s="157"/>
      <c r="HV160" s="157"/>
      <c r="HW160" s="157"/>
      <c r="HX160" s="157"/>
      <c r="HY160" s="157"/>
      <c r="HZ160" s="157"/>
      <c r="IA160" s="157"/>
      <c r="IB160" s="157"/>
      <c r="IC160" s="157"/>
      <c r="ID160" s="157"/>
      <c r="IE160" s="157"/>
      <c r="IF160" s="157"/>
      <c r="IG160" s="157"/>
      <c r="IH160" s="157"/>
      <c r="II160" s="157"/>
      <c r="IJ160" s="157"/>
      <c r="IK160" s="157"/>
      <c r="IL160" s="157"/>
      <c r="IM160" s="157"/>
      <c r="IN160" s="157"/>
      <c r="IO160" s="157"/>
      <c r="IP160" s="157"/>
      <c r="IQ160" s="157"/>
      <c r="IR160" s="157"/>
      <c r="IS160" s="157"/>
      <c r="IT160" s="157"/>
      <c r="IU160" s="157"/>
      <c r="IV160" s="157"/>
      <c r="IW160" s="157"/>
      <c r="IX160" s="157"/>
      <c r="IY160" s="157"/>
      <c r="IZ160" s="157"/>
      <c r="JA160" s="157"/>
      <c r="JB160" s="157"/>
      <c r="JC160" s="157"/>
      <c r="JD160" s="157"/>
      <c r="JE160" s="157"/>
      <c r="JF160" s="157"/>
      <c r="JG160" s="157"/>
      <c r="JH160" s="157"/>
      <c r="JI160" s="157"/>
      <c r="JJ160" s="157"/>
      <c r="JK160" s="157"/>
      <c r="JL160" s="157"/>
      <c r="JM160" s="157"/>
      <c r="JN160" s="157"/>
      <c r="JO160" s="157"/>
      <c r="JP160" s="157"/>
      <c r="JQ160" s="157"/>
      <c r="JR160" s="157"/>
      <c r="JS160" s="157"/>
      <c r="JT160" s="157"/>
      <c r="JU160" s="157"/>
      <c r="JV160" s="157"/>
      <c r="JW160" s="157"/>
      <c r="JX160" s="157"/>
      <c r="JY160" s="157"/>
      <c r="JZ160" s="157"/>
      <c r="KA160" s="157"/>
      <c r="KB160" s="157"/>
      <c r="KC160" s="157"/>
      <c r="KD160" s="157"/>
      <c r="KE160" s="157"/>
      <c r="KF160" s="157"/>
      <c r="KG160" s="157"/>
      <c r="KH160" s="157"/>
      <c r="KI160" s="157"/>
      <c r="KJ160" s="157"/>
      <c r="KK160" s="157"/>
      <c r="KL160" s="157"/>
      <c r="KM160" s="157"/>
      <c r="KN160" s="157"/>
      <c r="KO160" s="157"/>
      <c r="KP160" s="157"/>
      <c r="KQ160" s="157"/>
      <c r="KR160" s="157"/>
      <c r="KS160" s="157"/>
      <c r="KT160" s="157"/>
      <c r="KU160" s="157"/>
      <c r="KV160" s="157"/>
      <c r="KW160" s="157"/>
      <c r="KX160" s="157"/>
      <c r="KY160" s="157"/>
      <c r="KZ160" s="157"/>
      <c r="LA160" s="157"/>
      <c r="LB160" s="157"/>
      <c r="LC160" s="157"/>
      <c r="LD160" s="157"/>
      <c r="LE160" s="157"/>
      <c r="LF160" s="157"/>
      <c r="LG160" s="157"/>
      <c r="LH160" s="157"/>
      <c r="LI160" s="157"/>
      <c r="LJ160" s="157"/>
      <c r="LK160" s="157"/>
      <c r="LL160" s="157"/>
      <c r="LM160" s="157"/>
      <c r="LN160" s="157"/>
      <c r="LO160" s="157"/>
      <c r="LP160" s="157"/>
      <c r="LQ160" s="157"/>
      <c r="LR160" s="157"/>
      <c r="LS160" s="157"/>
      <c r="LT160" s="157"/>
      <c r="LU160" s="157"/>
      <c r="LV160" s="157"/>
      <c r="LW160" s="157"/>
      <c r="LX160" s="157"/>
      <c r="LY160" s="157"/>
      <c r="LZ160" s="157"/>
      <c r="MA160" s="157"/>
      <c r="MB160" s="157"/>
      <c r="MC160" s="157"/>
      <c r="MD160" s="157"/>
      <c r="ME160" s="157"/>
      <c r="MF160" s="157"/>
      <c r="MG160" s="157"/>
      <c r="MH160" s="157"/>
      <c r="MI160" s="157"/>
      <c r="MJ160" s="157"/>
      <c r="MK160" s="157"/>
      <c r="ML160" s="157"/>
      <c r="MM160" s="157"/>
      <c r="MN160" s="157"/>
      <c r="MO160" s="157"/>
      <c r="MP160" s="157"/>
      <c r="MQ160" s="157"/>
      <c r="MR160" s="157"/>
      <c r="MS160" s="157"/>
      <c r="MT160" s="157"/>
      <c r="MU160" s="157"/>
      <c r="MV160" s="157"/>
      <c r="MW160" s="157"/>
      <c r="MX160" s="157"/>
      <c r="MY160" s="157"/>
      <c r="MZ160" s="157"/>
      <c r="NA160" s="157"/>
      <c r="NB160" s="157"/>
      <c r="NC160" s="157"/>
      <c r="ND160" s="157"/>
      <c r="NE160" s="157"/>
      <c r="NF160" s="157"/>
      <c r="NG160" s="157"/>
      <c r="NH160" s="157"/>
      <c r="NI160" s="157"/>
      <c r="NJ160" s="157"/>
      <c r="NK160" s="157"/>
      <c r="NL160" s="157"/>
      <c r="NM160" s="157"/>
      <c r="NN160" s="157"/>
      <c r="NO160" s="157"/>
      <c r="NP160" s="157"/>
      <c r="NQ160" s="157"/>
      <c r="NR160" s="157"/>
      <c r="NS160" s="157"/>
      <c r="NT160" s="157"/>
      <c r="NU160" s="157"/>
      <c r="NV160" s="157"/>
      <c r="NW160" s="157"/>
      <c r="NX160" s="157"/>
      <c r="NY160" s="157"/>
      <c r="NZ160" s="157"/>
      <c r="OA160" s="157"/>
      <c r="OB160" s="157"/>
      <c r="OC160" s="157"/>
      <c r="OD160" s="157"/>
      <c r="OE160" s="157"/>
      <c r="OF160" s="157"/>
      <c r="OG160" s="157"/>
      <c r="OH160" s="157"/>
      <c r="OI160" s="157"/>
      <c r="OJ160" s="157"/>
      <c r="OK160" s="157"/>
      <c r="OL160" s="157"/>
      <c r="OM160" s="157"/>
      <c r="ON160" s="157"/>
      <c r="OO160" s="157"/>
      <c r="OP160" s="157"/>
      <c r="OQ160" s="157"/>
      <c r="OR160" s="157"/>
      <c r="OS160" s="157"/>
      <c r="OT160" s="157"/>
      <c r="OU160" s="157"/>
      <c r="OV160" s="157"/>
      <c r="OW160" s="157"/>
      <c r="OX160" s="157"/>
      <c r="OY160" s="157"/>
      <c r="OZ160" s="157"/>
      <c r="PA160" s="157"/>
      <c r="PB160" s="157"/>
      <c r="PC160" s="157"/>
      <c r="PD160" s="157"/>
      <c r="PE160" s="157"/>
      <c r="PF160" s="157"/>
      <c r="PG160" s="157"/>
      <c r="PH160" s="157"/>
      <c r="PI160" s="157"/>
      <c r="PJ160" s="157"/>
      <c r="PK160" s="157"/>
      <c r="PL160" s="157"/>
      <c r="PM160" s="157"/>
      <c r="PN160" s="157"/>
      <c r="PO160" s="157"/>
      <c r="PP160" s="157"/>
      <c r="PQ160" s="157"/>
      <c r="PR160" s="157"/>
      <c r="PS160" s="157"/>
      <c r="PT160" s="157"/>
      <c r="PU160" s="157"/>
      <c r="PV160" s="157"/>
      <c r="PW160" s="157"/>
      <c r="PX160" s="157"/>
      <c r="PY160" s="157"/>
      <c r="PZ160" s="157"/>
      <c r="QA160" s="157"/>
      <c r="QB160" s="157"/>
      <c r="QC160" s="157"/>
      <c r="QD160" s="157"/>
      <c r="QE160" s="157"/>
      <c r="QF160" s="157"/>
      <c r="QG160" s="157"/>
      <c r="QH160" s="157"/>
      <c r="QI160" s="157"/>
      <c r="QJ160" s="157"/>
      <c r="QK160" s="157"/>
      <c r="QL160" s="157"/>
      <c r="QM160" s="157"/>
      <c r="QN160" s="157"/>
      <c r="QO160" s="157"/>
      <c r="QP160" s="157"/>
      <c r="QQ160" s="157"/>
      <c r="QR160" s="157"/>
      <c r="QS160" s="157"/>
      <c r="QT160" s="157"/>
      <c r="QU160" s="157"/>
      <c r="QV160" s="157"/>
      <c r="QW160" s="157"/>
      <c r="QX160" s="157"/>
      <c r="QY160" s="157"/>
      <c r="QZ160" s="157"/>
    </row>
    <row r="161" spans="1:468" s="31" customFormat="1" x14ac:dyDescent="0.25">
      <c r="A161" s="157"/>
      <c r="B161" s="157"/>
      <c r="C161" s="157"/>
      <c r="D161" s="157"/>
      <c r="E161" s="157"/>
      <c r="F161" s="157"/>
      <c r="G161" s="157"/>
      <c r="H161" s="157"/>
      <c r="I161" s="157"/>
      <c r="J161" s="157"/>
      <c r="K161" s="157"/>
      <c r="L161" s="124"/>
      <c r="M161" s="157"/>
      <c r="N161" s="157"/>
      <c r="O161" s="157"/>
      <c r="P161" s="90"/>
      <c r="Q161" s="157"/>
      <c r="R161" s="223"/>
      <c r="S161" s="157"/>
      <c r="T161" s="90"/>
      <c r="U161" s="157"/>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7"/>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c r="CG161" s="157"/>
      <c r="CH161" s="157"/>
      <c r="CI161" s="157"/>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57"/>
      <c r="DF161" s="157"/>
      <c r="DG161" s="157"/>
      <c r="DH161" s="157"/>
      <c r="DI161" s="157"/>
      <c r="DJ161" s="157"/>
      <c r="DK161" s="157"/>
      <c r="DL161" s="157"/>
      <c r="DM161" s="157"/>
      <c r="DN161" s="157"/>
      <c r="DO161" s="157"/>
      <c r="DP161" s="157"/>
      <c r="DQ161" s="157"/>
      <c r="DR161" s="157"/>
      <c r="DS161" s="157"/>
      <c r="DT161" s="157"/>
      <c r="DU161" s="157"/>
      <c r="DV161" s="157"/>
      <c r="DW161" s="157"/>
      <c r="DX161" s="157"/>
      <c r="DY161" s="157"/>
      <c r="DZ161" s="157"/>
      <c r="EA161" s="157"/>
      <c r="EB161" s="157"/>
      <c r="EC161" s="157"/>
      <c r="ED161" s="157"/>
      <c r="EE161" s="157"/>
      <c r="EF161" s="157"/>
      <c r="EG161" s="157"/>
      <c r="EH161" s="157"/>
      <c r="EI161" s="157"/>
      <c r="EJ161" s="157"/>
      <c r="EK161" s="157"/>
      <c r="EL161" s="157"/>
      <c r="EM161" s="157"/>
      <c r="EN161" s="157"/>
      <c r="EO161" s="157"/>
      <c r="EP161" s="157"/>
      <c r="EQ161" s="157"/>
      <c r="ER161" s="157"/>
      <c r="ES161" s="157"/>
      <c r="ET161" s="157"/>
      <c r="EU161" s="157"/>
      <c r="EV161" s="157"/>
      <c r="EW161" s="157"/>
      <c r="EX161" s="157"/>
      <c r="EY161" s="157"/>
      <c r="EZ161" s="157"/>
      <c r="FA161" s="157"/>
      <c r="FB161" s="157"/>
      <c r="FC161" s="157"/>
      <c r="FD161" s="157"/>
      <c r="FE161" s="157"/>
      <c r="FF161" s="157"/>
      <c r="FG161" s="157"/>
      <c r="FH161" s="157"/>
      <c r="FI161" s="157"/>
      <c r="FJ161" s="157"/>
      <c r="FK161" s="157"/>
      <c r="FL161" s="157"/>
      <c r="FM161" s="157"/>
      <c r="FN161" s="157"/>
      <c r="FO161" s="157"/>
      <c r="FP161" s="157"/>
      <c r="FQ161" s="157"/>
      <c r="FR161" s="157"/>
      <c r="FS161" s="157"/>
      <c r="FT161" s="157"/>
      <c r="FU161" s="157"/>
      <c r="FV161" s="157"/>
      <c r="FW161" s="157"/>
      <c r="FX161" s="157"/>
      <c r="FY161" s="157"/>
      <c r="FZ161" s="157"/>
      <c r="GA161" s="157"/>
      <c r="GB161" s="157"/>
      <c r="GC161" s="157"/>
      <c r="GD161" s="157"/>
      <c r="GE161" s="157"/>
      <c r="GF161" s="157"/>
      <c r="GG161" s="157"/>
      <c r="GH161" s="157"/>
      <c r="GI161" s="157"/>
      <c r="GJ161" s="157"/>
      <c r="GK161" s="157"/>
      <c r="GL161" s="157"/>
      <c r="GM161" s="157"/>
      <c r="GN161" s="157"/>
      <c r="GO161" s="157"/>
      <c r="GP161" s="157"/>
      <c r="GQ161" s="157"/>
      <c r="GR161" s="157"/>
      <c r="GS161" s="157"/>
      <c r="GT161" s="157"/>
      <c r="GU161" s="157"/>
      <c r="GV161" s="157"/>
      <c r="GW161" s="157"/>
      <c r="GX161" s="157"/>
      <c r="GY161" s="157"/>
      <c r="GZ161" s="157"/>
      <c r="HA161" s="157"/>
      <c r="HB161" s="157"/>
      <c r="HC161" s="157"/>
      <c r="HD161" s="157"/>
      <c r="HE161" s="157"/>
      <c r="HF161" s="157"/>
      <c r="HG161" s="157"/>
      <c r="HH161" s="157"/>
      <c r="HI161" s="157"/>
      <c r="HJ161" s="157"/>
      <c r="HK161" s="157"/>
      <c r="HL161" s="157"/>
      <c r="HM161" s="157"/>
      <c r="HN161" s="157"/>
      <c r="HO161" s="157"/>
      <c r="HP161" s="157"/>
      <c r="HQ161" s="157"/>
      <c r="HR161" s="157"/>
      <c r="HS161" s="157"/>
      <c r="HT161" s="157"/>
      <c r="HU161" s="157"/>
      <c r="HV161" s="157"/>
      <c r="HW161" s="157"/>
      <c r="HX161" s="157"/>
      <c r="HY161" s="157"/>
      <c r="HZ161" s="157"/>
      <c r="IA161" s="157"/>
      <c r="IB161" s="157"/>
      <c r="IC161" s="157"/>
      <c r="ID161" s="157"/>
      <c r="IE161" s="157"/>
      <c r="IF161" s="157"/>
      <c r="IG161" s="157"/>
      <c r="IH161" s="157"/>
      <c r="II161" s="157"/>
      <c r="IJ161" s="157"/>
      <c r="IK161" s="157"/>
      <c r="IL161" s="157"/>
      <c r="IM161" s="157"/>
      <c r="IN161" s="157"/>
      <c r="IO161" s="157"/>
      <c r="IP161" s="157"/>
      <c r="IQ161" s="157"/>
      <c r="IR161" s="157"/>
      <c r="IS161" s="157"/>
      <c r="IT161" s="157"/>
      <c r="IU161" s="157"/>
      <c r="IV161" s="157"/>
      <c r="IW161" s="157"/>
      <c r="IX161" s="157"/>
      <c r="IY161" s="157"/>
      <c r="IZ161" s="157"/>
      <c r="JA161" s="157"/>
      <c r="JB161" s="157"/>
      <c r="JC161" s="157"/>
      <c r="JD161" s="157"/>
      <c r="JE161" s="157"/>
      <c r="JF161" s="157"/>
      <c r="JG161" s="157"/>
      <c r="JH161" s="157"/>
      <c r="JI161" s="157"/>
      <c r="JJ161" s="157"/>
      <c r="JK161" s="157"/>
      <c r="JL161" s="157"/>
      <c r="JM161" s="157"/>
      <c r="JN161" s="157"/>
      <c r="JO161" s="157"/>
      <c r="JP161" s="157"/>
      <c r="JQ161" s="157"/>
      <c r="JR161" s="157"/>
      <c r="JS161" s="157"/>
      <c r="JT161" s="157"/>
      <c r="JU161" s="157"/>
      <c r="JV161" s="157"/>
      <c r="JW161" s="157"/>
      <c r="JX161" s="157"/>
      <c r="JY161" s="157"/>
      <c r="JZ161" s="157"/>
      <c r="KA161" s="157"/>
      <c r="KB161" s="157"/>
      <c r="KC161" s="157"/>
      <c r="KD161" s="157"/>
      <c r="KE161" s="157"/>
      <c r="KF161" s="157"/>
      <c r="KG161" s="157"/>
      <c r="KH161" s="157"/>
      <c r="KI161" s="157"/>
      <c r="KJ161" s="157"/>
      <c r="KK161" s="157"/>
      <c r="KL161" s="157"/>
      <c r="KM161" s="157"/>
      <c r="KN161" s="157"/>
      <c r="KO161" s="157"/>
      <c r="KP161" s="157"/>
      <c r="KQ161" s="157"/>
      <c r="KR161" s="157"/>
      <c r="KS161" s="157"/>
      <c r="KT161" s="157"/>
      <c r="KU161" s="157"/>
      <c r="KV161" s="157"/>
      <c r="KW161" s="157"/>
      <c r="KX161" s="157"/>
      <c r="KY161" s="157"/>
      <c r="KZ161" s="157"/>
      <c r="LA161" s="157"/>
      <c r="LB161" s="157"/>
      <c r="LC161" s="157"/>
      <c r="LD161" s="157"/>
      <c r="LE161" s="157"/>
      <c r="LF161" s="157"/>
      <c r="LG161" s="157"/>
      <c r="LH161" s="157"/>
      <c r="LI161" s="157"/>
      <c r="LJ161" s="157"/>
      <c r="LK161" s="157"/>
      <c r="LL161" s="157"/>
      <c r="LM161" s="157"/>
      <c r="LN161" s="157"/>
      <c r="LO161" s="157"/>
      <c r="LP161" s="157"/>
      <c r="LQ161" s="157"/>
      <c r="LR161" s="157"/>
      <c r="LS161" s="157"/>
      <c r="LT161" s="157"/>
      <c r="LU161" s="157"/>
      <c r="LV161" s="157"/>
      <c r="LW161" s="157"/>
      <c r="LX161" s="157"/>
      <c r="LY161" s="157"/>
      <c r="LZ161" s="157"/>
      <c r="MA161" s="157"/>
      <c r="MB161" s="157"/>
      <c r="MC161" s="157"/>
      <c r="MD161" s="157"/>
      <c r="ME161" s="157"/>
      <c r="MF161" s="157"/>
      <c r="MG161" s="157"/>
      <c r="MH161" s="157"/>
      <c r="MI161" s="157"/>
      <c r="MJ161" s="157"/>
      <c r="MK161" s="157"/>
      <c r="ML161" s="157"/>
      <c r="MM161" s="157"/>
      <c r="MN161" s="157"/>
      <c r="MO161" s="157"/>
      <c r="MP161" s="157"/>
      <c r="MQ161" s="157"/>
      <c r="MR161" s="157"/>
      <c r="MS161" s="157"/>
      <c r="MT161" s="157"/>
      <c r="MU161" s="157"/>
      <c r="MV161" s="157"/>
      <c r="MW161" s="157"/>
      <c r="MX161" s="157"/>
      <c r="MY161" s="157"/>
      <c r="MZ161" s="157"/>
      <c r="NA161" s="157"/>
      <c r="NB161" s="157"/>
      <c r="NC161" s="157"/>
      <c r="ND161" s="157"/>
      <c r="NE161" s="157"/>
      <c r="NF161" s="157"/>
      <c r="NG161" s="157"/>
      <c r="NH161" s="157"/>
      <c r="NI161" s="157"/>
      <c r="NJ161" s="157"/>
      <c r="NK161" s="157"/>
      <c r="NL161" s="157"/>
      <c r="NM161" s="157"/>
      <c r="NN161" s="157"/>
      <c r="NO161" s="157"/>
      <c r="NP161" s="157"/>
      <c r="NQ161" s="157"/>
      <c r="NR161" s="157"/>
      <c r="NS161" s="157"/>
      <c r="NT161" s="157"/>
      <c r="NU161" s="157"/>
      <c r="NV161" s="157"/>
      <c r="NW161" s="157"/>
      <c r="NX161" s="157"/>
      <c r="NY161" s="157"/>
      <c r="NZ161" s="157"/>
      <c r="OA161" s="157"/>
      <c r="OB161" s="157"/>
      <c r="OC161" s="157"/>
      <c r="OD161" s="157"/>
      <c r="OE161" s="157"/>
      <c r="OF161" s="157"/>
      <c r="OG161" s="157"/>
      <c r="OH161" s="157"/>
      <c r="OI161" s="157"/>
      <c r="OJ161" s="157"/>
      <c r="OK161" s="157"/>
      <c r="OL161" s="157"/>
      <c r="OM161" s="157"/>
      <c r="ON161" s="157"/>
      <c r="OO161" s="157"/>
      <c r="OP161" s="157"/>
      <c r="OQ161" s="157"/>
      <c r="OR161" s="157"/>
      <c r="OS161" s="157"/>
      <c r="OT161" s="157"/>
      <c r="OU161" s="157"/>
      <c r="OV161" s="157"/>
      <c r="OW161" s="157"/>
      <c r="OX161" s="157"/>
      <c r="OY161" s="157"/>
      <c r="OZ161" s="157"/>
      <c r="PA161" s="157"/>
      <c r="PB161" s="157"/>
      <c r="PC161" s="157"/>
      <c r="PD161" s="157"/>
      <c r="PE161" s="157"/>
      <c r="PF161" s="157"/>
      <c r="PG161" s="157"/>
      <c r="PH161" s="157"/>
      <c r="PI161" s="157"/>
      <c r="PJ161" s="157"/>
      <c r="PK161" s="157"/>
      <c r="PL161" s="157"/>
      <c r="PM161" s="157"/>
      <c r="PN161" s="157"/>
      <c r="PO161" s="157"/>
      <c r="PP161" s="157"/>
      <c r="PQ161" s="157"/>
      <c r="PR161" s="157"/>
      <c r="PS161" s="157"/>
      <c r="PT161" s="157"/>
      <c r="PU161" s="157"/>
      <c r="PV161" s="157"/>
      <c r="PW161" s="157"/>
      <c r="PX161" s="157"/>
      <c r="PY161" s="157"/>
      <c r="PZ161" s="157"/>
      <c r="QA161" s="157"/>
      <c r="QB161" s="157"/>
      <c r="QC161" s="157"/>
      <c r="QD161" s="157"/>
      <c r="QE161" s="157"/>
      <c r="QF161" s="157"/>
      <c r="QG161" s="157"/>
      <c r="QH161" s="157"/>
      <c r="QI161" s="157"/>
      <c r="QJ161" s="157"/>
      <c r="QK161" s="157"/>
      <c r="QL161" s="157"/>
      <c r="QM161" s="157"/>
      <c r="QN161" s="157"/>
      <c r="QO161" s="157"/>
      <c r="QP161" s="157"/>
      <c r="QQ161" s="157"/>
      <c r="QR161" s="157"/>
      <c r="QS161" s="157"/>
      <c r="QT161" s="157"/>
      <c r="QU161" s="157"/>
      <c r="QV161" s="157"/>
      <c r="QW161" s="157"/>
      <c r="QX161" s="157"/>
      <c r="QY161" s="157"/>
      <c r="QZ161" s="157"/>
    </row>
    <row r="162" spans="1:468" s="31" customFormat="1" x14ac:dyDescent="0.25">
      <c r="A162" s="157"/>
      <c r="B162" s="157"/>
      <c r="C162" s="157"/>
      <c r="D162" s="157"/>
      <c r="E162" s="157"/>
      <c r="F162" s="157"/>
      <c r="G162" s="157"/>
      <c r="H162" s="157"/>
      <c r="I162" s="157"/>
      <c r="J162" s="157"/>
      <c r="K162" s="157"/>
      <c r="L162" s="124"/>
      <c r="M162" s="157"/>
      <c r="N162" s="157"/>
      <c r="O162" s="157"/>
      <c r="P162" s="90"/>
      <c r="Q162" s="157"/>
      <c r="R162" s="223"/>
      <c r="S162" s="157"/>
      <c r="T162" s="90"/>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7"/>
      <c r="DI162" s="157"/>
      <c r="DJ162" s="157"/>
      <c r="DK162" s="157"/>
      <c r="DL162" s="157"/>
      <c r="DM162" s="157"/>
      <c r="DN162" s="157"/>
      <c r="DO162" s="157"/>
      <c r="DP162" s="157"/>
      <c r="DQ162" s="157"/>
      <c r="DR162" s="157"/>
      <c r="DS162" s="157"/>
      <c r="DT162" s="157"/>
      <c r="DU162" s="157"/>
      <c r="DV162" s="157"/>
      <c r="DW162" s="157"/>
      <c r="DX162" s="157"/>
      <c r="DY162" s="157"/>
      <c r="DZ162" s="157"/>
      <c r="EA162" s="157"/>
      <c r="EB162" s="157"/>
      <c r="EC162" s="157"/>
      <c r="ED162" s="157"/>
      <c r="EE162" s="157"/>
      <c r="EF162" s="157"/>
      <c r="EG162" s="157"/>
      <c r="EH162" s="157"/>
      <c r="EI162" s="157"/>
      <c r="EJ162" s="157"/>
      <c r="EK162" s="157"/>
      <c r="EL162" s="157"/>
      <c r="EM162" s="157"/>
      <c r="EN162" s="157"/>
      <c r="EO162" s="157"/>
      <c r="EP162" s="157"/>
      <c r="EQ162" s="157"/>
      <c r="ER162" s="157"/>
      <c r="ES162" s="157"/>
      <c r="ET162" s="157"/>
      <c r="EU162" s="157"/>
      <c r="EV162" s="157"/>
      <c r="EW162" s="157"/>
      <c r="EX162" s="157"/>
      <c r="EY162" s="157"/>
      <c r="EZ162" s="157"/>
      <c r="FA162" s="157"/>
      <c r="FB162" s="157"/>
      <c r="FC162" s="157"/>
      <c r="FD162" s="157"/>
      <c r="FE162" s="157"/>
      <c r="FF162" s="157"/>
      <c r="FG162" s="157"/>
      <c r="FH162" s="157"/>
      <c r="FI162" s="157"/>
      <c r="FJ162" s="157"/>
      <c r="FK162" s="157"/>
      <c r="FL162" s="157"/>
      <c r="FM162" s="157"/>
      <c r="FN162" s="157"/>
      <c r="FO162" s="157"/>
      <c r="FP162" s="157"/>
      <c r="FQ162" s="157"/>
      <c r="FR162" s="157"/>
      <c r="FS162" s="157"/>
      <c r="FT162" s="157"/>
      <c r="FU162" s="157"/>
      <c r="FV162" s="157"/>
      <c r="FW162" s="157"/>
      <c r="FX162" s="157"/>
      <c r="FY162" s="157"/>
      <c r="FZ162" s="157"/>
      <c r="GA162" s="157"/>
      <c r="GB162" s="157"/>
      <c r="GC162" s="157"/>
      <c r="GD162" s="157"/>
      <c r="GE162" s="157"/>
      <c r="GF162" s="157"/>
      <c r="GG162" s="157"/>
      <c r="GH162" s="157"/>
      <c r="GI162" s="157"/>
      <c r="GJ162" s="157"/>
      <c r="GK162" s="157"/>
      <c r="GL162" s="157"/>
      <c r="GM162" s="157"/>
      <c r="GN162" s="157"/>
      <c r="GO162" s="157"/>
      <c r="GP162" s="157"/>
      <c r="GQ162" s="157"/>
      <c r="GR162" s="157"/>
      <c r="GS162" s="157"/>
      <c r="GT162" s="157"/>
      <c r="GU162" s="157"/>
      <c r="GV162" s="157"/>
      <c r="GW162" s="157"/>
      <c r="GX162" s="157"/>
      <c r="GY162" s="157"/>
      <c r="GZ162" s="157"/>
      <c r="HA162" s="157"/>
      <c r="HB162" s="157"/>
      <c r="HC162" s="157"/>
      <c r="HD162" s="157"/>
      <c r="HE162" s="157"/>
      <c r="HF162" s="157"/>
      <c r="HG162" s="157"/>
      <c r="HH162" s="157"/>
      <c r="HI162" s="157"/>
      <c r="HJ162" s="157"/>
      <c r="HK162" s="157"/>
      <c r="HL162" s="157"/>
      <c r="HM162" s="157"/>
      <c r="HN162" s="157"/>
      <c r="HO162" s="157"/>
      <c r="HP162" s="157"/>
      <c r="HQ162" s="157"/>
      <c r="HR162" s="157"/>
      <c r="HS162" s="157"/>
      <c r="HT162" s="157"/>
      <c r="HU162" s="157"/>
      <c r="HV162" s="157"/>
      <c r="HW162" s="157"/>
      <c r="HX162" s="157"/>
      <c r="HY162" s="157"/>
      <c r="HZ162" s="157"/>
      <c r="IA162" s="157"/>
      <c r="IB162" s="157"/>
      <c r="IC162" s="157"/>
      <c r="ID162" s="157"/>
      <c r="IE162" s="157"/>
      <c r="IF162" s="157"/>
      <c r="IG162" s="157"/>
      <c r="IH162" s="157"/>
      <c r="II162" s="157"/>
      <c r="IJ162" s="157"/>
      <c r="IK162" s="157"/>
      <c r="IL162" s="157"/>
      <c r="IM162" s="157"/>
      <c r="IN162" s="157"/>
      <c r="IO162" s="157"/>
      <c r="IP162" s="157"/>
      <c r="IQ162" s="157"/>
      <c r="IR162" s="157"/>
      <c r="IS162" s="157"/>
      <c r="IT162" s="157"/>
      <c r="IU162" s="157"/>
      <c r="IV162" s="157"/>
      <c r="IW162" s="157"/>
      <c r="IX162" s="157"/>
      <c r="IY162" s="157"/>
      <c r="IZ162" s="157"/>
      <c r="JA162" s="157"/>
      <c r="JB162" s="157"/>
      <c r="JC162" s="157"/>
      <c r="JD162" s="157"/>
      <c r="JE162" s="157"/>
      <c r="JF162" s="157"/>
      <c r="JG162" s="157"/>
      <c r="JH162" s="157"/>
      <c r="JI162" s="157"/>
      <c r="JJ162" s="157"/>
      <c r="JK162" s="157"/>
      <c r="JL162" s="157"/>
      <c r="JM162" s="157"/>
      <c r="JN162" s="157"/>
      <c r="JO162" s="157"/>
      <c r="JP162" s="157"/>
      <c r="JQ162" s="157"/>
      <c r="JR162" s="157"/>
      <c r="JS162" s="157"/>
      <c r="JT162" s="157"/>
      <c r="JU162" s="157"/>
      <c r="JV162" s="157"/>
      <c r="JW162" s="157"/>
      <c r="JX162" s="157"/>
      <c r="JY162" s="157"/>
      <c r="JZ162" s="157"/>
      <c r="KA162" s="157"/>
      <c r="KB162" s="157"/>
      <c r="KC162" s="157"/>
      <c r="KD162" s="157"/>
      <c r="KE162" s="157"/>
      <c r="KF162" s="157"/>
      <c r="KG162" s="157"/>
      <c r="KH162" s="157"/>
      <c r="KI162" s="157"/>
      <c r="KJ162" s="157"/>
      <c r="KK162" s="157"/>
      <c r="KL162" s="157"/>
      <c r="KM162" s="157"/>
      <c r="KN162" s="157"/>
      <c r="KO162" s="157"/>
      <c r="KP162" s="157"/>
      <c r="KQ162" s="157"/>
      <c r="KR162" s="157"/>
      <c r="KS162" s="157"/>
      <c r="KT162" s="157"/>
      <c r="KU162" s="157"/>
      <c r="KV162" s="157"/>
      <c r="KW162" s="157"/>
      <c r="KX162" s="157"/>
      <c r="KY162" s="157"/>
      <c r="KZ162" s="157"/>
      <c r="LA162" s="157"/>
      <c r="LB162" s="157"/>
      <c r="LC162" s="157"/>
      <c r="LD162" s="157"/>
      <c r="LE162" s="157"/>
      <c r="LF162" s="157"/>
      <c r="LG162" s="157"/>
      <c r="LH162" s="157"/>
      <c r="LI162" s="157"/>
      <c r="LJ162" s="157"/>
      <c r="LK162" s="157"/>
      <c r="LL162" s="157"/>
      <c r="LM162" s="157"/>
      <c r="LN162" s="157"/>
      <c r="LO162" s="157"/>
      <c r="LP162" s="157"/>
      <c r="LQ162" s="157"/>
      <c r="LR162" s="157"/>
      <c r="LS162" s="157"/>
      <c r="LT162" s="157"/>
      <c r="LU162" s="157"/>
      <c r="LV162" s="157"/>
      <c r="LW162" s="157"/>
      <c r="LX162" s="157"/>
      <c r="LY162" s="157"/>
      <c r="LZ162" s="157"/>
      <c r="MA162" s="157"/>
      <c r="MB162" s="157"/>
      <c r="MC162" s="157"/>
      <c r="MD162" s="157"/>
      <c r="ME162" s="157"/>
      <c r="MF162" s="157"/>
      <c r="MG162" s="157"/>
      <c r="MH162" s="157"/>
      <c r="MI162" s="157"/>
      <c r="MJ162" s="157"/>
      <c r="MK162" s="157"/>
      <c r="ML162" s="157"/>
      <c r="MM162" s="157"/>
      <c r="MN162" s="157"/>
      <c r="MO162" s="157"/>
      <c r="MP162" s="157"/>
      <c r="MQ162" s="157"/>
      <c r="MR162" s="157"/>
      <c r="MS162" s="157"/>
      <c r="MT162" s="157"/>
      <c r="MU162" s="157"/>
      <c r="MV162" s="157"/>
      <c r="MW162" s="157"/>
      <c r="MX162" s="157"/>
      <c r="MY162" s="157"/>
      <c r="MZ162" s="157"/>
      <c r="NA162" s="157"/>
      <c r="NB162" s="157"/>
      <c r="NC162" s="157"/>
      <c r="ND162" s="157"/>
      <c r="NE162" s="157"/>
      <c r="NF162" s="157"/>
      <c r="NG162" s="157"/>
      <c r="NH162" s="157"/>
      <c r="NI162" s="157"/>
      <c r="NJ162" s="157"/>
      <c r="NK162" s="157"/>
      <c r="NL162" s="157"/>
      <c r="NM162" s="157"/>
      <c r="NN162" s="157"/>
      <c r="NO162" s="157"/>
      <c r="NP162" s="157"/>
      <c r="NQ162" s="157"/>
      <c r="NR162" s="157"/>
      <c r="NS162" s="157"/>
      <c r="NT162" s="157"/>
      <c r="NU162" s="157"/>
      <c r="NV162" s="157"/>
      <c r="NW162" s="157"/>
      <c r="NX162" s="157"/>
      <c r="NY162" s="157"/>
      <c r="NZ162" s="157"/>
      <c r="OA162" s="157"/>
      <c r="OB162" s="157"/>
      <c r="OC162" s="157"/>
      <c r="OD162" s="157"/>
      <c r="OE162" s="157"/>
      <c r="OF162" s="157"/>
      <c r="OG162" s="157"/>
      <c r="OH162" s="157"/>
      <c r="OI162" s="157"/>
      <c r="OJ162" s="157"/>
      <c r="OK162" s="157"/>
      <c r="OL162" s="157"/>
      <c r="OM162" s="157"/>
      <c r="ON162" s="157"/>
      <c r="OO162" s="157"/>
      <c r="OP162" s="157"/>
      <c r="OQ162" s="157"/>
      <c r="OR162" s="157"/>
      <c r="OS162" s="157"/>
      <c r="OT162" s="157"/>
      <c r="OU162" s="157"/>
      <c r="OV162" s="157"/>
      <c r="OW162" s="157"/>
      <c r="OX162" s="157"/>
      <c r="OY162" s="157"/>
      <c r="OZ162" s="157"/>
      <c r="PA162" s="157"/>
      <c r="PB162" s="157"/>
      <c r="PC162" s="157"/>
      <c r="PD162" s="157"/>
      <c r="PE162" s="157"/>
      <c r="PF162" s="157"/>
      <c r="PG162" s="157"/>
      <c r="PH162" s="157"/>
      <c r="PI162" s="157"/>
      <c r="PJ162" s="157"/>
      <c r="PK162" s="157"/>
      <c r="PL162" s="157"/>
      <c r="PM162" s="157"/>
      <c r="PN162" s="157"/>
      <c r="PO162" s="157"/>
      <c r="PP162" s="157"/>
      <c r="PQ162" s="157"/>
      <c r="PR162" s="157"/>
      <c r="PS162" s="157"/>
      <c r="PT162" s="157"/>
      <c r="PU162" s="157"/>
      <c r="PV162" s="157"/>
      <c r="PW162" s="157"/>
      <c r="PX162" s="157"/>
      <c r="PY162" s="157"/>
      <c r="PZ162" s="157"/>
      <c r="QA162" s="157"/>
      <c r="QB162" s="157"/>
      <c r="QC162" s="157"/>
      <c r="QD162" s="157"/>
      <c r="QE162" s="157"/>
      <c r="QF162" s="157"/>
      <c r="QG162" s="157"/>
      <c r="QH162" s="157"/>
      <c r="QI162" s="157"/>
      <c r="QJ162" s="157"/>
      <c r="QK162" s="157"/>
      <c r="QL162" s="157"/>
      <c r="QM162" s="157"/>
      <c r="QN162" s="157"/>
      <c r="QO162" s="157"/>
      <c r="QP162" s="157"/>
      <c r="QQ162" s="157"/>
      <c r="QR162" s="157"/>
      <c r="QS162" s="157"/>
      <c r="QT162" s="157"/>
      <c r="QU162" s="157"/>
      <c r="QV162" s="157"/>
      <c r="QW162" s="157"/>
      <c r="QX162" s="157"/>
      <c r="QY162" s="157"/>
      <c r="QZ162" s="157"/>
    </row>
    <row r="163" spans="1:468" s="31" customFormat="1" x14ac:dyDescent="0.25">
      <c r="A163" s="157"/>
      <c r="B163" s="157"/>
      <c r="C163" s="157"/>
      <c r="D163" s="157"/>
      <c r="E163" s="157"/>
      <c r="F163" s="157"/>
      <c r="G163" s="157"/>
      <c r="H163" s="157"/>
      <c r="I163" s="157"/>
      <c r="J163" s="157"/>
      <c r="K163" s="157"/>
      <c r="L163" s="124"/>
      <c r="M163" s="157"/>
      <c r="N163" s="157"/>
      <c r="O163" s="157"/>
      <c r="P163" s="90"/>
      <c r="Q163" s="157"/>
      <c r="R163" s="223"/>
      <c r="S163" s="157"/>
      <c r="T163" s="90"/>
      <c r="U163" s="157"/>
      <c r="V163" s="157"/>
      <c r="W163" s="157"/>
      <c r="X163" s="157"/>
      <c r="Y163" s="157"/>
      <c r="Z163" s="157"/>
      <c r="AA163" s="157"/>
      <c r="AB163" s="157"/>
      <c r="AC163" s="157"/>
      <c r="AD163" s="157"/>
      <c r="AE163" s="157"/>
      <c r="AF163" s="157"/>
      <c r="AG163" s="157"/>
      <c r="AH163" s="157"/>
      <c r="AI163" s="157"/>
      <c r="AJ163" s="157"/>
      <c r="AK163" s="157"/>
      <c r="AL163" s="157"/>
      <c r="AM163" s="157"/>
      <c r="AN163" s="157"/>
      <c r="AO163" s="157"/>
      <c r="AP163" s="157"/>
      <c r="AQ163" s="157"/>
      <c r="AR163" s="157"/>
      <c r="AS163" s="157"/>
      <c r="AT163" s="157"/>
      <c r="AU163" s="157"/>
      <c r="AV163" s="157"/>
      <c r="AW163" s="157"/>
      <c r="AX163" s="157"/>
      <c r="AY163" s="157"/>
      <c r="AZ163" s="157"/>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c r="CE163" s="157"/>
      <c r="CF163" s="157"/>
      <c r="CG163" s="157"/>
      <c r="CH163" s="157"/>
      <c r="CI163" s="157"/>
      <c r="CJ163" s="157"/>
      <c r="CK163" s="157"/>
      <c r="CL163" s="157"/>
      <c r="CM163" s="157"/>
      <c r="CN163" s="157"/>
      <c r="CO163" s="157"/>
      <c r="CP163" s="157"/>
      <c r="CQ163" s="157"/>
      <c r="CR163" s="157"/>
      <c r="CS163" s="157"/>
      <c r="CT163" s="157"/>
      <c r="CU163" s="157"/>
      <c r="CV163" s="157"/>
      <c r="CW163" s="157"/>
      <c r="CX163" s="157"/>
      <c r="CY163" s="157"/>
      <c r="CZ163" s="157"/>
      <c r="DA163" s="157"/>
      <c r="DB163" s="157"/>
      <c r="DC163" s="157"/>
      <c r="DD163" s="157"/>
      <c r="DE163" s="157"/>
      <c r="DF163" s="157"/>
      <c r="DG163" s="157"/>
      <c r="DH163" s="157"/>
      <c r="DI163" s="157"/>
      <c r="DJ163" s="157"/>
      <c r="DK163" s="157"/>
      <c r="DL163" s="157"/>
      <c r="DM163" s="157"/>
      <c r="DN163" s="157"/>
      <c r="DO163" s="157"/>
      <c r="DP163" s="157"/>
      <c r="DQ163" s="157"/>
      <c r="DR163" s="157"/>
      <c r="DS163" s="157"/>
      <c r="DT163" s="157"/>
      <c r="DU163" s="157"/>
      <c r="DV163" s="157"/>
      <c r="DW163" s="157"/>
      <c r="DX163" s="157"/>
      <c r="DY163" s="157"/>
      <c r="DZ163" s="157"/>
      <c r="EA163" s="157"/>
      <c r="EB163" s="157"/>
      <c r="EC163" s="157"/>
      <c r="ED163" s="157"/>
      <c r="EE163" s="157"/>
      <c r="EF163" s="157"/>
      <c r="EG163" s="157"/>
      <c r="EH163" s="157"/>
      <c r="EI163" s="157"/>
      <c r="EJ163" s="157"/>
      <c r="EK163" s="157"/>
      <c r="EL163" s="157"/>
      <c r="EM163" s="157"/>
      <c r="EN163" s="157"/>
      <c r="EO163" s="157"/>
      <c r="EP163" s="157"/>
      <c r="EQ163" s="157"/>
      <c r="ER163" s="157"/>
      <c r="ES163" s="157"/>
      <c r="ET163" s="157"/>
      <c r="EU163" s="157"/>
      <c r="EV163" s="157"/>
      <c r="EW163" s="157"/>
      <c r="EX163" s="157"/>
      <c r="EY163" s="157"/>
      <c r="EZ163" s="157"/>
      <c r="FA163" s="157"/>
      <c r="FB163" s="157"/>
      <c r="FC163" s="157"/>
      <c r="FD163" s="157"/>
      <c r="FE163" s="157"/>
      <c r="FF163" s="157"/>
      <c r="FG163" s="157"/>
      <c r="FH163" s="157"/>
      <c r="FI163" s="157"/>
      <c r="FJ163" s="157"/>
      <c r="FK163" s="157"/>
      <c r="FL163" s="157"/>
      <c r="FM163" s="157"/>
      <c r="FN163" s="157"/>
      <c r="FO163" s="157"/>
      <c r="FP163" s="157"/>
      <c r="FQ163" s="157"/>
      <c r="FR163" s="157"/>
      <c r="FS163" s="157"/>
      <c r="FT163" s="157"/>
      <c r="FU163" s="157"/>
      <c r="FV163" s="157"/>
      <c r="FW163" s="157"/>
      <c r="FX163" s="157"/>
      <c r="FY163" s="157"/>
      <c r="FZ163" s="157"/>
      <c r="GA163" s="157"/>
      <c r="GB163" s="157"/>
      <c r="GC163" s="157"/>
      <c r="GD163" s="157"/>
      <c r="GE163" s="157"/>
      <c r="GF163" s="157"/>
      <c r="GG163" s="157"/>
      <c r="GH163" s="157"/>
      <c r="GI163" s="157"/>
      <c r="GJ163" s="157"/>
      <c r="GK163" s="157"/>
      <c r="GL163" s="157"/>
      <c r="GM163" s="157"/>
      <c r="GN163" s="157"/>
      <c r="GO163" s="157"/>
      <c r="GP163" s="157"/>
      <c r="GQ163" s="157"/>
      <c r="GR163" s="157"/>
      <c r="GS163" s="157"/>
      <c r="GT163" s="157"/>
      <c r="GU163" s="157"/>
      <c r="GV163" s="157"/>
      <c r="GW163" s="157"/>
      <c r="GX163" s="157"/>
      <c r="GY163" s="157"/>
      <c r="GZ163" s="157"/>
      <c r="HA163" s="157"/>
      <c r="HB163" s="157"/>
      <c r="HC163" s="157"/>
      <c r="HD163" s="157"/>
      <c r="HE163" s="157"/>
      <c r="HF163" s="157"/>
      <c r="HG163" s="157"/>
      <c r="HH163" s="157"/>
      <c r="HI163" s="157"/>
      <c r="HJ163" s="157"/>
      <c r="HK163" s="157"/>
      <c r="HL163" s="157"/>
      <c r="HM163" s="157"/>
      <c r="HN163" s="157"/>
      <c r="HO163" s="157"/>
      <c r="HP163" s="157"/>
      <c r="HQ163" s="157"/>
      <c r="HR163" s="157"/>
      <c r="HS163" s="157"/>
      <c r="HT163" s="157"/>
      <c r="HU163" s="157"/>
      <c r="HV163" s="157"/>
      <c r="HW163" s="157"/>
      <c r="HX163" s="157"/>
      <c r="HY163" s="157"/>
      <c r="HZ163" s="157"/>
      <c r="IA163" s="157"/>
      <c r="IB163" s="157"/>
      <c r="IC163" s="157"/>
      <c r="ID163" s="157"/>
      <c r="IE163" s="157"/>
      <c r="IF163" s="157"/>
      <c r="IG163" s="157"/>
      <c r="IH163" s="157"/>
      <c r="II163" s="157"/>
      <c r="IJ163" s="157"/>
      <c r="IK163" s="157"/>
      <c r="IL163" s="157"/>
      <c r="IM163" s="157"/>
      <c r="IN163" s="157"/>
      <c r="IO163" s="157"/>
      <c r="IP163" s="157"/>
      <c r="IQ163" s="157"/>
      <c r="IR163" s="157"/>
      <c r="IS163" s="157"/>
      <c r="IT163" s="157"/>
      <c r="IU163" s="157"/>
      <c r="IV163" s="157"/>
      <c r="IW163" s="157"/>
      <c r="IX163" s="157"/>
      <c r="IY163" s="157"/>
      <c r="IZ163" s="157"/>
      <c r="JA163" s="157"/>
      <c r="JB163" s="157"/>
      <c r="JC163" s="157"/>
      <c r="JD163" s="157"/>
      <c r="JE163" s="157"/>
      <c r="JF163" s="157"/>
      <c r="JG163" s="157"/>
      <c r="JH163" s="157"/>
      <c r="JI163" s="157"/>
      <c r="JJ163" s="157"/>
      <c r="JK163" s="157"/>
      <c r="JL163" s="157"/>
      <c r="JM163" s="157"/>
      <c r="JN163" s="157"/>
      <c r="JO163" s="157"/>
      <c r="JP163" s="157"/>
      <c r="JQ163" s="157"/>
      <c r="JR163" s="157"/>
      <c r="JS163" s="157"/>
      <c r="JT163" s="157"/>
      <c r="JU163" s="157"/>
      <c r="JV163" s="157"/>
      <c r="JW163" s="157"/>
      <c r="JX163" s="157"/>
      <c r="JY163" s="157"/>
      <c r="JZ163" s="157"/>
      <c r="KA163" s="157"/>
      <c r="KB163" s="157"/>
      <c r="KC163" s="157"/>
      <c r="KD163" s="157"/>
      <c r="KE163" s="157"/>
      <c r="KF163" s="157"/>
      <c r="KG163" s="157"/>
      <c r="KH163" s="157"/>
      <c r="KI163" s="157"/>
      <c r="KJ163" s="157"/>
      <c r="KK163" s="157"/>
      <c r="KL163" s="157"/>
      <c r="KM163" s="157"/>
      <c r="KN163" s="157"/>
      <c r="KO163" s="157"/>
      <c r="KP163" s="157"/>
      <c r="KQ163" s="157"/>
      <c r="KR163" s="157"/>
      <c r="KS163" s="157"/>
      <c r="KT163" s="157"/>
      <c r="KU163" s="157"/>
      <c r="KV163" s="157"/>
      <c r="KW163" s="157"/>
      <c r="KX163" s="157"/>
      <c r="KY163" s="157"/>
      <c r="KZ163" s="157"/>
      <c r="LA163" s="157"/>
      <c r="LB163" s="157"/>
      <c r="LC163" s="157"/>
      <c r="LD163" s="157"/>
      <c r="LE163" s="157"/>
      <c r="LF163" s="157"/>
      <c r="LG163" s="157"/>
      <c r="LH163" s="157"/>
      <c r="LI163" s="157"/>
      <c r="LJ163" s="157"/>
      <c r="LK163" s="157"/>
      <c r="LL163" s="157"/>
      <c r="LM163" s="157"/>
      <c r="LN163" s="157"/>
      <c r="LO163" s="157"/>
      <c r="LP163" s="157"/>
      <c r="LQ163" s="157"/>
      <c r="LR163" s="157"/>
      <c r="LS163" s="157"/>
      <c r="LT163" s="157"/>
      <c r="LU163" s="157"/>
      <c r="LV163" s="157"/>
      <c r="LW163" s="157"/>
      <c r="LX163" s="157"/>
      <c r="LY163" s="157"/>
      <c r="LZ163" s="157"/>
      <c r="MA163" s="157"/>
      <c r="MB163" s="157"/>
      <c r="MC163" s="157"/>
      <c r="MD163" s="157"/>
      <c r="ME163" s="157"/>
      <c r="MF163" s="157"/>
      <c r="MG163" s="157"/>
      <c r="MH163" s="157"/>
      <c r="MI163" s="157"/>
      <c r="MJ163" s="157"/>
      <c r="MK163" s="157"/>
      <c r="ML163" s="157"/>
      <c r="MM163" s="157"/>
      <c r="MN163" s="157"/>
      <c r="MO163" s="157"/>
      <c r="MP163" s="157"/>
      <c r="MQ163" s="157"/>
      <c r="MR163" s="157"/>
      <c r="MS163" s="157"/>
      <c r="MT163" s="157"/>
      <c r="MU163" s="157"/>
      <c r="MV163" s="157"/>
      <c r="MW163" s="157"/>
      <c r="MX163" s="157"/>
      <c r="MY163" s="157"/>
      <c r="MZ163" s="157"/>
      <c r="NA163" s="157"/>
      <c r="NB163" s="157"/>
      <c r="NC163" s="157"/>
      <c r="ND163" s="157"/>
      <c r="NE163" s="157"/>
      <c r="NF163" s="157"/>
      <c r="NG163" s="157"/>
      <c r="NH163" s="157"/>
      <c r="NI163" s="157"/>
      <c r="NJ163" s="157"/>
      <c r="NK163" s="157"/>
      <c r="NL163" s="157"/>
      <c r="NM163" s="157"/>
      <c r="NN163" s="157"/>
      <c r="NO163" s="157"/>
      <c r="NP163" s="157"/>
      <c r="NQ163" s="157"/>
      <c r="NR163" s="157"/>
      <c r="NS163" s="157"/>
      <c r="NT163" s="157"/>
      <c r="NU163" s="157"/>
      <c r="NV163" s="157"/>
      <c r="NW163" s="157"/>
      <c r="NX163" s="157"/>
      <c r="NY163" s="157"/>
      <c r="NZ163" s="157"/>
      <c r="OA163" s="157"/>
      <c r="OB163" s="157"/>
      <c r="OC163" s="157"/>
      <c r="OD163" s="157"/>
      <c r="OE163" s="157"/>
      <c r="OF163" s="157"/>
      <c r="OG163" s="157"/>
      <c r="OH163" s="157"/>
      <c r="OI163" s="157"/>
      <c r="OJ163" s="157"/>
      <c r="OK163" s="157"/>
      <c r="OL163" s="157"/>
      <c r="OM163" s="157"/>
      <c r="ON163" s="157"/>
      <c r="OO163" s="157"/>
      <c r="OP163" s="157"/>
      <c r="OQ163" s="157"/>
      <c r="OR163" s="157"/>
      <c r="OS163" s="157"/>
      <c r="OT163" s="157"/>
      <c r="OU163" s="157"/>
      <c r="OV163" s="157"/>
      <c r="OW163" s="157"/>
      <c r="OX163" s="157"/>
      <c r="OY163" s="157"/>
      <c r="OZ163" s="157"/>
      <c r="PA163" s="157"/>
      <c r="PB163" s="157"/>
      <c r="PC163" s="157"/>
      <c r="PD163" s="157"/>
      <c r="PE163" s="157"/>
      <c r="PF163" s="157"/>
      <c r="PG163" s="157"/>
      <c r="PH163" s="157"/>
      <c r="PI163" s="157"/>
      <c r="PJ163" s="157"/>
      <c r="PK163" s="157"/>
      <c r="PL163" s="157"/>
      <c r="PM163" s="157"/>
      <c r="PN163" s="157"/>
      <c r="PO163" s="157"/>
      <c r="PP163" s="157"/>
      <c r="PQ163" s="157"/>
      <c r="PR163" s="157"/>
      <c r="PS163" s="157"/>
      <c r="PT163" s="157"/>
      <c r="PU163" s="157"/>
      <c r="PV163" s="157"/>
      <c r="PW163" s="157"/>
      <c r="PX163" s="157"/>
      <c r="PY163" s="157"/>
      <c r="PZ163" s="157"/>
      <c r="QA163" s="157"/>
      <c r="QB163" s="157"/>
      <c r="QC163" s="157"/>
      <c r="QD163" s="157"/>
      <c r="QE163" s="157"/>
      <c r="QF163" s="157"/>
      <c r="QG163" s="157"/>
      <c r="QH163" s="157"/>
      <c r="QI163" s="157"/>
      <c r="QJ163" s="157"/>
      <c r="QK163" s="157"/>
      <c r="QL163" s="157"/>
      <c r="QM163" s="157"/>
      <c r="QN163" s="157"/>
      <c r="QO163" s="157"/>
      <c r="QP163" s="157"/>
      <c r="QQ163" s="157"/>
      <c r="QR163" s="157"/>
      <c r="QS163" s="157"/>
      <c r="QT163" s="157"/>
      <c r="QU163" s="157"/>
      <c r="QV163" s="157"/>
      <c r="QW163" s="157"/>
      <c r="QX163" s="157"/>
      <c r="QY163" s="157"/>
      <c r="QZ163" s="157"/>
    </row>
    <row r="164" spans="1:468" s="31" customFormat="1" x14ac:dyDescent="0.25">
      <c r="A164" s="157"/>
      <c r="B164" s="157"/>
      <c r="C164" s="157"/>
      <c r="D164" s="157"/>
      <c r="E164" s="157"/>
      <c r="F164" s="157"/>
      <c r="G164" s="157"/>
      <c r="H164" s="157"/>
      <c r="I164" s="157"/>
      <c r="J164" s="157"/>
      <c r="K164" s="157"/>
      <c r="L164" s="124"/>
      <c r="M164" s="157"/>
      <c r="N164" s="157"/>
      <c r="O164" s="157"/>
      <c r="P164" s="90"/>
      <c r="Q164" s="157"/>
      <c r="R164" s="223"/>
      <c r="S164" s="157"/>
      <c r="T164" s="90"/>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c r="CG164" s="157"/>
      <c r="CH164" s="157"/>
      <c r="CI164" s="157"/>
      <c r="CJ164" s="157"/>
      <c r="CK164" s="157"/>
      <c r="CL164" s="157"/>
      <c r="CM164" s="157"/>
      <c r="CN164" s="157"/>
      <c r="CO164" s="157"/>
      <c r="CP164" s="157"/>
      <c r="CQ164" s="157"/>
      <c r="CR164" s="157"/>
      <c r="CS164" s="157"/>
      <c r="CT164" s="157"/>
      <c r="CU164" s="157"/>
      <c r="CV164" s="157"/>
      <c r="CW164" s="157"/>
      <c r="CX164" s="157"/>
      <c r="CY164" s="157"/>
      <c r="CZ164" s="157"/>
      <c r="DA164" s="157"/>
      <c r="DB164" s="157"/>
      <c r="DC164" s="157"/>
      <c r="DD164" s="157"/>
      <c r="DE164" s="157"/>
      <c r="DF164" s="157"/>
      <c r="DG164" s="157"/>
      <c r="DH164" s="157"/>
      <c r="DI164" s="157"/>
      <c r="DJ164" s="157"/>
      <c r="DK164" s="157"/>
      <c r="DL164" s="157"/>
      <c r="DM164" s="157"/>
      <c r="DN164" s="157"/>
      <c r="DO164" s="157"/>
      <c r="DP164" s="157"/>
      <c r="DQ164" s="157"/>
      <c r="DR164" s="157"/>
      <c r="DS164" s="157"/>
      <c r="DT164" s="157"/>
      <c r="DU164" s="157"/>
      <c r="DV164" s="157"/>
      <c r="DW164" s="157"/>
      <c r="DX164" s="157"/>
      <c r="DY164" s="157"/>
      <c r="DZ164" s="157"/>
      <c r="EA164" s="157"/>
      <c r="EB164" s="157"/>
      <c r="EC164" s="157"/>
      <c r="ED164" s="157"/>
      <c r="EE164" s="157"/>
      <c r="EF164" s="157"/>
      <c r="EG164" s="157"/>
      <c r="EH164" s="157"/>
      <c r="EI164" s="157"/>
      <c r="EJ164" s="157"/>
      <c r="EK164" s="157"/>
      <c r="EL164" s="157"/>
      <c r="EM164" s="157"/>
      <c r="EN164" s="157"/>
      <c r="EO164" s="157"/>
      <c r="EP164" s="157"/>
      <c r="EQ164" s="157"/>
      <c r="ER164" s="157"/>
      <c r="ES164" s="157"/>
      <c r="ET164" s="157"/>
      <c r="EU164" s="157"/>
      <c r="EV164" s="157"/>
      <c r="EW164" s="157"/>
      <c r="EX164" s="157"/>
      <c r="EY164" s="157"/>
      <c r="EZ164" s="157"/>
      <c r="FA164" s="157"/>
      <c r="FB164" s="157"/>
      <c r="FC164" s="157"/>
      <c r="FD164" s="157"/>
      <c r="FE164" s="157"/>
      <c r="FF164" s="157"/>
      <c r="FG164" s="157"/>
      <c r="FH164" s="157"/>
      <c r="FI164" s="157"/>
      <c r="FJ164" s="157"/>
      <c r="FK164" s="157"/>
      <c r="FL164" s="157"/>
      <c r="FM164" s="157"/>
      <c r="FN164" s="157"/>
      <c r="FO164" s="157"/>
      <c r="FP164" s="157"/>
      <c r="FQ164" s="157"/>
      <c r="FR164" s="157"/>
      <c r="FS164" s="157"/>
      <c r="FT164" s="157"/>
      <c r="FU164" s="157"/>
      <c r="FV164" s="157"/>
      <c r="FW164" s="157"/>
      <c r="FX164" s="157"/>
      <c r="FY164" s="157"/>
      <c r="FZ164" s="157"/>
      <c r="GA164" s="157"/>
      <c r="GB164" s="157"/>
      <c r="GC164" s="157"/>
      <c r="GD164" s="157"/>
      <c r="GE164" s="157"/>
      <c r="GF164" s="157"/>
      <c r="GG164" s="157"/>
      <c r="GH164" s="157"/>
      <c r="GI164" s="157"/>
      <c r="GJ164" s="157"/>
      <c r="GK164" s="157"/>
      <c r="GL164" s="157"/>
      <c r="GM164" s="157"/>
      <c r="GN164" s="157"/>
      <c r="GO164" s="157"/>
      <c r="GP164" s="157"/>
      <c r="GQ164" s="157"/>
      <c r="GR164" s="157"/>
      <c r="GS164" s="157"/>
      <c r="GT164" s="157"/>
      <c r="GU164" s="157"/>
      <c r="GV164" s="157"/>
      <c r="GW164" s="157"/>
      <c r="GX164" s="157"/>
      <c r="GY164" s="157"/>
      <c r="GZ164" s="157"/>
      <c r="HA164" s="157"/>
      <c r="HB164" s="157"/>
      <c r="HC164" s="157"/>
      <c r="HD164" s="157"/>
      <c r="HE164" s="157"/>
      <c r="HF164" s="157"/>
      <c r="HG164" s="157"/>
      <c r="HH164" s="157"/>
      <c r="HI164" s="157"/>
      <c r="HJ164" s="157"/>
      <c r="HK164" s="157"/>
      <c r="HL164" s="157"/>
      <c r="HM164" s="157"/>
      <c r="HN164" s="157"/>
      <c r="HO164" s="157"/>
      <c r="HP164" s="157"/>
      <c r="HQ164" s="157"/>
      <c r="HR164" s="157"/>
      <c r="HS164" s="157"/>
      <c r="HT164" s="157"/>
      <c r="HU164" s="157"/>
      <c r="HV164" s="157"/>
      <c r="HW164" s="157"/>
      <c r="HX164" s="157"/>
      <c r="HY164" s="157"/>
      <c r="HZ164" s="157"/>
      <c r="IA164" s="157"/>
      <c r="IB164" s="157"/>
      <c r="IC164" s="157"/>
      <c r="ID164" s="157"/>
      <c r="IE164" s="157"/>
      <c r="IF164" s="157"/>
      <c r="IG164" s="157"/>
      <c r="IH164" s="157"/>
      <c r="II164" s="157"/>
      <c r="IJ164" s="157"/>
      <c r="IK164" s="157"/>
      <c r="IL164" s="157"/>
      <c r="IM164" s="157"/>
      <c r="IN164" s="157"/>
      <c r="IO164" s="157"/>
      <c r="IP164" s="157"/>
      <c r="IQ164" s="157"/>
      <c r="IR164" s="157"/>
      <c r="IS164" s="157"/>
      <c r="IT164" s="157"/>
      <c r="IU164" s="157"/>
      <c r="IV164" s="157"/>
      <c r="IW164" s="157"/>
      <c r="IX164" s="157"/>
      <c r="IY164" s="157"/>
      <c r="IZ164" s="157"/>
      <c r="JA164" s="157"/>
      <c r="JB164" s="157"/>
      <c r="JC164" s="157"/>
      <c r="JD164" s="157"/>
      <c r="JE164" s="157"/>
      <c r="JF164" s="157"/>
      <c r="JG164" s="157"/>
      <c r="JH164" s="157"/>
      <c r="JI164" s="157"/>
      <c r="JJ164" s="157"/>
      <c r="JK164" s="157"/>
      <c r="JL164" s="157"/>
      <c r="JM164" s="157"/>
      <c r="JN164" s="157"/>
      <c r="JO164" s="157"/>
      <c r="JP164" s="157"/>
      <c r="JQ164" s="157"/>
      <c r="JR164" s="157"/>
      <c r="JS164" s="157"/>
      <c r="JT164" s="157"/>
      <c r="JU164" s="157"/>
      <c r="JV164" s="157"/>
      <c r="JW164" s="157"/>
      <c r="JX164" s="157"/>
      <c r="JY164" s="157"/>
      <c r="JZ164" s="157"/>
      <c r="KA164" s="157"/>
      <c r="KB164" s="157"/>
      <c r="KC164" s="157"/>
      <c r="KD164" s="157"/>
      <c r="KE164" s="157"/>
      <c r="KF164" s="157"/>
      <c r="KG164" s="157"/>
      <c r="KH164" s="157"/>
      <c r="KI164" s="157"/>
      <c r="KJ164" s="157"/>
      <c r="KK164" s="157"/>
      <c r="KL164" s="157"/>
      <c r="KM164" s="157"/>
      <c r="KN164" s="157"/>
      <c r="KO164" s="157"/>
      <c r="KP164" s="157"/>
      <c r="KQ164" s="157"/>
      <c r="KR164" s="157"/>
      <c r="KS164" s="157"/>
      <c r="KT164" s="157"/>
      <c r="KU164" s="157"/>
      <c r="KV164" s="157"/>
      <c r="KW164" s="157"/>
      <c r="KX164" s="157"/>
      <c r="KY164" s="157"/>
      <c r="KZ164" s="157"/>
      <c r="LA164" s="157"/>
      <c r="LB164" s="157"/>
      <c r="LC164" s="157"/>
      <c r="LD164" s="157"/>
      <c r="LE164" s="157"/>
      <c r="LF164" s="157"/>
      <c r="LG164" s="157"/>
      <c r="LH164" s="157"/>
      <c r="LI164" s="157"/>
      <c r="LJ164" s="157"/>
      <c r="LK164" s="157"/>
      <c r="LL164" s="157"/>
      <c r="LM164" s="157"/>
      <c r="LN164" s="157"/>
      <c r="LO164" s="157"/>
      <c r="LP164" s="157"/>
      <c r="LQ164" s="157"/>
      <c r="LR164" s="157"/>
      <c r="LS164" s="157"/>
      <c r="LT164" s="157"/>
      <c r="LU164" s="157"/>
      <c r="LV164" s="157"/>
      <c r="LW164" s="157"/>
      <c r="LX164" s="157"/>
      <c r="LY164" s="157"/>
      <c r="LZ164" s="157"/>
      <c r="MA164" s="157"/>
      <c r="MB164" s="157"/>
      <c r="MC164" s="157"/>
      <c r="MD164" s="157"/>
      <c r="ME164" s="157"/>
      <c r="MF164" s="157"/>
      <c r="MG164" s="157"/>
      <c r="MH164" s="157"/>
      <c r="MI164" s="157"/>
      <c r="MJ164" s="157"/>
      <c r="MK164" s="157"/>
      <c r="ML164" s="157"/>
      <c r="MM164" s="157"/>
      <c r="MN164" s="157"/>
      <c r="MO164" s="157"/>
      <c r="MP164" s="157"/>
      <c r="MQ164" s="157"/>
      <c r="MR164" s="157"/>
      <c r="MS164" s="157"/>
      <c r="MT164" s="157"/>
      <c r="MU164" s="157"/>
      <c r="MV164" s="157"/>
      <c r="MW164" s="157"/>
      <c r="MX164" s="157"/>
      <c r="MY164" s="157"/>
      <c r="MZ164" s="157"/>
      <c r="NA164" s="157"/>
      <c r="NB164" s="157"/>
      <c r="NC164" s="157"/>
      <c r="ND164" s="157"/>
      <c r="NE164" s="157"/>
      <c r="NF164" s="157"/>
      <c r="NG164" s="157"/>
      <c r="NH164" s="157"/>
      <c r="NI164" s="157"/>
      <c r="NJ164" s="157"/>
      <c r="NK164" s="157"/>
      <c r="NL164" s="157"/>
      <c r="NM164" s="157"/>
      <c r="NN164" s="157"/>
      <c r="NO164" s="157"/>
      <c r="NP164" s="157"/>
      <c r="NQ164" s="157"/>
      <c r="NR164" s="157"/>
      <c r="NS164" s="157"/>
      <c r="NT164" s="157"/>
      <c r="NU164" s="157"/>
      <c r="NV164" s="157"/>
      <c r="NW164" s="157"/>
      <c r="NX164" s="157"/>
      <c r="NY164" s="157"/>
      <c r="NZ164" s="157"/>
      <c r="OA164" s="157"/>
      <c r="OB164" s="157"/>
      <c r="OC164" s="157"/>
      <c r="OD164" s="157"/>
      <c r="OE164" s="157"/>
      <c r="OF164" s="157"/>
      <c r="OG164" s="157"/>
      <c r="OH164" s="157"/>
      <c r="OI164" s="157"/>
      <c r="OJ164" s="157"/>
      <c r="OK164" s="157"/>
      <c r="OL164" s="157"/>
      <c r="OM164" s="157"/>
      <c r="ON164" s="157"/>
      <c r="OO164" s="157"/>
      <c r="OP164" s="157"/>
      <c r="OQ164" s="157"/>
      <c r="OR164" s="157"/>
      <c r="OS164" s="157"/>
      <c r="OT164" s="157"/>
      <c r="OU164" s="157"/>
      <c r="OV164" s="157"/>
      <c r="OW164" s="157"/>
      <c r="OX164" s="157"/>
      <c r="OY164" s="157"/>
      <c r="OZ164" s="157"/>
      <c r="PA164" s="157"/>
      <c r="PB164" s="157"/>
      <c r="PC164" s="157"/>
      <c r="PD164" s="157"/>
      <c r="PE164" s="157"/>
      <c r="PF164" s="157"/>
      <c r="PG164" s="157"/>
      <c r="PH164" s="157"/>
      <c r="PI164" s="157"/>
      <c r="PJ164" s="157"/>
      <c r="PK164" s="157"/>
      <c r="PL164" s="157"/>
      <c r="PM164" s="157"/>
      <c r="PN164" s="157"/>
      <c r="PO164" s="157"/>
      <c r="PP164" s="157"/>
      <c r="PQ164" s="157"/>
      <c r="PR164" s="157"/>
      <c r="PS164" s="157"/>
      <c r="PT164" s="157"/>
      <c r="PU164" s="157"/>
      <c r="PV164" s="157"/>
      <c r="PW164" s="157"/>
      <c r="PX164" s="157"/>
      <c r="PY164" s="157"/>
      <c r="PZ164" s="157"/>
      <c r="QA164" s="157"/>
      <c r="QB164" s="157"/>
      <c r="QC164" s="157"/>
      <c r="QD164" s="157"/>
      <c r="QE164" s="157"/>
      <c r="QF164" s="157"/>
      <c r="QG164" s="157"/>
      <c r="QH164" s="157"/>
      <c r="QI164" s="157"/>
      <c r="QJ164" s="157"/>
      <c r="QK164" s="157"/>
      <c r="QL164" s="157"/>
      <c r="QM164" s="157"/>
      <c r="QN164" s="157"/>
      <c r="QO164" s="157"/>
      <c r="QP164" s="157"/>
      <c r="QQ164" s="157"/>
      <c r="QR164" s="157"/>
      <c r="QS164" s="157"/>
      <c r="QT164" s="157"/>
      <c r="QU164" s="157"/>
      <c r="QV164" s="157"/>
      <c r="QW164" s="157"/>
      <c r="QX164" s="157"/>
      <c r="QY164" s="157"/>
      <c r="QZ164" s="157"/>
    </row>
    <row r="165" spans="1:468" s="31" customFormat="1" x14ac:dyDescent="0.25">
      <c r="A165" s="157"/>
      <c r="B165" s="157"/>
      <c r="C165" s="157"/>
      <c r="D165" s="157"/>
      <c r="E165" s="157"/>
      <c r="F165" s="157"/>
      <c r="G165" s="157"/>
      <c r="H165" s="157"/>
      <c r="I165" s="157"/>
      <c r="J165" s="157"/>
      <c r="K165" s="157"/>
      <c r="L165" s="124"/>
      <c r="M165" s="157"/>
      <c r="N165" s="157"/>
      <c r="O165" s="157"/>
      <c r="P165" s="90"/>
      <c r="Q165" s="157"/>
      <c r="R165" s="223"/>
      <c r="S165" s="157"/>
      <c r="T165" s="90"/>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7"/>
      <c r="AU165" s="157"/>
      <c r="AV165" s="157"/>
      <c r="AW165" s="157"/>
      <c r="AX165" s="157"/>
      <c r="AY165" s="157"/>
      <c r="AZ165" s="157"/>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c r="CG165" s="157"/>
      <c r="CH165" s="157"/>
      <c r="CI165" s="157"/>
      <c r="CJ165" s="157"/>
      <c r="CK165" s="157"/>
      <c r="CL165" s="157"/>
      <c r="CM165" s="157"/>
      <c r="CN165" s="157"/>
      <c r="CO165" s="157"/>
      <c r="CP165" s="157"/>
      <c r="CQ165" s="157"/>
      <c r="CR165" s="157"/>
      <c r="CS165" s="157"/>
      <c r="CT165" s="157"/>
      <c r="CU165" s="157"/>
      <c r="CV165" s="157"/>
      <c r="CW165" s="157"/>
      <c r="CX165" s="157"/>
      <c r="CY165" s="157"/>
      <c r="CZ165" s="157"/>
      <c r="DA165" s="157"/>
      <c r="DB165" s="157"/>
      <c r="DC165" s="157"/>
      <c r="DD165" s="157"/>
      <c r="DE165" s="157"/>
      <c r="DF165" s="157"/>
      <c r="DG165" s="157"/>
      <c r="DH165" s="157"/>
      <c r="DI165" s="157"/>
      <c r="DJ165" s="157"/>
      <c r="DK165" s="157"/>
      <c r="DL165" s="157"/>
      <c r="DM165" s="157"/>
      <c r="DN165" s="157"/>
      <c r="DO165" s="157"/>
      <c r="DP165" s="157"/>
      <c r="DQ165" s="157"/>
      <c r="DR165" s="157"/>
      <c r="DS165" s="157"/>
      <c r="DT165" s="157"/>
      <c r="DU165" s="157"/>
      <c r="DV165" s="157"/>
      <c r="DW165" s="157"/>
      <c r="DX165" s="157"/>
      <c r="DY165" s="157"/>
      <c r="DZ165" s="157"/>
      <c r="EA165" s="157"/>
      <c r="EB165" s="157"/>
      <c r="EC165" s="157"/>
      <c r="ED165" s="157"/>
      <c r="EE165" s="157"/>
      <c r="EF165" s="157"/>
      <c r="EG165" s="157"/>
      <c r="EH165" s="157"/>
      <c r="EI165" s="157"/>
      <c r="EJ165" s="157"/>
      <c r="EK165" s="157"/>
      <c r="EL165" s="157"/>
      <c r="EM165" s="157"/>
      <c r="EN165" s="157"/>
      <c r="EO165" s="157"/>
      <c r="EP165" s="157"/>
      <c r="EQ165" s="157"/>
      <c r="ER165" s="157"/>
      <c r="ES165" s="157"/>
      <c r="ET165" s="157"/>
      <c r="EU165" s="157"/>
      <c r="EV165" s="157"/>
      <c r="EW165" s="157"/>
      <c r="EX165" s="157"/>
      <c r="EY165" s="157"/>
      <c r="EZ165" s="157"/>
      <c r="FA165" s="157"/>
      <c r="FB165" s="157"/>
      <c r="FC165" s="157"/>
      <c r="FD165" s="157"/>
      <c r="FE165" s="157"/>
      <c r="FF165" s="157"/>
      <c r="FG165" s="157"/>
      <c r="FH165" s="157"/>
      <c r="FI165" s="157"/>
      <c r="FJ165" s="157"/>
      <c r="FK165" s="157"/>
      <c r="FL165" s="157"/>
      <c r="FM165" s="157"/>
      <c r="FN165" s="157"/>
      <c r="FO165" s="157"/>
      <c r="FP165" s="157"/>
      <c r="FQ165" s="157"/>
      <c r="FR165" s="157"/>
      <c r="FS165" s="157"/>
      <c r="FT165" s="157"/>
      <c r="FU165" s="157"/>
      <c r="FV165" s="157"/>
      <c r="FW165" s="157"/>
      <c r="FX165" s="157"/>
      <c r="FY165" s="157"/>
      <c r="FZ165" s="157"/>
      <c r="GA165" s="157"/>
      <c r="GB165" s="157"/>
      <c r="GC165" s="157"/>
      <c r="GD165" s="157"/>
      <c r="GE165" s="157"/>
      <c r="GF165" s="157"/>
      <c r="GG165" s="157"/>
      <c r="GH165" s="157"/>
      <c r="GI165" s="157"/>
      <c r="GJ165" s="157"/>
      <c r="GK165" s="157"/>
      <c r="GL165" s="157"/>
      <c r="GM165" s="157"/>
      <c r="GN165" s="157"/>
      <c r="GO165" s="157"/>
      <c r="GP165" s="157"/>
      <c r="GQ165" s="157"/>
      <c r="GR165" s="157"/>
      <c r="GS165" s="157"/>
      <c r="GT165" s="157"/>
      <c r="GU165" s="157"/>
      <c r="GV165" s="157"/>
      <c r="GW165" s="157"/>
      <c r="GX165" s="157"/>
      <c r="GY165" s="157"/>
      <c r="GZ165" s="157"/>
      <c r="HA165" s="157"/>
      <c r="HB165" s="157"/>
      <c r="HC165" s="157"/>
      <c r="HD165" s="157"/>
      <c r="HE165" s="157"/>
      <c r="HF165" s="157"/>
      <c r="HG165" s="157"/>
      <c r="HH165" s="157"/>
      <c r="HI165" s="157"/>
      <c r="HJ165" s="157"/>
      <c r="HK165" s="157"/>
      <c r="HL165" s="157"/>
      <c r="HM165" s="157"/>
      <c r="HN165" s="157"/>
      <c r="HO165" s="157"/>
      <c r="HP165" s="157"/>
      <c r="HQ165" s="157"/>
      <c r="HR165" s="157"/>
      <c r="HS165" s="157"/>
      <c r="HT165" s="157"/>
      <c r="HU165" s="157"/>
      <c r="HV165" s="157"/>
      <c r="HW165" s="157"/>
      <c r="HX165" s="157"/>
      <c r="HY165" s="157"/>
      <c r="HZ165" s="157"/>
      <c r="IA165" s="157"/>
      <c r="IB165" s="157"/>
      <c r="IC165" s="157"/>
      <c r="ID165" s="157"/>
      <c r="IE165" s="157"/>
      <c r="IF165" s="157"/>
      <c r="IG165" s="157"/>
      <c r="IH165" s="157"/>
      <c r="II165" s="157"/>
      <c r="IJ165" s="157"/>
      <c r="IK165" s="157"/>
      <c r="IL165" s="157"/>
      <c r="IM165" s="157"/>
      <c r="IN165" s="157"/>
      <c r="IO165" s="157"/>
      <c r="IP165" s="157"/>
      <c r="IQ165" s="157"/>
      <c r="IR165" s="157"/>
      <c r="IS165" s="157"/>
      <c r="IT165" s="157"/>
      <c r="IU165" s="157"/>
      <c r="IV165" s="157"/>
      <c r="IW165" s="157"/>
      <c r="IX165" s="157"/>
      <c r="IY165" s="157"/>
      <c r="IZ165" s="157"/>
      <c r="JA165" s="157"/>
      <c r="JB165" s="157"/>
      <c r="JC165" s="157"/>
      <c r="JD165" s="157"/>
      <c r="JE165" s="157"/>
      <c r="JF165" s="157"/>
      <c r="JG165" s="157"/>
      <c r="JH165" s="157"/>
      <c r="JI165" s="157"/>
      <c r="JJ165" s="157"/>
      <c r="JK165" s="157"/>
      <c r="JL165" s="157"/>
      <c r="JM165" s="157"/>
      <c r="JN165" s="157"/>
      <c r="JO165" s="157"/>
      <c r="JP165" s="157"/>
      <c r="JQ165" s="157"/>
      <c r="JR165" s="157"/>
      <c r="JS165" s="157"/>
      <c r="JT165" s="157"/>
      <c r="JU165" s="157"/>
      <c r="JV165" s="157"/>
      <c r="JW165" s="157"/>
      <c r="JX165" s="157"/>
      <c r="JY165" s="157"/>
      <c r="JZ165" s="157"/>
      <c r="KA165" s="157"/>
      <c r="KB165" s="157"/>
      <c r="KC165" s="157"/>
      <c r="KD165" s="157"/>
      <c r="KE165" s="157"/>
      <c r="KF165" s="157"/>
      <c r="KG165" s="157"/>
      <c r="KH165" s="157"/>
      <c r="KI165" s="157"/>
      <c r="KJ165" s="157"/>
      <c r="KK165" s="157"/>
      <c r="KL165" s="157"/>
      <c r="KM165" s="157"/>
      <c r="KN165" s="157"/>
      <c r="KO165" s="157"/>
      <c r="KP165" s="157"/>
      <c r="KQ165" s="157"/>
      <c r="KR165" s="157"/>
      <c r="KS165" s="157"/>
      <c r="KT165" s="157"/>
      <c r="KU165" s="157"/>
      <c r="KV165" s="157"/>
      <c r="KW165" s="157"/>
      <c r="KX165" s="157"/>
      <c r="KY165" s="157"/>
      <c r="KZ165" s="157"/>
      <c r="LA165" s="157"/>
      <c r="LB165" s="157"/>
      <c r="LC165" s="157"/>
      <c r="LD165" s="157"/>
      <c r="LE165" s="157"/>
      <c r="LF165" s="157"/>
      <c r="LG165" s="157"/>
      <c r="LH165" s="157"/>
      <c r="LI165" s="157"/>
      <c r="LJ165" s="157"/>
      <c r="LK165" s="157"/>
      <c r="LL165" s="157"/>
      <c r="LM165" s="157"/>
      <c r="LN165" s="157"/>
      <c r="LO165" s="157"/>
      <c r="LP165" s="157"/>
      <c r="LQ165" s="157"/>
      <c r="LR165" s="157"/>
      <c r="LS165" s="157"/>
      <c r="LT165" s="157"/>
      <c r="LU165" s="157"/>
      <c r="LV165" s="157"/>
      <c r="LW165" s="157"/>
      <c r="LX165" s="157"/>
      <c r="LY165" s="157"/>
      <c r="LZ165" s="157"/>
      <c r="MA165" s="157"/>
      <c r="MB165" s="157"/>
      <c r="MC165" s="157"/>
      <c r="MD165" s="157"/>
      <c r="ME165" s="157"/>
      <c r="MF165" s="157"/>
      <c r="MG165" s="157"/>
      <c r="MH165" s="157"/>
      <c r="MI165" s="157"/>
      <c r="MJ165" s="157"/>
      <c r="MK165" s="157"/>
      <c r="ML165" s="157"/>
      <c r="MM165" s="157"/>
      <c r="MN165" s="157"/>
      <c r="MO165" s="157"/>
      <c r="MP165" s="157"/>
      <c r="MQ165" s="157"/>
      <c r="MR165" s="157"/>
      <c r="MS165" s="157"/>
      <c r="MT165" s="157"/>
      <c r="MU165" s="157"/>
      <c r="MV165" s="157"/>
      <c r="MW165" s="157"/>
      <c r="MX165" s="157"/>
      <c r="MY165" s="157"/>
      <c r="MZ165" s="157"/>
      <c r="NA165" s="157"/>
      <c r="NB165" s="157"/>
      <c r="NC165" s="157"/>
      <c r="ND165" s="157"/>
      <c r="NE165" s="157"/>
      <c r="NF165" s="157"/>
      <c r="NG165" s="157"/>
      <c r="NH165" s="157"/>
      <c r="NI165" s="157"/>
      <c r="NJ165" s="157"/>
      <c r="NK165" s="157"/>
      <c r="NL165" s="157"/>
      <c r="NM165" s="157"/>
      <c r="NN165" s="157"/>
      <c r="NO165" s="157"/>
      <c r="NP165" s="157"/>
      <c r="NQ165" s="157"/>
      <c r="NR165" s="157"/>
      <c r="NS165" s="157"/>
      <c r="NT165" s="157"/>
      <c r="NU165" s="157"/>
      <c r="NV165" s="157"/>
      <c r="NW165" s="157"/>
      <c r="NX165" s="157"/>
      <c r="NY165" s="157"/>
      <c r="NZ165" s="157"/>
      <c r="OA165" s="157"/>
      <c r="OB165" s="157"/>
      <c r="OC165" s="157"/>
      <c r="OD165" s="157"/>
      <c r="OE165" s="157"/>
      <c r="OF165" s="157"/>
      <c r="OG165" s="157"/>
      <c r="OH165" s="157"/>
      <c r="OI165" s="157"/>
      <c r="OJ165" s="157"/>
      <c r="OK165" s="157"/>
      <c r="OL165" s="157"/>
      <c r="OM165" s="157"/>
      <c r="ON165" s="157"/>
      <c r="OO165" s="157"/>
      <c r="OP165" s="157"/>
      <c r="OQ165" s="157"/>
      <c r="OR165" s="157"/>
      <c r="OS165" s="157"/>
      <c r="OT165" s="157"/>
      <c r="OU165" s="157"/>
      <c r="OV165" s="157"/>
      <c r="OW165" s="157"/>
      <c r="OX165" s="157"/>
      <c r="OY165" s="157"/>
      <c r="OZ165" s="157"/>
      <c r="PA165" s="157"/>
      <c r="PB165" s="157"/>
      <c r="PC165" s="157"/>
      <c r="PD165" s="157"/>
      <c r="PE165" s="157"/>
      <c r="PF165" s="157"/>
      <c r="PG165" s="157"/>
      <c r="PH165" s="157"/>
      <c r="PI165" s="157"/>
      <c r="PJ165" s="157"/>
      <c r="PK165" s="157"/>
      <c r="PL165" s="157"/>
      <c r="PM165" s="157"/>
      <c r="PN165" s="157"/>
      <c r="PO165" s="157"/>
      <c r="PP165" s="157"/>
      <c r="PQ165" s="157"/>
      <c r="PR165" s="157"/>
      <c r="PS165" s="157"/>
      <c r="PT165" s="157"/>
      <c r="PU165" s="157"/>
      <c r="PV165" s="157"/>
      <c r="PW165" s="157"/>
      <c r="PX165" s="157"/>
      <c r="PY165" s="157"/>
      <c r="PZ165" s="157"/>
      <c r="QA165" s="157"/>
      <c r="QB165" s="157"/>
      <c r="QC165" s="157"/>
      <c r="QD165" s="157"/>
      <c r="QE165" s="157"/>
      <c r="QF165" s="157"/>
      <c r="QG165" s="157"/>
      <c r="QH165" s="157"/>
      <c r="QI165" s="157"/>
      <c r="QJ165" s="157"/>
      <c r="QK165" s="157"/>
      <c r="QL165" s="157"/>
      <c r="QM165" s="157"/>
      <c r="QN165" s="157"/>
      <c r="QO165" s="157"/>
      <c r="QP165" s="157"/>
      <c r="QQ165" s="157"/>
      <c r="QR165" s="157"/>
      <c r="QS165" s="157"/>
      <c r="QT165" s="157"/>
      <c r="QU165" s="157"/>
      <c r="QV165" s="157"/>
      <c r="QW165" s="157"/>
      <c r="QX165" s="157"/>
      <c r="QY165" s="157"/>
      <c r="QZ165" s="157"/>
    </row>
    <row r="166" spans="1:468" s="31" customFormat="1" x14ac:dyDescent="0.25">
      <c r="A166" s="157"/>
      <c r="B166" s="157"/>
      <c r="C166" s="157"/>
      <c r="D166" s="157"/>
      <c r="E166" s="157"/>
      <c r="F166" s="157"/>
      <c r="G166" s="157"/>
      <c r="H166" s="157"/>
      <c r="I166" s="157"/>
      <c r="J166" s="157"/>
      <c r="K166" s="157"/>
      <c r="L166" s="124"/>
      <c r="M166" s="157"/>
      <c r="N166" s="157"/>
      <c r="O166" s="157"/>
      <c r="P166" s="90"/>
      <c r="Q166" s="157"/>
      <c r="R166" s="223"/>
      <c r="S166" s="157"/>
      <c r="T166" s="90"/>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c r="CG166" s="157"/>
      <c r="CH166" s="157"/>
      <c r="CI166" s="157"/>
      <c r="CJ166" s="157"/>
      <c r="CK166" s="157"/>
      <c r="CL166" s="157"/>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7"/>
      <c r="DI166" s="157"/>
      <c r="DJ166" s="157"/>
      <c r="DK166" s="157"/>
      <c r="DL166" s="157"/>
      <c r="DM166" s="157"/>
      <c r="DN166" s="157"/>
      <c r="DO166" s="157"/>
      <c r="DP166" s="157"/>
      <c r="DQ166" s="157"/>
      <c r="DR166" s="157"/>
      <c r="DS166" s="157"/>
      <c r="DT166" s="157"/>
      <c r="DU166" s="157"/>
      <c r="DV166" s="157"/>
      <c r="DW166" s="157"/>
      <c r="DX166" s="157"/>
      <c r="DY166" s="157"/>
      <c r="DZ166" s="157"/>
      <c r="EA166" s="157"/>
      <c r="EB166" s="157"/>
      <c r="EC166" s="157"/>
      <c r="ED166" s="157"/>
      <c r="EE166" s="157"/>
      <c r="EF166" s="157"/>
      <c r="EG166" s="157"/>
      <c r="EH166" s="157"/>
      <c r="EI166" s="157"/>
      <c r="EJ166" s="157"/>
      <c r="EK166" s="157"/>
      <c r="EL166" s="157"/>
      <c r="EM166" s="157"/>
      <c r="EN166" s="157"/>
      <c r="EO166" s="157"/>
      <c r="EP166" s="157"/>
      <c r="EQ166" s="157"/>
      <c r="ER166" s="157"/>
      <c r="ES166" s="157"/>
      <c r="ET166" s="157"/>
      <c r="EU166" s="157"/>
      <c r="EV166" s="157"/>
      <c r="EW166" s="157"/>
      <c r="EX166" s="157"/>
      <c r="EY166" s="157"/>
      <c r="EZ166" s="157"/>
      <c r="FA166" s="157"/>
      <c r="FB166" s="157"/>
      <c r="FC166" s="157"/>
      <c r="FD166" s="157"/>
      <c r="FE166" s="157"/>
      <c r="FF166" s="157"/>
      <c r="FG166" s="157"/>
      <c r="FH166" s="157"/>
      <c r="FI166" s="157"/>
      <c r="FJ166" s="157"/>
      <c r="FK166" s="157"/>
      <c r="FL166" s="157"/>
      <c r="FM166" s="157"/>
      <c r="FN166" s="157"/>
      <c r="FO166" s="157"/>
      <c r="FP166" s="157"/>
      <c r="FQ166" s="157"/>
      <c r="FR166" s="157"/>
      <c r="FS166" s="157"/>
      <c r="FT166" s="157"/>
      <c r="FU166" s="157"/>
      <c r="FV166" s="157"/>
      <c r="FW166" s="157"/>
      <c r="FX166" s="157"/>
      <c r="FY166" s="157"/>
      <c r="FZ166" s="157"/>
      <c r="GA166" s="157"/>
      <c r="GB166" s="157"/>
      <c r="GC166" s="157"/>
      <c r="GD166" s="157"/>
      <c r="GE166" s="157"/>
      <c r="GF166" s="157"/>
      <c r="GG166" s="157"/>
      <c r="GH166" s="157"/>
      <c r="GI166" s="157"/>
      <c r="GJ166" s="157"/>
      <c r="GK166" s="157"/>
      <c r="GL166" s="157"/>
      <c r="GM166" s="157"/>
      <c r="GN166" s="157"/>
      <c r="GO166" s="157"/>
      <c r="GP166" s="157"/>
      <c r="GQ166" s="157"/>
      <c r="GR166" s="157"/>
      <c r="GS166" s="157"/>
      <c r="GT166" s="157"/>
      <c r="GU166" s="157"/>
      <c r="GV166" s="157"/>
      <c r="GW166" s="157"/>
      <c r="GX166" s="157"/>
      <c r="GY166" s="157"/>
      <c r="GZ166" s="157"/>
      <c r="HA166" s="157"/>
      <c r="HB166" s="157"/>
      <c r="HC166" s="157"/>
      <c r="HD166" s="157"/>
      <c r="HE166" s="157"/>
      <c r="HF166" s="157"/>
      <c r="HG166" s="157"/>
      <c r="HH166" s="157"/>
      <c r="HI166" s="157"/>
      <c r="HJ166" s="157"/>
      <c r="HK166" s="157"/>
      <c r="HL166" s="157"/>
      <c r="HM166" s="157"/>
      <c r="HN166" s="157"/>
      <c r="HO166" s="157"/>
      <c r="HP166" s="157"/>
      <c r="HQ166" s="157"/>
      <c r="HR166" s="157"/>
      <c r="HS166" s="157"/>
      <c r="HT166" s="157"/>
      <c r="HU166" s="157"/>
      <c r="HV166" s="157"/>
      <c r="HW166" s="157"/>
      <c r="HX166" s="157"/>
      <c r="HY166" s="157"/>
      <c r="HZ166" s="157"/>
      <c r="IA166" s="157"/>
      <c r="IB166" s="157"/>
      <c r="IC166" s="157"/>
      <c r="ID166" s="157"/>
      <c r="IE166" s="157"/>
      <c r="IF166" s="157"/>
      <c r="IG166" s="157"/>
      <c r="IH166" s="157"/>
      <c r="II166" s="157"/>
      <c r="IJ166" s="157"/>
      <c r="IK166" s="157"/>
      <c r="IL166" s="157"/>
      <c r="IM166" s="157"/>
      <c r="IN166" s="157"/>
      <c r="IO166" s="157"/>
      <c r="IP166" s="157"/>
      <c r="IQ166" s="157"/>
      <c r="IR166" s="157"/>
      <c r="IS166" s="157"/>
      <c r="IT166" s="157"/>
      <c r="IU166" s="157"/>
      <c r="IV166" s="157"/>
      <c r="IW166" s="157"/>
      <c r="IX166" s="157"/>
      <c r="IY166" s="157"/>
      <c r="IZ166" s="157"/>
      <c r="JA166" s="157"/>
      <c r="JB166" s="157"/>
      <c r="JC166" s="157"/>
      <c r="JD166" s="157"/>
      <c r="JE166" s="157"/>
      <c r="JF166" s="157"/>
      <c r="JG166" s="157"/>
      <c r="JH166" s="157"/>
      <c r="JI166" s="157"/>
      <c r="JJ166" s="157"/>
      <c r="JK166" s="157"/>
      <c r="JL166" s="157"/>
      <c r="JM166" s="157"/>
      <c r="JN166" s="157"/>
      <c r="JO166" s="157"/>
      <c r="JP166" s="157"/>
      <c r="JQ166" s="157"/>
      <c r="JR166" s="157"/>
      <c r="JS166" s="157"/>
      <c r="JT166" s="157"/>
      <c r="JU166" s="157"/>
      <c r="JV166" s="157"/>
      <c r="JW166" s="157"/>
      <c r="JX166" s="157"/>
      <c r="JY166" s="157"/>
      <c r="JZ166" s="157"/>
      <c r="KA166" s="157"/>
      <c r="KB166" s="157"/>
      <c r="KC166" s="157"/>
      <c r="KD166" s="157"/>
      <c r="KE166" s="157"/>
      <c r="KF166" s="157"/>
      <c r="KG166" s="157"/>
      <c r="KH166" s="157"/>
      <c r="KI166" s="157"/>
      <c r="KJ166" s="157"/>
      <c r="KK166" s="157"/>
      <c r="KL166" s="157"/>
      <c r="KM166" s="157"/>
      <c r="KN166" s="157"/>
      <c r="KO166" s="157"/>
      <c r="KP166" s="157"/>
      <c r="KQ166" s="157"/>
      <c r="KR166" s="157"/>
      <c r="KS166" s="157"/>
      <c r="KT166" s="157"/>
      <c r="KU166" s="157"/>
      <c r="KV166" s="157"/>
      <c r="KW166" s="157"/>
      <c r="KX166" s="157"/>
      <c r="KY166" s="157"/>
      <c r="KZ166" s="157"/>
      <c r="LA166" s="157"/>
      <c r="LB166" s="157"/>
      <c r="LC166" s="157"/>
      <c r="LD166" s="157"/>
      <c r="LE166" s="157"/>
      <c r="LF166" s="157"/>
      <c r="LG166" s="157"/>
      <c r="LH166" s="157"/>
      <c r="LI166" s="157"/>
      <c r="LJ166" s="157"/>
      <c r="LK166" s="157"/>
      <c r="LL166" s="157"/>
      <c r="LM166" s="157"/>
      <c r="LN166" s="157"/>
      <c r="LO166" s="157"/>
      <c r="LP166" s="157"/>
      <c r="LQ166" s="157"/>
      <c r="LR166" s="157"/>
      <c r="LS166" s="157"/>
      <c r="LT166" s="157"/>
      <c r="LU166" s="157"/>
      <c r="LV166" s="157"/>
      <c r="LW166" s="157"/>
      <c r="LX166" s="157"/>
      <c r="LY166" s="157"/>
      <c r="LZ166" s="157"/>
      <c r="MA166" s="157"/>
      <c r="MB166" s="157"/>
      <c r="MC166" s="157"/>
      <c r="MD166" s="157"/>
      <c r="ME166" s="157"/>
      <c r="MF166" s="157"/>
      <c r="MG166" s="157"/>
      <c r="MH166" s="157"/>
      <c r="MI166" s="157"/>
      <c r="MJ166" s="157"/>
      <c r="MK166" s="157"/>
      <c r="ML166" s="157"/>
      <c r="MM166" s="157"/>
      <c r="MN166" s="157"/>
      <c r="MO166" s="157"/>
      <c r="MP166" s="157"/>
      <c r="MQ166" s="157"/>
      <c r="MR166" s="157"/>
      <c r="MS166" s="157"/>
      <c r="MT166" s="157"/>
      <c r="MU166" s="157"/>
      <c r="MV166" s="157"/>
      <c r="MW166" s="157"/>
      <c r="MX166" s="157"/>
      <c r="MY166" s="157"/>
      <c r="MZ166" s="157"/>
      <c r="NA166" s="157"/>
      <c r="NB166" s="157"/>
      <c r="NC166" s="157"/>
      <c r="ND166" s="157"/>
      <c r="NE166" s="157"/>
      <c r="NF166" s="157"/>
      <c r="NG166" s="157"/>
      <c r="NH166" s="157"/>
      <c r="NI166" s="157"/>
      <c r="NJ166" s="157"/>
      <c r="NK166" s="157"/>
      <c r="NL166" s="157"/>
      <c r="NM166" s="157"/>
      <c r="NN166" s="157"/>
      <c r="NO166" s="157"/>
      <c r="NP166" s="157"/>
      <c r="NQ166" s="157"/>
      <c r="NR166" s="157"/>
      <c r="NS166" s="157"/>
      <c r="NT166" s="157"/>
      <c r="NU166" s="157"/>
      <c r="NV166" s="157"/>
      <c r="NW166" s="157"/>
      <c r="NX166" s="157"/>
      <c r="NY166" s="157"/>
      <c r="NZ166" s="157"/>
      <c r="OA166" s="157"/>
      <c r="OB166" s="157"/>
      <c r="OC166" s="157"/>
      <c r="OD166" s="157"/>
      <c r="OE166" s="157"/>
      <c r="OF166" s="157"/>
      <c r="OG166" s="157"/>
      <c r="OH166" s="157"/>
      <c r="OI166" s="157"/>
      <c r="OJ166" s="157"/>
      <c r="OK166" s="157"/>
      <c r="OL166" s="157"/>
      <c r="OM166" s="157"/>
      <c r="ON166" s="157"/>
      <c r="OO166" s="157"/>
      <c r="OP166" s="157"/>
      <c r="OQ166" s="157"/>
      <c r="OR166" s="157"/>
      <c r="OS166" s="157"/>
      <c r="OT166" s="157"/>
      <c r="OU166" s="157"/>
      <c r="OV166" s="157"/>
      <c r="OW166" s="157"/>
      <c r="OX166" s="157"/>
      <c r="OY166" s="157"/>
      <c r="OZ166" s="157"/>
      <c r="PA166" s="157"/>
      <c r="PB166" s="157"/>
      <c r="PC166" s="157"/>
      <c r="PD166" s="157"/>
      <c r="PE166" s="157"/>
      <c r="PF166" s="157"/>
      <c r="PG166" s="157"/>
      <c r="PH166" s="157"/>
      <c r="PI166" s="157"/>
      <c r="PJ166" s="157"/>
      <c r="PK166" s="157"/>
      <c r="PL166" s="157"/>
      <c r="PM166" s="157"/>
      <c r="PN166" s="157"/>
      <c r="PO166" s="157"/>
      <c r="PP166" s="157"/>
      <c r="PQ166" s="157"/>
      <c r="PR166" s="157"/>
      <c r="PS166" s="157"/>
      <c r="PT166" s="157"/>
      <c r="PU166" s="157"/>
      <c r="PV166" s="157"/>
      <c r="PW166" s="157"/>
      <c r="PX166" s="157"/>
      <c r="PY166" s="157"/>
      <c r="PZ166" s="157"/>
      <c r="QA166" s="157"/>
      <c r="QB166" s="157"/>
      <c r="QC166" s="157"/>
      <c r="QD166" s="157"/>
      <c r="QE166" s="157"/>
      <c r="QF166" s="157"/>
      <c r="QG166" s="157"/>
      <c r="QH166" s="157"/>
      <c r="QI166" s="157"/>
      <c r="QJ166" s="157"/>
      <c r="QK166" s="157"/>
      <c r="QL166" s="157"/>
      <c r="QM166" s="157"/>
      <c r="QN166" s="157"/>
      <c r="QO166" s="157"/>
      <c r="QP166" s="157"/>
      <c r="QQ166" s="157"/>
      <c r="QR166" s="157"/>
      <c r="QS166" s="157"/>
      <c r="QT166" s="157"/>
      <c r="QU166" s="157"/>
      <c r="QV166" s="157"/>
      <c r="QW166" s="157"/>
      <c r="QX166" s="157"/>
      <c r="QY166" s="157"/>
      <c r="QZ166" s="157"/>
    </row>
    <row r="167" spans="1:468" s="31" customFormat="1" x14ac:dyDescent="0.25">
      <c r="A167" s="157"/>
      <c r="B167" s="157"/>
      <c r="C167" s="157"/>
      <c r="D167" s="157"/>
      <c r="E167" s="157"/>
      <c r="F167" s="157"/>
      <c r="G167" s="157"/>
      <c r="H167" s="157"/>
      <c r="I167" s="157"/>
      <c r="J167" s="157"/>
      <c r="K167" s="157"/>
      <c r="L167" s="124"/>
      <c r="M167" s="157"/>
      <c r="N167" s="157"/>
      <c r="O167" s="157"/>
      <c r="P167" s="90"/>
      <c r="Q167" s="157"/>
      <c r="R167" s="223"/>
      <c r="S167" s="157"/>
      <c r="T167" s="90"/>
      <c r="U167" s="157"/>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c r="AT167" s="157"/>
      <c r="AU167" s="157"/>
      <c r="AV167" s="157"/>
      <c r="AW167" s="157"/>
      <c r="AX167" s="157"/>
      <c r="AY167" s="157"/>
      <c r="AZ167" s="157"/>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c r="CG167" s="157"/>
      <c r="CH167" s="157"/>
      <c r="CI167" s="157"/>
      <c r="CJ167" s="157"/>
      <c r="CK167" s="157"/>
      <c r="CL167" s="157"/>
      <c r="CM167" s="157"/>
      <c r="CN167" s="157"/>
      <c r="CO167" s="157"/>
      <c r="CP167" s="157"/>
      <c r="CQ167" s="157"/>
      <c r="CR167" s="157"/>
      <c r="CS167" s="157"/>
      <c r="CT167" s="157"/>
      <c r="CU167" s="157"/>
      <c r="CV167" s="157"/>
      <c r="CW167" s="157"/>
      <c r="CX167" s="157"/>
      <c r="CY167" s="157"/>
      <c r="CZ167" s="157"/>
      <c r="DA167" s="157"/>
      <c r="DB167" s="157"/>
      <c r="DC167" s="157"/>
      <c r="DD167" s="157"/>
      <c r="DE167" s="157"/>
      <c r="DF167" s="157"/>
      <c r="DG167" s="157"/>
      <c r="DH167" s="157"/>
      <c r="DI167" s="157"/>
      <c r="DJ167" s="157"/>
      <c r="DK167" s="157"/>
      <c r="DL167" s="157"/>
      <c r="DM167" s="157"/>
      <c r="DN167" s="157"/>
      <c r="DO167" s="157"/>
      <c r="DP167" s="157"/>
      <c r="DQ167" s="157"/>
      <c r="DR167" s="157"/>
      <c r="DS167" s="157"/>
      <c r="DT167" s="157"/>
      <c r="DU167" s="157"/>
      <c r="DV167" s="157"/>
      <c r="DW167" s="157"/>
      <c r="DX167" s="157"/>
      <c r="DY167" s="157"/>
      <c r="DZ167" s="157"/>
      <c r="EA167" s="157"/>
      <c r="EB167" s="157"/>
      <c r="EC167" s="157"/>
      <c r="ED167" s="157"/>
      <c r="EE167" s="157"/>
      <c r="EF167" s="157"/>
      <c r="EG167" s="157"/>
      <c r="EH167" s="157"/>
      <c r="EI167" s="157"/>
      <c r="EJ167" s="157"/>
      <c r="EK167" s="157"/>
      <c r="EL167" s="157"/>
      <c r="EM167" s="157"/>
      <c r="EN167" s="157"/>
      <c r="EO167" s="157"/>
      <c r="EP167" s="157"/>
      <c r="EQ167" s="157"/>
      <c r="ER167" s="157"/>
      <c r="ES167" s="157"/>
      <c r="ET167" s="157"/>
      <c r="EU167" s="157"/>
      <c r="EV167" s="157"/>
      <c r="EW167" s="157"/>
      <c r="EX167" s="157"/>
      <c r="EY167" s="157"/>
      <c r="EZ167" s="157"/>
      <c r="FA167" s="157"/>
      <c r="FB167" s="157"/>
      <c r="FC167" s="157"/>
      <c r="FD167" s="157"/>
      <c r="FE167" s="157"/>
      <c r="FF167" s="157"/>
      <c r="FG167" s="157"/>
      <c r="FH167" s="157"/>
      <c r="FI167" s="157"/>
      <c r="FJ167" s="157"/>
      <c r="FK167" s="157"/>
      <c r="FL167" s="157"/>
      <c r="FM167" s="157"/>
      <c r="FN167" s="157"/>
      <c r="FO167" s="157"/>
      <c r="FP167" s="157"/>
      <c r="FQ167" s="157"/>
      <c r="FR167" s="157"/>
      <c r="FS167" s="157"/>
      <c r="FT167" s="157"/>
      <c r="FU167" s="157"/>
      <c r="FV167" s="157"/>
      <c r="FW167" s="157"/>
      <c r="FX167" s="157"/>
      <c r="FY167" s="157"/>
      <c r="FZ167" s="157"/>
      <c r="GA167" s="157"/>
      <c r="GB167" s="157"/>
      <c r="GC167" s="157"/>
      <c r="GD167" s="157"/>
      <c r="GE167" s="157"/>
      <c r="GF167" s="157"/>
      <c r="GG167" s="157"/>
      <c r="GH167" s="157"/>
      <c r="GI167" s="157"/>
      <c r="GJ167" s="157"/>
      <c r="GK167" s="157"/>
      <c r="GL167" s="157"/>
      <c r="GM167" s="157"/>
      <c r="GN167" s="157"/>
      <c r="GO167" s="157"/>
      <c r="GP167" s="157"/>
      <c r="GQ167" s="157"/>
      <c r="GR167" s="157"/>
      <c r="GS167" s="157"/>
      <c r="GT167" s="157"/>
      <c r="GU167" s="157"/>
      <c r="GV167" s="157"/>
      <c r="GW167" s="157"/>
      <c r="GX167" s="157"/>
      <c r="GY167" s="157"/>
      <c r="GZ167" s="157"/>
      <c r="HA167" s="157"/>
      <c r="HB167" s="157"/>
      <c r="HC167" s="157"/>
      <c r="HD167" s="157"/>
      <c r="HE167" s="157"/>
      <c r="HF167" s="157"/>
      <c r="HG167" s="157"/>
      <c r="HH167" s="157"/>
      <c r="HI167" s="157"/>
      <c r="HJ167" s="157"/>
      <c r="HK167" s="157"/>
      <c r="HL167" s="157"/>
      <c r="HM167" s="157"/>
      <c r="HN167" s="157"/>
      <c r="HO167" s="157"/>
      <c r="HP167" s="157"/>
      <c r="HQ167" s="157"/>
      <c r="HR167" s="157"/>
      <c r="HS167" s="157"/>
      <c r="HT167" s="157"/>
      <c r="HU167" s="157"/>
      <c r="HV167" s="157"/>
      <c r="HW167" s="157"/>
      <c r="HX167" s="157"/>
      <c r="HY167" s="157"/>
      <c r="HZ167" s="157"/>
      <c r="IA167" s="157"/>
      <c r="IB167" s="157"/>
      <c r="IC167" s="157"/>
      <c r="ID167" s="157"/>
      <c r="IE167" s="157"/>
      <c r="IF167" s="157"/>
      <c r="IG167" s="157"/>
      <c r="IH167" s="157"/>
      <c r="II167" s="157"/>
      <c r="IJ167" s="157"/>
      <c r="IK167" s="157"/>
      <c r="IL167" s="157"/>
      <c r="IM167" s="157"/>
      <c r="IN167" s="157"/>
      <c r="IO167" s="157"/>
      <c r="IP167" s="157"/>
      <c r="IQ167" s="157"/>
      <c r="IR167" s="157"/>
      <c r="IS167" s="157"/>
      <c r="IT167" s="157"/>
      <c r="IU167" s="157"/>
      <c r="IV167" s="157"/>
      <c r="IW167" s="157"/>
      <c r="IX167" s="157"/>
      <c r="IY167" s="157"/>
      <c r="IZ167" s="157"/>
      <c r="JA167" s="157"/>
      <c r="JB167" s="157"/>
      <c r="JC167" s="157"/>
      <c r="JD167" s="157"/>
      <c r="JE167" s="157"/>
      <c r="JF167" s="157"/>
      <c r="JG167" s="157"/>
      <c r="JH167" s="157"/>
      <c r="JI167" s="157"/>
      <c r="JJ167" s="157"/>
      <c r="JK167" s="157"/>
      <c r="JL167" s="157"/>
      <c r="JM167" s="157"/>
      <c r="JN167" s="157"/>
      <c r="JO167" s="157"/>
      <c r="JP167" s="157"/>
      <c r="JQ167" s="157"/>
      <c r="JR167" s="157"/>
      <c r="JS167" s="157"/>
      <c r="JT167" s="157"/>
      <c r="JU167" s="157"/>
      <c r="JV167" s="157"/>
      <c r="JW167" s="157"/>
      <c r="JX167" s="157"/>
      <c r="JY167" s="157"/>
      <c r="JZ167" s="157"/>
      <c r="KA167" s="157"/>
      <c r="KB167" s="157"/>
      <c r="KC167" s="157"/>
      <c r="KD167" s="157"/>
      <c r="KE167" s="157"/>
      <c r="KF167" s="157"/>
      <c r="KG167" s="157"/>
      <c r="KH167" s="157"/>
      <c r="KI167" s="157"/>
      <c r="KJ167" s="157"/>
      <c r="KK167" s="157"/>
      <c r="KL167" s="157"/>
      <c r="KM167" s="157"/>
      <c r="KN167" s="157"/>
      <c r="KO167" s="157"/>
      <c r="KP167" s="157"/>
      <c r="KQ167" s="157"/>
      <c r="KR167" s="157"/>
      <c r="KS167" s="157"/>
      <c r="KT167" s="157"/>
      <c r="KU167" s="157"/>
      <c r="KV167" s="157"/>
      <c r="KW167" s="157"/>
      <c r="KX167" s="157"/>
      <c r="KY167" s="157"/>
      <c r="KZ167" s="157"/>
      <c r="LA167" s="157"/>
      <c r="LB167" s="157"/>
      <c r="LC167" s="157"/>
      <c r="LD167" s="157"/>
      <c r="LE167" s="157"/>
      <c r="LF167" s="157"/>
      <c r="LG167" s="157"/>
      <c r="LH167" s="157"/>
      <c r="LI167" s="157"/>
      <c r="LJ167" s="157"/>
      <c r="LK167" s="157"/>
      <c r="LL167" s="157"/>
      <c r="LM167" s="157"/>
      <c r="LN167" s="157"/>
      <c r="LO167" s="157"/>
      <c r="LP167" s="157"/>
      <c r="LQ167" s="157"/>
      <c r="LR167" s="157"/>
      <c r="LS167" s="157"/>
      <c r="LT167" s="157"/>
      <c r="LU167" s="157"/>
      <c r="LV167" s="157"/>
      <c r="LW167" s="157"/>
      <c r="LX167" s="157"/>
      <c r="LY167" s="157"/>
      <c r="LZ167" s="157"/>
      <c r="MA167" s="157"/>
      <c r="MB167" s="157"/>
      <c r="MC167" s="157"/>
      <c r="MD167" s="157"/>
      <c r="ME167" s="157"/>
      <c r="MF167" s="157"/>
      <c r="MG167" s="157"/>
      <c r="MH167" s="157"/>
      <c r="MI167" s="157"/>
      <c r="MJ167" s="157"/>
      <c r="MK167" s="157"/>
      <c r="ML167" s="157"/>
      <c r="MM167" s="157"/>
      <c r="MN167" s="157"/>
      <c r="MO167" s="157"/>
      <c r="MP167" s="157"/>
      <c r="MQ167" s="157"/>
      <c r="MR167" s="157"/>
      <c r="MS167" s="157"/>
      <c r="MT167" s="157"/>
      <c r="MU167" s="157"/>
      <c r="MV167" s="157"/>
      <c r="MW167" s="157"/>
      <c r="MX167" s="157"/>
      <c r="MY167" s="157"/>
      <c r="MZ167" s="157"/>
      <c r="NA167" s="157"/>
      <c r="NB167" s="157"/>
      <c r="NC167" s="157"/>
      <c r="ND167" s="157"/>
      <c r="NE167" s="157"/>
      <c r="NF167" s="157"/>
      <c r="NG167" s="157"/>
      <c r="NH167" s="157"/>
      <c r="NI167" s="157"/>
      <c r="NJ167" s="157"/>
      <c r="NK167" s="157"/>
      <c r="NL167" s="157"/>
      <c r="NM167" s="157"/>
      <c r="NN167" s="157"/>
      <c r="NO167" s="157"/>
      <c r="NP167" s="157"/>
      <c r="NQ167" s="157"/>
      <c r="NR167" s="157"/>
      <c r="NS167" s="157"/>
      <c r="NT167" s="157"/>
      <c r="NU167" s="157"/>
      <c r="NV167" s="157"/>
      <c r="NW167" s="157"/>
      <c r="NX167" s="157"/>
      <c r="NY167" s="157"/>
      <c r="NZ167" s="157"/>
      <c r="OA167" s="157"/>
      <c r="OB167" s="157"/>
      <c r="OC167" s="157"/>
      <c r="OD167" s="157"/>
      <c r="OE167" s="157"/>
      <c r="OF167" s="157"/>
      <c r="OG167" s="157"/>
      <c r="OH167" s="157"/>
      <c r="OI167" s="157"/>
      <c r="OJ167" s="157"/>
      <c r="OK167" s="157"/>
      <c r="OL167" s="157"/>
      <c r="OM167" s="157"/>
      <c r="ON167" s="157"/>
      <c r="OO167" s="157"/>
      <c r="OP167" s="157"/>
      <c r="OQ167" s="157"/>
      <c r="OR167" s="157"/>
      <c r="OS167" s="157"/>
      <c r="OT167" s="157"/>
      <c r="OU167" s="157"/>
      <c r="OV167" s="157"/>
      <c r="OW167" s="157"/>
      <c r="OX167" s="157"/>
      <c r="OY167" s="157"/>
      <c r="OZ167" s="157"/>
      <c r="PA167" s="157"/>
      <c r="PB167" s="157"/>
      <c r="PC167" s="157"/>
      <c r="PD167" s="157"/>
      <c r="PE167" s="157"/>
      <c r="PF167" s="157"/>
      <c r="PG167" s="157"/>
      <c r="PH167" s="157"/>
      <c r="PI167" s="157"/>
      <c r="PJ167" s="157"/>
      <c r="PK167" s="157"/>
      <c r="PL167" s="157"/>
      <c r="PM167" s="157"/>
      <c r="PN167" s="157"/>
      <c r="PO167" s="157"/>
      <c r="PP167" s="157"/>
      <c r="PQ167" s="157"/>
      <c r="PR167" s="157"/>
      <c r="PS167" s="157"/>
      <c r="PT167" s="157"/>
      <c r="PU167" s="157"/>
      <c r="PV167" s="157"/>
      <c r="PW167" s="157"/>
      <c r="PX167" s="157"/>
      <c r="PY167" s="157"/>
      <c r="PZ167" s="157"/>
      <c r="QA167" s="157"/>
      <c r="QB167" s="157"/>
      <c r="QC167" s="157"/>
      <c r="QD167" s="157"/>
      <c r="QE167" s="157"/>
      <c r="QF167" s="157"/>
      <c r="QG167" s="157"/>
      <c r="QH167" s="157"/>
      <c r="QI167" s="157"/>
      <c r="QJ167" s="157"/>
      <c r="QK167" s="157"/>
      <c r="QL167" s="157"/>
      <c r="QM167" s="157"/>
      <c r="QN167" s="157"/>
      <c r="QO167" s="157"/>
      <c r="QP167" s="157"/>
      <c r="QQ167" s="157"/>
      <c r="QR167" s="157"/>
      <c r="QS167" s="157"/>
      <c r="QT167" s="157"/>
      <c r="QU167" s="157"/>
      <c r="QV167" s="157"/>
      <c r="QW167" s="157"/>
      <c r="QX167" s="157"/>
      <c r="QY167" s="157"/>
      <c r="QZ167" s="157"/>
    </row>
    <row r="168" spans="1:468" s="31" customFormat="1" x14ac:dyDescent="0.25">
      <c r="A168" s="157"/>
      <c r="B168" s="157"/>
      <c r="C168" s="157"/>
      <c r="D168" s="157"/>
      <c r="E168" s="157"/>
      <c r="F168" s="157"/>
      <c r="G168" s="157"/>
      <c r="H168" s="157"/>
      <c r="I168" s="157"/>
      <c r="J168" s="157"/>
      <c r="K168" s="157"/>
      <c r="L168" s="124"/>
      <c r="M168" s="157"/>
      <c r="N168" s="157"/>
      <c r="O168" s="157"/>
      <c r="P168" s="90"/>
      <c r="Q168" s="157"/>
      <c r="R168" s="223"/>
      <c r="S168" s="157"/>
      <c r="T168" s="90"/>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c r="CE168" s="157"/>
      <c r="CF168" s="157"/>
      <c r="CG168" s="157"/>
      <c r="CH168" s="157"/>
      <c r="CI168" s="157"/>
      <c r="CJ168" s="157"/>
      <c r="CK168" s="157"/>
      <c r="CL168" s="157"/>
      <c r="CM168" s="157"/>
      <c r="CN168" s="157"/>
      <c r="CO168" s="157"/>
      <c r="CP168" s="157"/>
      <c r="CQ168" s="157"/>
      <c r="CR168" s="157"/>
      <c r="CS168" s="157"/>
      <c r="CT168" s="157"/>
      <c r="CU168" s="157"/>
      <c r="CV168" s="157"/>
      <c r="CW168" s="157"/>
      <c r="CX168" s="157"/>
      <c r="CY168" s="157"/>
      <c r="CZ168" s="157"/>
      <c r="DA168" s="157"/>
      <c r="DB168" s="157"/>
      <c r="DC168" s="157"/>
      <c r="DD168" s="157"/>
      <c r="DE168" s="157"/>
      <c r="DF168" s="157"/>
      <c r="DG168" s="157"/>
      <c r="DH168" s="157"/>
      <c r="DI168" s="157"/>
      <c r="DJ168" s="157"/>
      <c r="DK168" s="157"/>
      <c r="DL168" s="157"/>
      <c r="DM168" s="157"/>
      <c r="DN168" s="157"/>
      <c r="DO168" s="157"/>
      <c r="DP168" s="157"/>
      <c r="DQ168" s="157"/>
      <c r="DR168" s="157"/>
      <c r="DS168" s="157"/>
      <c r="DT168" s="157"/>
      <c r="DU168" s="157"/>
      <c r="DV168" s="157"/>
      <c r="DW168" s="157"/>
      <c r="DX168" s="157"/>
      <c r="DY168" s="157"/>
      <c r="DZ168" s="157"/>
      <c r="EA168" s="157"/>
      <c r="EB168" s="157"/>
      <c r="EC168" s="157"/>
      <c r="ED168" s="157"/>
      <c r="EE168" s="157"/>
      <c r="EF168" s="157"/>
      <c r="EG168" s="157"/>
      <c r="EH168" s="157"/>
      <c r="EI168" s="157"/>
      <c r="EJ168" s="157"/>
      <c r="EK168" s="157"/>
      <c r="EL168" s="157"/>
      <c r="EM168" s="157"/>
      <c r="EN168" s="157"/>
      <c r="EO168" s="157"/>
      <c r="EP168" s="157"/>
      <c r="EQ168" s="157"/>
      <c r="ER168" s="157"/>
      <c r="ES168" s="157"/>
      <c r="ET168" s="157"/>
      <c r="EU168" s="157"/>
      <c r="EV168" s="157"/>
      <c r="EW168" s="157"/>
      <c r="EX168" s="157"/>
      <c r="EY168" s="157"/>
      <c r="EZ168" s="157"/>
      <c r="FA168" s="157"/>
      <c r="FB168" s="157"/>
      <c r="FC168" s="157"/>
      <c r="FD168" s="157"/>
      <c r="FE168" s="157"/>
      <c r="FF168" s="157"/>
      <c r="FG168" s="157"/>
      <c r="FH168" s="157"/>
      <c r="FI168" s="157"/>
      <c r="FJ168" s="157"/>
      <c r="FK168" s="157"/>
      <c r="FL168" s="157"/>
      <c r="FM168" s="157"/>
      <c r="FN168" s="157"/>
      <c r="FO168" s="157"/>
      <c r="FP168" s="157"/>
      <c r="FQ168" s="157"/>
      <c r="FR168" s="157"/>
      <c r="FS168" s="157"/>
      <c r="FT168" s="157"/>
      <c r="FU168" s="157"/>
      <c r="FV168" s="157"/>
      <c r="FW168" s="157"/>
      <c r="FX168" s="157"/>
      <c r="FY168" s="157"/>
      <c r="FZ168" s="157"/>
      <c r="GA168" s="157"/>
      <c r="GB168" s="157"/>
      <c r="GC168" s="157"/>
      <c r="GD168" s="157"/>
      <c r="GE168" s="157"/>
      <c r="GF168" s="157"/>
      <c r="GG168" s="157"/>
      <c r="GH168" s="157"/>
      <c r="GI168" s="157"/>
      <c r="GJ168" s="157"/>
      <c r="GK168" s="157"/>
      <c r="GL168" s="157"/>
      <c r="GM168" s="157"/>
      <c r="GN168" s="157"/>
      <c r="GO168" s="157"/>
      <c r="GP168" s="157"/>
      <c r="GQ168" s="157"/>
      <c r="GR168" s="157"/>
      <c r="GS168" s="157"/>
      <c r="GT168" s="157"/>
      <c r="GU168" s="157"/>
      <c r="GV168" s="157"/>
      <c r="GW168" s="157"/>
      <c r="GX168" s="157"/>
      <c r="GY168" s="157"/>
      <c r="GZ168" s="157"/>
      <c r="HA168" s="157"/>
      <c r="HB168" s="157"/>
      <c r="HC168" s="157"/>
      <c r="HD168" s="157"/>
      <c r="HE168" s="157"/>
      <c r="HF168" s="157"/>
      <c r="HG168" s="157"/>
      <c r="HH168" s="157"/>
      <c r="HI168" s="157"/>
      <c r="HJ168" s="157"/>
      <c r="HK168" s="157"/>
      <c r="HL168" s="157"/>
      <c r="HM168" s="157"/>
      <c r="HN168" s="157"/>
      <c r="HO168" s="157"/>
      <c r="HP168" s="157"/>
      <c r="HQ168" s="157"/>
      <c r="HR168" s="157"/>
      <c r="HS168" s="157"/>
      <c r="HT168" s="157"/>
      <c r="HU168" s="157"/>
      <c r="HV168" s="157"/>
      <c r="HW168" s="157"/>
      <c r="HX168" s="157"/>
      <c r="HY168" s="157"/>
      <c r="HZ168" s="157"/>
      <c r="IA168" s="157"/>
      <c r="IB168" s="157"/>
      <c r="IC168" s="157"/>
      <c r="ID168" s="157"/>
      <c r="IE168" s="157"/>
      <c r="IF168" s="157"/>
      <c r="IG168" s="157"/>
      <c r="IH168" s="157"/>
      <c r="II168" s="157"/>
      <c r="IJ168" s="157"/>
      <c r="IK168" s="157"/>
      <c r="IL168" s="157"/>
      <c r="IM168" s="157"/>
      <c r="IN168" s="157"/>
      <c r="IO168" s="157"/>
      <c r="IP168" s="157"/>
      <c r="IQ168" s="157"/>
      <c r="IR168" s="157"/>
      <c r="IS168" s="157"/>
      <c r="IT168" s="157"/>
      <c r="IU168" s="157"/>
      <c r="IV168" s="157"/>
      <c r="IW168" s="157"/>
      <c r="IX168" s="157"/>
      <c r="IY168" s="157"/>
      <c r="IZ168" s="157"/>
      <c r="JA168" s="157"/>
      <c r="JB168" s="157"/>
      <c r="JC168" s="157"/>
      <c r="JD168" s="157"/>
      <c r="JE168" s="157"/>
      <c r="JF168" s="157"/>
      <c r="JG168" s="157"/>
      <c r="JH168" s="157"/>
      <c r="JI168" s="157"/>
      <c r="JJ168" s="157"/>
      <c r="JK168" s="157"/>
      <c r="JL168" s="157"/>
      <c r="JM168" s="157"/>
      <c r="JN168" s="157"/>
      <c r="JO168" s="157"/>
      <c r="JP168" s="157"/>
      <c r="JQ168" s="157"/>
      <c r="JR168" s="157"/>
      <c r="JS168" s="157"/>
      <c r="JT168" s="157"/>
      <c r="JU168" s="157"/>
      <c r="JV168" s="157"/>
      <c r="JW168" s="157"/>
      <c r="JX168" s="157"/>
      <c r="JY168" s="157"/>
      <c r="JZ168" s="157"/>
      <c r="KA168" s="157"/>
      <c r="KB168" s="157"/>
      <c r="KC168" s="157"/>
      <c r="KD168" s="157"/>
      <c r="KE168" s="157"/>
      <c r="KF168" s="157"/>
      <c r="KG168" s="157"/>
      <c r="KH168" s="157"/>
      <c r="KI168" s="157"/>
      <c r="KJ168" s="157"/>
      <c r="KK168" s="157"/>
      <c r="KL168" s="157"/>
      <c r="KM168" s="157"/>
      <c r="KN168" s="157"/>
      <c r="KO168" s="157"/>
      <c r="KP168" s="157"/>
      <c r="KQ168" s="157"/>
      <c r="KR168" s="157"/>
      <c r="KS168" s="157"/>
      <c r="KT168" s="157"/>
      <c r="KU168" s="157"/>
      <c r="KV168" s="157"/>
      <c r="KW168" s="157"/>
      <c r="KX168" s="157"/>
      <c r="KY168" s="157"/>
      <c r="KZ168" s="157"/>
      <c r="LA168" s="157"/>
      <c r="LB168" s="157"/>
      <c r="LC168" s="157"/>
      <c r="LD168" s="157"/>
      <c r="LE168" s="157"/>
      <c r="LF168" s="157"/>
      <c r="LG168" s="157"/>
      <c r="LH168" s="157"/>
      <c r="LI168" s="157"/>
      <c r="LJ168" s="157"/>
      <c r="LK168" s="157"/>
      <c r="LL168" s="157"/>
      <c r="LM168" s="157"/>
      <c r="LN168" s="157"/>
      <c r="LO168" s="157"/>
      <c r="LP168" s="157"/>
      <c r="LQ168" s="157"/>
      <c r="LR168" s="157"/>
      <c r="LS168" s="157"/>
      <c r="LT168" s="157"/>
      <c r="LU168" s="157"/>
      <c r="LV168" s="157"/>
      <c r="LW168" s="157"/>
      <c r="LX168" s="157"/>
      <c r="LY168" s="157"/>
      <c r="LZ168" s="157"/>
      <c r="MA168" s="157"/>
      <c r="MB168" s="157"/>
      <c r="MC168" s="157"/>
      <c r="MD168" s="157"/>
      <c r="ME168" s="157"/>
      <c r="MF168" s="157"/>
      <c r="MG168" s="157"/>
      <c r="MH168" s="157"/>
      <c r="MI168" s="157"/>
      <c r="MJ168" s="157"/>
      <c r="MK168" s="157"/>
      <c r="ML168" s="157"/>
      <c r="MM168" s="157"/>
      <c r="MN168" s="157"/>
      <c r="MO168" s="157"/>
      <c r="MP168" s="157"/>
      <c r="MQ168" s="157"/>
      <c r="MR168" s="157"/>
      <c r="MS168" s="157"/>
      <c r="MT168" s="157"/>
      <c r="MU168" s="157"/>
      <c r="MV168" s="157"/>
      <c r="MW168" s="157"/>
      <c r="MX168" s="157"/>
      <c r="MY168" s="157"/>
      <c r="MZ168" s="157"/>
      <c r="NA168" s="157"/>
      <c r="NB168" s="157"/>
      <c r="NC168" s="157"/>
      <c r="ND168" s="157"/>
      <c r="NE168" s="157"/>
      <c r="NF168" s="157"/>
      <c r="NG168" s="157"/>
      <c r="NH168" s="157"/>
      <c r="NI168" s="157"/>
      <c r="NJ168" s="157"/>
      <c r="NK168" s="157"/>
      <c r="NL168" s="157"/>
      <c r="NM168" s="157"/>
      <c r="NN168" s="157"/>
      <c r="NO168" s="157"/>
      <c r="NP168" s="157"/>
      <c r="NQ168" s="157"/>
      <c r="NR168" s="157"/>
      <c r="NS168" s="157"/>
      <c r="NT168" s="157"/>
      <c r="NU168" s="157"/>
      <c r="NV168" s="157"/>
      <c r="NW168" s="157"/>
      <c r="NX168" s="157"/>
      <c r="NY168" s="157"/>
      <c r="NZ168" s="157"/>
      <c r="OA168" s="157"/>
      <c r="OB168" s="157"/>
      <c r="OC168" s="157"/>
      <c r="OD168" s="157"/>
      <c r="OE168" s="157"/>
      <c r="OF168" s="157"/>
      <c r="OG168" s="157"/>
      <c r="OH168" s="157"/>
      <c r="OI168" s="157"/>
      <c r="OJ168" s="157"/>
      <c r="OK168" s="157"/>
      <c r="OL168" s="157"/>
      <c r="OM168" s="157"/>
      <c r="ON168" s="157"/>
      <c r="OO168" s="157"/>
      <c r="OP168" s="157"/>
      <c r="OQ168" s="157"/>
      <c r="OR168" s="157"/>
      <c r="OS168" s="157"/>
      <c r="OT168" s="157"/>
      <c r="OU168" s="157"/>
      <c r="OV168" s="157"/>
      <c r="OW168" s="157"/>
      <c r="OX168" s="157"/>
      <c r="OY168" s="157"/>
      <c r="OZ168" s="157"/>
      <c r="PA168" s="157"/>
      <c r="PB168" s="157"/>
      <c r="PC168" s="157"/>
      <c r="PD168" s="157"/>
      <c r="PE168" s="157"/>
      <c r="PF168" s="157"/>
      <c r="PG168" s="157"/>
      <c r="PH168" s="157"/>
      <c r="PI168" s="157"/>
      <c r="PJ168" s="157"/>
      <c r="PK168" s="157"/>
      <c r="PL168" s="157"/>
      <c r="PM168" s="157"/>
      <c r="PN168" s="157"/>
      <c r="PO168" s="157"/>
      <c r="PP168" s="157"/>
      <c r="PQ168" s="157"/>
      <c r="PR168" s="157"/>
      <c r="PS168" s="157"/>
      <c r="PT168" s="157"/>
      <c r="PU168" s="157"/>
      <c r="PV168" s="157"/>
      <c r="PW168" s="157"/>
      <c r="PX168" s="157"/>
      <c r="PY168" s="157"/>
      <c r="PZ168" s="157"/>
      <c r="QA168" s="157"/>
      <c r="QB168" s="157"/>
      <c r="QC168" s="157"/>
      <c r="QD168" s="157"/>
      <c r="QE168" s="157"/>
      <c r="QF168" s="157"/>
      <c r="QG168" s="157"/>
      <c r="QH168" s="157"/>
      <c r="QI168" s="157"/>
      <c r="QJ168" s="157"/>
      <c r="QK168" s="157"/>
      <c r="QL168" s="157"/>
      <c r="QM168" s="157"/>
      <c r="QN168" s="157"/>
      <c r="QO168" s="157"/>
      <c r="QP168" s="157"/>
      <c r="QQ168" s="157"/>
      <c r="QR168" s="157"/>
      <c r="QS168" s="157"/>
      <c r="QT168" s="157"/>
      <c r="QU168" s="157"/>
      <c r="QV168" s="157"/>
      <c r="QW168" s="157"/>
      <c r="QX168" s="157"/>
      <c r="QY168" s="157"/>
      <c r="QZ168" s="157"/>
    </row>
    <row r="169" spans="1:468" s="31" customFormat="1" x14ac:dyDescent="0.25">
      <c r="A169" s="157"/>
      <c r="B169" s="157"/>
      <c r="C169" s="157"/>
      <c r="D169" s="157"/>
      <c r="E169" s="157"/>
      <c r="F169" s="157"/>
      <c r="G169" s="157"/>
      <c r="H169" s="157"/>
      <c r="I169" s="157"/>
      <c r="J169" s="157"/>
      <c r="K169" s="157"/>
      <c r="L169" s="124"/>
      <c r="M169" s="157"/>
      <c r="N169" s="157"/>
      <c r="O169" s="157"/>
      <c r="P169" s="90"/>
      <c r="Q169" s="157"/>
      <c r="R169" s="223"/>
      <c r="S169" s="157"/>
      <c r="T169" s="90"/>
      <c r="U169" s="157"/>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7"/>
      <c r="AT169" s="157"/>
      <c r="AU169" s="157"/>
      <c r="AV169" s="157"/>
      <c r="AW169" s="157"/>
      <c r="AX169" s="157"/>
      <c r="AY169" s="157"/>
      <c r="AZ169" s="157"/>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c r="CE169" s="157"/>
      <c r="CF169" s="157"/>
      <c r="CG169" s="157"/>
      <c r="CH169" s="157"/>
      <c r="CI169" s="157"/>
      <c r="CJ169" s="157"/>
      <c r="CK169" s="157"/>
      <c r="CL169" s="157"/>
      <c r="CM169" s="157"/>
      <c r="CN169" s="157"/>
      <c r="CO169" s="157"/>
      <c r="CP169" s="157"/>
      <c r="CQ169" s="157"/>
      <c r="CR169" s="157"/>
      <c r="CS169" s="157"/>
      <c r="CT169" s="157"/>
      <c r="CU169" s="157"/>
      <c r="CV169" s="157"/>
      <c r="CW169" s="157"/>
      <c r="CX169" s="157"/>
      <c r="CY169" s="157"/>
      <c r="CZ169" s="157"/>
      <c r="DA169" s="157"/>
      <c r="DB169" s="157"/>
      <c r="DC169" s="157"/>
      <c r="DD169" s="157"/>
      <c r="DE169" s="157"/>
      <c r="DF169" s="157"/>
      <c r="DG169" s="157"/>
      <c r="DH169" s="157"/>
      <c r="DI169" s="157"/>
      <c r="DJ169" s="157"/>
      <c r="DK169" s="157"/>
      <c r="DL169" s="157"/>
      <c r="DM169" s="157"/>
      <c r="DN169" s="157"/>
      <c r="DO169" s="157"/>
      <c r="DP169" s="157"/>
      <c r="DQ169" s="157"/>
      <c r="DR169" s="157"/>
      <c r="DS169" s="157"/>
      <c r="DT169" s="157"/>
      <c r="DU169" s="157"/>
      <c r="DV169" s="157"/>
      <c r="DW169" s="157"/>
      <c r="DX169" s="157"/>
      <c r="DY169" s="157"/>
      <c r="DZ169" s="157"/>
      <c r="EA169" s="157"/>
      <c r="EB169" s="157"/>
      <c r="EC169" s="157"/>
      <c r="ED169" s="157"/>
      <c r="EE169" s="157"/>
      <c r="EF169" s="157"/>
      <c r="EG169" s="157"/>
      <c r="EH169" s="157"/>
      <c r="EI169" s="157"/>
      <c r="EJ169" s="157"/>
      <c r="EK169" s="157"/>
      <c r="EL169" s="157"/>
      <c r="EM169" s="157"/>
      <c r="EN169" s="157"/>
      <c r="EO169" s="157"/>
      <c r="EP169" s="157"/>
      <c r="EQ169" s="157"/>
      <c r="ER169" s="157"/>
      <c r="ES169" s="157"/>
      <c r="ET169" s="157"/>
      <c r="EU169" s="157"/>
      <c r="EV169" s="157"/>
      <c r="EW169" s="157"/>
      <c r="EX169" s="157"/>
      <c r="EY169" s="157"/>
      <c r="EZ169" s="157"/>
      <c r="FA169" s="157"/>
      <c r="FB169" s="157"/>
      <c r="FC169" s="157"/>
      <c r="FD169" s="157"/>
      <c r="FE169" s="157"/>
      <c r="FF169" s="157"/>
      <c r="FG169" s="157"/>
      <c r="FH169" s="157"/>
      <c r="FI169" s="157"/>
      <c r="FJ169" s="157"/>
      <c r="FK169" s="157"/>
      <c r="FL169" s="157"/>
      <c r="FM169" s="157"/>
      <c r="FN169" s="157"/>
      <c r="FO169" s="157"/>
      <c r="FP169" s="157"/>
      <c r="FQ169" s="157"/>
      <c r="FR169" s="157"/>
      <c r="FS169" s="157"/>
      <c r="FT169" s="157"/>
      <c r="FU169" s="157"/>
      <c r="FV169" s="157"/>
      <c r="FW169" s="157"/>
      <c r="FX169" s="157"/>
      <c r="FY169" s="157"/>
      <c r="FZ169" s="157"/>
      <c r="GA169" s="157"/>
      <c r="GB169" s="157"/>
      <c r="GC169" s="157"/>
      <c r="GD169" s="157"/>
      <c r="GE169" s="157"/>
      <c r="GF169" s="157"/>
      <c r="GG169" s="157"/>
      <c r="GH169" s="157"/>
      <c r="GI169" s="157"/>
      <c r="GJ169" s="157"/>
      <c r="GK169" s="157"/>
      <c r="GL169" s="157"/>
      <c r="GM169" s="157"/>
      <c r="GN169" s="157"/>
      <c r="GO169" s="157"/>
      <c r="GP169" s="157"/>
      <c r="GQ169" s="157"/>
      <c r="GR169" s="157"/>
      <c r="GS169" s="157"/>
      <c r="GT169" s="157"/>
      <c r="GU169" s="157"/>
      <c r="GV169" s="157"/>
      <c r="GW169" s="157"/>
      <c r="GX169" s="157"/>
      <c r="GY169" s="157"/>
      <c r="GZ169" s="157"/>
      <c r="HA169" s="157"/>
      <c r="HB169" s="157"/>
      <c r="HC169" s="157"/>
      <c r="HD169" s="157"/>
      <c r="HE169" s="157"/>
      <c r="HF169" s="157"/>
      <c r="HG169" s="157"/>
      <c r="HH169" s="157"/>
      <c r="HI169" s="157"/>
      <c r="HJ169" s="157"/>
      <c r="HK169" s="157"/>
      <c r="HL169" s="157"/>
      <c r="HM169" s="157"/>
      <c r="HN169" s="157"/>
      <c r="HO169" s="157"/>
      <c r="HP169" s="157"/>
      <c r="HQ169" s="157"/>
      <c r="HR169" s="157"/>
      <c r="HS169" s="157"/>
      <c r="HT169" s="157"/>
      <c r="HU169" s="157"/>
      <c r="HV169" s="157"/>
      <c r="HW169" s="157"/>
      <c r="HX169" s="157"/>
      <c r="HY169" s="157"/>
      <c r="HZ169" s="157"/>
      <c r="IA169" s="157"/>
      <c r="IB169" s="157"/>
      <c r="IC169" s="157"/>
      <c r="ID169" s="157"/>
      <c r="IE169" s="157"/>
      <c r="IF169" s="157"/>
      <c r="IG169" s="157"/>
      <c r="IH169" s="157"/>
      <c r="II169" s="157"/>
      <c r="IJ169" s="157"/>
      <c r="IK169" s="157"/>
      <c r="IL169" s="157"/>
      <c r="IM169" s="157"/>
      <c r="IN169" s="157"/>
      <c r="IO169" s="157"/>
      <c r="IP169" s="157"/>
      <c r="IQ169" s="157"/>
      <c r="IR169" s="157"/>
      <c r="IS169" s="157"/>
      <c r="IT169" s="157"/>
      <c r="IU169" s="157"/>
      <c r="IV169" s="157"/>
      <c r="IW169" s="157"/>
      <c r="IX169" s="157"/>
      <c r="IY169" s="157"/>
      <c r="IZ169" s="157"/>
      <c r="JA169" s="157"/>
      <c r="JB169" s="157"/>
      <c r="JC169" s="157"/>
      <c r="JD169" s="157"/>
      <c r="JE169" s="157"/>
      <c r="JF169" s="157"/>
      <c r="JG169" s="157"/>
      <c r="JH169" s="157"/>
      <c r="JI169" s="157"/>
      <c r="JJ169" s="157"/>
      <c r="JK169" s="157"/>
      <c r="JL169" s="157"/>
      <c r="JM169" s="157"/>
      <c r="JN169" s="157"/>
      <c r="JO169" s="157"/>
      <c r="JP169" s="157"/>
      <c r="JQ169" s="157"/>
      <c r="JR169" s="157"/>
      <c r="JS169" s="157"/>
      <c r="JT169" s="157"/>
      <c r="JU169" s="157"/>
      <c r="JV169" s="157"/>
      <c r="JW169" s="157"/>
      <c r="JX169" s="157"/>
      <c r="JY169" s="157"/>
      <c r="JZ169" s="157"/>
      <c r="KA169" s="157"/>
      <c r="KB169" s="157"/>
      <c r="KC169" s="157"/>
      <c r="KD169" s="157"/>
      <c r="KE169" s="157"/>
      <c r="KF169" s="157"/>
      <c r="KG169" s="157"/>
      <c r="KH169" s="157"/>
      <c r="KI169" s="157"/>
      <c r="KJ169" s="157"/>
      <c r="KK169" s="157"/>
      <c r="KL169" s="157"/>
      <c r="KM169" s="157"/>
      <c r="KN169" s="157"/>
      <c r="KO169" s="157"/>
      <c r="KP169" s="157"/>
      <c r="KQ169" s="157"/>
      <c r="KR169" s="157"/>
      <c r="KS169" s="157"/>
      <c r="KT169" s="157"/>
      <c r="KU169" s="157"/>
      <c r="KV169" s="157"/>
      <c r="KW169" s="157"/>
      <c r="KX169" s="157"/>
      <c r="KY169" s="157"/>
      <c r="KZ169" s="157"/>
      <c r="LA169" s="157"/>
      <c r="LB169" s="157"/>
      <c r="LC169" s="157"/>
      <c r="LD169" s="157"/>
      <c r="LE169" s="157"/>
      <c r="LF169" s="157"/>
      <c r="LG169" s="157"/>
      <c r="LH169" s="157"/>
      <c r="LI169" s="157"/>
      <c r="LJ169" s="157"/>
      <c r="LK169" s="157"/>
      <c r="LL169" s="157"/>
      <c r="LM169" s="157"/>
      <c r="LN169" s="157"/>
      <c r="LO169" s="157"/>
      <c r="LP169" s="157"/>
      <c r="LQ169" s="157"/>
      <c r="LR169" s="157"/>
      <c r="LS169" s="157"/>
      <c r="LT169" s="157"/>
      <c r="LU169" s="157"/>
      <c r="LV169" s="157"/>
      <c r="LW169" s="157"/>
      <c r="LX169" s="157"/>
      <c r="LY169" s="157"/>
      <c r="LZ169" s="157"/>
      <c r="MA169" s="157"/>
      <c r="MB169" s="157"/>
      <c r="MC169" s="157"/>
      <c r="MD169" s="157"/>
      <c r="ME169" s="157"/>
      <c r="MF169" s="157"/>
      <c r="MG169" s="157"/>
      <c r="MH169" s="157"/>
      <c r="MI169" s="157"/>
      <c r="MJ169" s="157"/>
      <c r="MK169" s="157"/>
      <c r="ML169" s="157"/>
      <c r="MM169" s="157"/>
      <c r="MN169" s="157"/>
      <c r="MO169" s="157"/>
      <c r="MP169" s="157"/>
      <c r="MQ169" s="157"/>
      <c r="MR169" s="157"/>
      <c r="MS169" s="157"/>
      <c r="MT169" s="157"/>
      <c r="MU169" s="157"/>
      <c r="MV169" s="157"/>
      <c r="MW169" s="157"/>
      <c r="MX169" s="157"/>
      <c r="MY169" s="157"/>
      <c r="MZ169" s="157"/>
      <c r="NA169" s="157"/>
      <c r="NB169" s="157"/>
      <c r="NC169" s="157"/>
      <c r="ND169" s="157"/>
      <c r="NE169" s="157"/>
      <c r="NF169" s="157"/>
      <c r="NG169" s="157"/>
      <c r="NH169" s="157"/>
      <c r="NI169" s="157"/>
      <c r="NJ169" s="157"/>
      <c r="NK169" s="157"/>
      <c r="NL169" s="157"/>
      <c r="NM169" s="157"/>
      <c r="NN169" s="157"/>
      <c r="NO169" s="157"/>
      <c r="NP169" s="157"/>
      <c r="NQ169" s="157"/>
      <c r="NR169" s="157"/>
      <c r="NS169" s="157"/>
      <c r="NT169" s="157"/>
      <c r="NU169" s="157"/>
      <c r="NV169" s="157"/>
      <c r="NW169" s="157"/>
      <c r="NX169" s="157"/>
      <c r="NY169" s="157"/>
      <c r="NZ169" s="157"/>
      <c r="OA169" s="157"/>
      <c r="OB169" s="157"/>
      <c r="OC169" s="157"/>
      <c r="OD169" s="157"/>
      <c r="OE169" s="157"/>
      <c r="OF169" s="157"/>
      <c r="OG169" s="157"/>
      <c r="OH169" s="157"/>
      <c r="OI169" s="157"/>
      <c r="OJ169" s="157"/>
      <c r="OK169" s="157"/>
      <c r="OL169" s="157"/>
      <c r="OM169" s="157"/>
      <c r="ON169" s="157"/>
      <c r="OO169" s="157"/>
      <c r="OP169" s="157"/>
      <c r="OQ169" s="157"/>
      <c r="OR169" s="157"/>
      <c r="OS169" s="157"/>
      <c r="OT169" s="157"/>
      <c r="OU169" s="157"/>
      <c r="OV169" s="157"/>
      <c r="OW169" s="157"/>
      <c r="OX169" s="157"/>
      <c r="OY169" s="157"/>
      <c r="OZ169" s="157"/>
      <c r="PA169" s="157"/>
      <c r="PB169" s="157"/>
      <c r="PC169" s="157"/>
      <c r="PD169" s="157"/>
      <c r="PE169" s="157"/>
      <c r="PF169" s="157"/>
      <c r="PG169" s="157"/>
      <c r="PH169" s="157"/>
      <c r="PI169" s="157"/>
      <c r="PJ169" s="157"/>
      <c r="PK169" s="157"/>
      <c r="PL169" s="157"/>
      <c r="PM169" s="157"/>
      <c r="PN169" s="157"/>
      <c r="PO169" s="157"/>
      <c r="PP169" s="157"/>
      <c r="PQ169" s="157"/>
      <c r="PR169" s="157"/>
      <c r="PS169" s="157"/>
      <c r="PT169" s="157"/>
      <c r="PU169" s="157"/>
      <c r="PV169" s="157"/>
      <c r="PW169" s="157"/>
      <c r="PX169" s="157"/>
      <c r="PY169" s="157"/>
      <c r="PZ169" s="157"/>
      <c r="QA169" s="157"/>
      <c r="QB169" s="157"/>
      <c r="QC169" s="157"/>
      <c r="QD169" s="157"/>
      <c r="QE169" s="157"/>
      <c r="QF169" s="157"/>
      <c r="QG169" s="157"/>
      <c r="QH169" s="157"/>
      <c r="QI169" s="157"/>
      <c r="QJ169" s="157"/>
      <c r="QK169" s="157"/>
      <c r="QL169" s="157"/>
      <c r="QM169" s="157"/>
      <c r="QN169" s="157"/>
      <c r="QO169" s="157"/>
      <c r="QP169" s="157"/>
      <c r="QQ169" s="157"/>
      <c r="QR169" s="157"/>
      <c r="QS169" s="157"/>
      <c r="QT169" s="157"/>
      <c r="QU169" s="157"/>
      <c r="QV169" s="157"/>
      <c r="QW169" s="157"/>
      <c r="QX169" s="157"/>
      <c r="QY169" s="157"/>
      <c r="QZ169" s="157"/>
    </row>
    <row r="170" spans="1:468" s="31" customFormat="1" x14ac:dyDescent="0.25">
      <c r="A170" s="157"/>
      <c r="B170" s="157"/>
      <c r="C170" s="157"/>
      <c r="D170" s="157"/>
      <c r="E170" s="157"/>
      <c r="F170" s="157"/>
      <c r="G170" s="157"/>
      <c r="H170" s="157"/>
      <c r="I170" s="157"/>
      <c r="J170" s="157"/>
      <c r="K170" s="157"/>
      <c r="L170" s="124"/>
      <c r="M170" s="157"/>
      <c r="N170" s="157"/>
      <c r="O170" s="157"/>
      <c r="P170" s="90"/>
      <c r="Q170" s="157"/>
      <c r="R170" s="223"/>
      <c r="S170" s="157"/>
      <c r="T170" s="90"/>
      <c r="U170" s="157"/>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c r="AT170" s="157"/>
      <c r="AU170" s="157"/>
      <c r="AV170" s="157"/>
      <c r="AW170" s="157"/>
      <c r="AX170" s="157"/>
      <c r="AY170" s="157"/>
      <c r="AZ170" s="157"/>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c r="CE170" s="157"/>
      <c r="CF170" s="157"/>
      <c r="CG170" s="157"/>
      <c r="CH170" s="157"/>
      <c r="CI170" s="157"/>
      <c r="CJ170" s="157"/>
      <c r="CK170" s="157"/>
      <c r="CL170" s="157"/>
      <c r="CM170" s="157"/>
      <c r="CN170" s="157"/>
      <c r="CO170" s="157"/>
      <c r="CP170" s="157"/>
      <c r="CQ170" s="157"/>
      <c r="CR170" s="157"/>
      <c r="CS170" s="157"/>
      <c r="CT170" s="157"/>
      <c r="CU170" s="157"/>
      <c r="CV170" s="157"/>
      <c r="CW170" s="157"/>
      <c r="CX170" s="157"/>
      <c r="CY170" s="157"/>
      <c r="CZ170" s="157"/>
      <c r="DA170" s="157"/>
      <c r="DB170" s="157"/>
      <c r="DC170" s="157"/>
      <c r="DD170" s="157"/>
      <c r="DE170" s="157"/>
      <c r="DF170" s="157"/>
      <c r="DG170" s="157"/>
      <c r="DH170" s="157"/>
      <c r="DI170" s="157"/>
      <c r="DJ170" s="157"/>
      <c r="DK170" s="157"/>
      <c r="DL170" s="157"/>
      <c r="DM170" s="157"/>
      <c r="DN170" s="157"/>
      <c r="DO170" s="157"/>
      <c r="DP170" s="157"/>
      <c r="DQ170" s="157"/>
      <c r="DR170" s="157"/>
      <c r="DS170" s="157"/>
      <c r="DT170" s="157"/>
      <c r="DU170" s="157"/>
      <c r="DV170" s="157"/>
      <c r="DW170" s="157"/>
      <c r="DX170" s="157"/>
      <c r="DY170" s="157"/>
      <c r="DZ170" s="157"/>
      <c r="EA170" s="157"/>
      <c r="EB170" s="157"/>
      <c r="EC170" s="157"/>
      <c r="ED170" s="157"/>
      <c r="EE170" s="157"/>
      <c r="EF170" s="157"/>
      <c r="EG170" s="157"/>
      <c r="EH170" s="157"/>
      <c r="EI170" s="157"/>
      <c r="EJ170" s="157"/>
      <c r="EK170" s="157"/>
      <c r="EL170" s="157"/>
      <c r="EM170" s="157"/>
      <c r="EN170" s="157"/>
      <c r="EO170" s="157"/>
      <c r="EP170" s="157"/>
      <c r="EQ170" s="157"/>
      <c r="ER170" s="157"/>
      <c r="ES170" s="157"/>
      <c r="ET170" s="157"/>
      <c r="EU170" s="157"/>
      <c r="EV170" s="157"/>
      <c r="EW170" s="157"/>
      <c r="EX170" s="157"/>
      <c r="EY170" s="157"/>
      <c r="EZ170" s="157"/>
      <c r="FA170" s="157"/>
      <c r="FB170" s="157"/>
      <c r="FC170" s="157"/>
      <c r="FD170" s="157"/>
      <c r="FE170" s="157"/>
      <c r="FF170" s="157"/>
      <c r="FG170" s="157"/>
      <c r="FH170" s="157"/>
      <c r="FI170" s="157"/>
      <c r="FJ170" s="157"/>
      <c r="FK170" s="157"/>
      <c r="FL170" s="157"/>
      <c r="FM170" s="157"/>
      <c r="FN170" s="157"/>
      <c r="FO170" s="157"/>
      <c r="FP170" s="157"/>
      <c r="FQ170" s="157"/>
      <c r="FR170" s="157"/>
      <c r="FS170" s="157"/>
      <c r="FT170" s="157"/>
      <c r="FU170" s="157"/>
      <c r="FV170" s="157"/>
      <c r="FW170" s="157"/>
      <c r="FX170" s="157"/>
      <c r="FY170" s="157"/>
      <c r="FZ170" s="157"/>
      <c r="GA170" s="157"/>
      <c r="GB170" s="157"/>
      <c r="GC170" s="157"/>
      <c r="GD170" s="157"/>
      <c r="GE170" s="157"/>
      <c r="GF170" s="157"/>
      <c r="GG170" s="157"/>
      <c r="GH170" s="157"/>
      <c r="GI170" s="157"/>
      <c r="GJ170" s="157"/>
      <c r="GK170" s="157"/>
      <c r="GL170" s="157"/>
      <c r="GM170" s="157"/>
      <c r="GN170" s="157"/>
      <c r="GO170" s="157"/>
      <c r="GP170" s="157"/>
      <c r="GQ170" s="157"/>
      <c r="GR170" s="157"/>
      <c r="GS170" s="157"/>
      <c r="GT170" s="157"/>
      <c r="GU170" s="157"/>
      <c r="GV170" s="157"/>
      <c r="GW170" s="157"/>
      <c r="GX170" s="157"/>
      <c r="GY170" s="157"/>
      <c r="GZ170" s="157"/>
      <c r="HA170" s="157"/>
      <c r="HB170" s="157"/>
      <c r="HC170" s="157"/>
      <c r="HD170" s="157"/>
      <c r="HE170" s="157"/>
      <c r="HF170" s="157"/>
      <c r="HG170" s="157"/>
      <c r="HH170" s="157"/>
      <c r="HI170" s="157"/>
      <c r="HJ170" s="157"/>
      <c r="HK170" s="157"/>
      <c r="HL170" s="157"/>
      <c r="HM170" s="157"/>
      <c r="HN170" s="157"/>
      <c r="HO170" s="157"/>
      <c r="HP170" s="157"/>
      <c r="HQ170" s="157"/>
      <c r="HR170" s="157"/>
      <c r="HS170" s="157"/>
      <c r="HT170" s="157"/>
      <c r="HU170" s="157"/>
      <c r="HV170" s="157"/>
      <c r="HW170" s="157"/>
      <c r="HX170" s="157"/>
      <c r="HY170" s="157"/>
      <c r="HZ170" s="157"/>
      <c r="IA170" s="157"/>
      <c r="IB170" s="157"/>
      <c r="IC170" s="157"/>
      <c r="ID170" s="157"/>
      <c r="IE170" s="157"/>
      <c r="IF170" s="157"/>
      <c r="IG170" s="157"/>
      <c r="IH170" s="157"/>
      <c r="II170" s="157"/>
      <c r="IJ170" s="157"/>
      <c r="IK170" s="157"/>
      <c r="IL170" s="157"/>
      <c r="IM170" s="157"/>
      <c r="IN170" s="157"/>
      <c r="IO170" s="157"/>
      <c r="IP170" s="157"/>
      <c r="IQ170" s="157"/>
      <c r="IR170" s="157"/>
      <c r="IS170" s="157"/>
      <c r="IT170" s="157"/>
      <c r="IU170" s="157"/>
      <c r="IV170" s="157"/>
      <c r="IW170" s="157"/>
      <c r="IX170" s="157"/>
      <c r="IY170" s="157"/>
      <c r="IZ170" s="157"/>
      <c r="JA170" s="157"/>
      <c r="JB170" s="157"/>
      <c r="JC170" s="157"/>
      <c r="JD170" s="157"/>
      <c r="JE170" s="157"/>
      <c r="JF170" s="157"/>
      <c r="JG170" s="157"/>
      <c r="JH170" s="157"/>
      <c r="JI170" s="157"/>
      <c r="JJ170" s="157"/>
      <c r="JK170" s="157"/>
      <c r="JL170" s="157"/>
      <c r="JM170" s="157"/>
      <c r="JN170" s="157"/>
      <c r="JO170" s="157"/>
      <c r="JP170" s="157"/>
      <c r="JQ170" s="157"/>
      <c r="JR170" s="157"/>
      <c r="JS170" s="157"/>
      <c r="JT170" s="157"/>
      <c r="JU170" s="157"/>
      <c r="JV170" s="157"/>
      <c r="JW170" s="157"/>
      <c r="JX170" s="157"/>
      <c r="JY170" s="157"/>
      <c r="JZ170" s="157"/>
      <c r="KA170" s="157"/>
      <c r="KB170" s="157"/>
      <c r="KC170" s="157"/>
      <c r="KD170" s="157"/>
      <c r="KE170" s="157"/>
      <c r="KF170" s="157"/>
      <c r="KG170" s="157"/>
      <c r="KH170" s="157"/>
      <c r="KI170" s="157"/>
      <c r="KJ170" s="157"/>
      <c r="KK170" s="157"/>
      <c r="KL170" s="157"/>
      <c r="KM170" s="157"/>
      <c r="KN170" s="157"/>
      <c r="KO170" s="157"/>
      <c r="KP170" s="157"/>
      <c r="KQ170" s="157"/>
      <c r="KR170" s="157"/>
      <c r="KS170" s="157"/>
      <c r="KT170" s="157"/>
      <c r="KU170" s="157"/>
      <c r="KV170" s="157"/>
      <c r="KW170" s="157"/>
      <c r="KX170" s="157"/>
      <c r="KY170" s="157"/>
      <c r="KZ170" s="157"/>
      <c r="LA170" s="157"/>
      <c r="LB170" s="157"/>
      <c r="LC170" s="157"/>
      <c r="LD170" s="157"/>
      <c r="LE170" s="157"/>
      <c r="LF170" s="157"/>
      <c r="LG170" s="157"/>
      <c r="LH170" s="157"/>
      <c r="LI170" s="157"/>
      <c r="LJ170" s="157"/>
      <c r="LK170" s="157"/>
      <c r="LL170" s="157"/>
      <c r="LM170" s="157"/>
      <c r="LN170" s="157"/>
      <c r="LO170" s="157"/>
      <c r="LP170" s="157"/>
      <c r="LQ170" s="157"/>
      <c r="LR170" s="157"/>
      <c r="LS170" s="157"/>
      <c r="LT170" s="157"/>
      <c r="LU170" s="157"/>
      <c r="LV170" s="157"/>
      <c r="LW170" s="157"/>
      <c r="LX170" s="157"/>
      <c r="LY170" s="157"/>
      <c r="LZ170" s="157"/>
      <c r="MA170" s="157"/>
      <c r="MB170" s="157"/>
      <c r="MC170" s="157"/>
      <c r="MD170" s="157"/>
      <c r="ME170" s="157"/>
      <c r="MF170" s="157"/>
      <c r="MG170" s="157"/>
      <c r="MH170" s="157"/>
      <c r="MI170" s="157"/>
      <c r="MJ170" s="157"/>
      <c r="MK170" s="157"/>
      <c r="ML170" s="157"/>
      <c r="MM170" s="157"/>
      <c r="MN170" s="157"/>
      <c r="MO170" s="157"/>
      <c r="MP170" s="157"/>
      <c r="MQ170" s="157"/>
      <c r="MR170" s="157"/>
      <c r="MS170" s="157"/>
      <c r="MT170" s="157"/>
      <c r="MU170" s="157"/>
      <c r="MV170" s="157"/>
      <c r="MW170" s="157"/>
      <c r="MX170" s="157"/>
      <c r="MY170" s="157"/>
      <c r="MZ170" s="157"/>
      <c r="NA170" s="157"/>
      <c r="NB170" s="157"/>
      <c r="NC170" s="157"/>
      <c r="ND170" s="157"/>
      <c r="NE170" s="157"/>
      <c r="NF170" s="157"/>
      <c r="NG170" s="157"/>
      <c r="NH170" s="157"/>
      <c r="NI170" s="157"/>
      <c r="NJ170" s="157"/>
      <c r="NK170" s="157"/>
      <c r="NL170" s="157"/>
      <c r="NM170" s="157"/>
      <c r="NN170" s="157"/>
      <c r="NO170" s="157"/>
      <c r="NP170" s="157"/>
      <c r="NQ170" s="157"/>
      <c r="NR170" s="157"/>
      <c r="NS170" s="157"/>
      <c r="NT170" s="157"/>
      <c r="NU170" s="157"/>
      <c r="NV170" s="157"/>
      <c r="NW170" s="157"/>
      <c r="NX170" s="157"/>
      <c r="NY170" s="157"/>
      <c r="NZ170" s="157"/>
      <c r="OA170" s="157"/>
      <c r="OB170" s="157"/>
      <c r="OC170" s="157"/>
      <c r="OD170" s="157"/>
      <c r="OE170" s="157"/>
      <c r="OF170" s="157"/>
      <c r="OG170" s="157"/>
      <c r="OH170" s="157"/>
      <c r="OI170" s="157"/>
      <c r="OJ170" s="157"/>
      <c r="OK170" s="157"/>
      <c r="OL170" s="157"/>
      <c r="OM170" s="157"/>
      <c r="ON170" s="157"/>
      <c r="OO170" s="157"/>
      <c r="OP170" s="157"/>
      <c r="OQ170" s="157"/>
      <c r="OR170" s="157"/>
      <c r="OS170" s="157"/>
      <c r="OT170" s="157"/>
      <c r="OU170" s="157"/>
      <c r="OV170" s="157"/>
      <c r="OW170" s="157"/>
      <c r="OX170" s="157"/>
      <c r="OY170" s="157"/>
      <c r="OZ170" s="157"/>
      <c r="PA170" s="157"/>
      <c r="PB170" s="157"/>
      <c r="PC170" s="157"/>
      <c r="PD170" s="157"/>
      <c r="PE170" s="157"/>
      <c r="PF170" s="157"/>
      <c r="PG170" s="157"/>
      <c r="PH170" s="157"/>
      <c r="PI170" s="157"/>
      <c r="PJ170" s="157"/>
      <c r="PK170" s="157"/>
      <c r="PL170" s="157"/>
      <c r="PM170" s="157"/>
      <c r="PN170" s="157"/>
      <c r="PO170" s="157"/>
      <c r="PP170" s="157"/>
      <c r="PQ170" s="157"/>
      <c r="PR170" s="157"/>
      <c r="PS170" s="157"/>
      <c r="PT170" s="157"/>
      <c r="PU170" s="157"/>
      <c r="PV170" s="157"/>
      <c r="PW170" s="157"/>
      <c r="PX170" s="157"/>
      <c r="PY170" s="157"/>
      <c r="PZ170" s="157"/>
      <c r="QA170" s="157"/>
      <c r="QB170" s="157"/>
      <c r="QC170" s="157"/>
      <c r="QD170" s="157"/>
      <c r="QE170" s="157"/>
      <c r="QF170" s="157"/>
      <c r="QG170" s="157"/>
      <c r="QH170" s="157"/>
      <c r="QI170" s="157"/>
      <c r="QJ170" s="157"/>
      <c r="QK170" s="157"/>
      <c r="QL170" s="157"/>
      <c r="QM170" s="157"/>
      <c r="QN170" s="157"/>
      <c r="QO170" s="157"/>
      <c r="QP170" s="157"/>
      <c r="QQ170" s="157"/>
      <c r="QR170" s="157"/>
      <c r="QS170" s="157"/>
      <c r="QT170" s="157"/>
      <c r="QU170" s="157"/>
      <c r="QV170" s="157"/>
      <c r="QW170" s="157"/>
      <c r="QX170" s="157"/>
      <c r="QY170" s="157"/>
      <c r="QZ170" s="157"/>
    </row>
    <row r="171" spans="1:468" s="31" customFormat="1" x14ac:dyDescent="0.25">
      <c r="A171" s="157"/>
      <c r="B171" s="157"/>
      <c r="C171" s="157"/>
      <c r="D171" s="157"/>
      <c r="E171" s="157"/>
      <c r="F171" s="157"/>
      <c r="G171" s="157"/>
      <c r="H171" s="157"/>
      <c r="I171" s="157"/>
      <c r="J171" s="157"/>
      <c r="K171" s="157"/>
      <c r="L171" s="124"/>
      <c r="M171" s="157"/>
      <c r="N171" s="157"/>
      <c r="O171" s="157"/>
      <c r="P171" s="90"/>
      <c r="Q171" s="157"/>
      <c r="R171" s="223"/>
      <c r="S171" s="157"/>
      <c r="T171" s="90"/>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c r="CG171" s="157"/>
      <c r="CH171" s="157"/>
      <c r="CI171" s="157"/>
      <c r="CJ171" s="157"/>
      <c r="CK171" s="157"/>
      <c r="CL171" s="157"/>
      <c r="CM171" s="157"/>
      <c r="CN171" s="157"/>
      <c r="CO171" s="157"/>
      <c r="CP171" s="157"/>
      <c r="CQ171" s="157"/>
      <c r="CR171" s="157"/>
      <c r="CS171" s="157"/>
      <c r="CT171" s="157"/>
      <c r="CU171" s="157"/>
      <c r="CV171" s="157"/>
      <c r="CW171" s="157"/>
      <c r="CX171" s="157"/>
      <c r="CY171" s="157"/>
      <c r="CZ171" s="157"/>
      <c r="DA171" s="157"/>
      <c r="DB171" s="157"/>
      <c r="DC171" s="157"/>
      <c r="DD171" s="157"/>
      <c r="DE171" s="157"/>
      <c r="DF171" s="157"/>
      <c r="DG171" s="157"/>
      <c r="DH171" s="157"/>
      <c r="DI171" s="157"/>
      <c r="DJ171" s="157"/>
      <c r="DK171" s="157"/>
      <c r="DL171" s="157"/>
      <c r="DM171" s="157"/>
      <c r="DN171" s="157"/>
      <c r="DO171" s="157"/>
      <c r="DP171" s="157"/>
      <c r="DQ171" s="157"/>
      <c r="DR171" s="157"/>
      <c r="DS171" s="157"/>
      <c r="DT171" s="157"/>
      <c r="DU171" s="157"/>
      <c r="DV171" s="157"/>
      <c r="DW171" s="157"/>
      <c r="DX171" s="157"/>
      <c r="DY171" s="157"/>
      <c r="DZ171" s="157"/>
      <c r="EA171" s="157"/>
      <c r="EB171" s="157"/>
      <c r="EC171" s="157"/>
      <c r="ED171" s="157"/>
      <c r="EE171" s="157"/>
      <c r="EF171" s="157"/>
      <c r="EG171" s="157"/>
      <c r="EH171" s="157"/>
      <c r="EI171" s="157"/>
      <c r="EJ171" s="157"/>
      <c r="EK171" s="157"/>
      <c r="EL171" s="157"/>
      <c r="EM171" s="157"/>
      <c r="EN171" s="157"/>
      <c r="EO171" s="157"/>
      <c r="EP171" s="157"/>
      <c r="EQ171" s="157"/>
      <c r="ER171" s="157"/>
      <c r="ES171" s="157"/>
      <c r="ET171" s="157"/>
      <c r="EU171" s="157"/>
      <c r="EV171" s="157"/>
      <c r="EW171" s="157"/>
      <c r="EX171" s="157"/>
      <c r="EY171" s="157"/>
      <c r="EZ171" s="157"/>
      <c r="FA171" s="157"/>
      <c r="FB171" s="157"/>
      <c r="FC171" s="157"/>
      <c r="FD171" s="157"/>
      <c r="FE171" s="157"/>
      <c r="FF171" s="157"/>
      <c r="FG171" s="157"/>
      <c r="FH171" s="157"/>
      <c r="FI171" s="157"/>
      <c r="FJ171" s="157"/>
      <c r="FK171" s="157"/>
      <c r="FL171" s="157"/>
      <c r="FM171" s="157"/>
      <c r="FN171" s="157"/>
      <c r="FO171" s="157"/>
      <c r="FP171" s="157"/>
      <c r="FQ171" s="157"/>
      <c r="FR171" s="157"/>
      <c r="FS171" s="157"/>
      <c r="FT171" s="157"/>
      <c r="FU171" s="157"/>
      <c r="FV171" s="157"/>
      <c r="FW171" s="157"/>
      <c r="FX171" s="157"/>
      <c r="FY171" s="157"/>
      <c r="FZ171" s="157"/>
      <c r="GA171" s="157"/>
      <c r="GB171" s="157"/>
      <c r="GC171" s="157"/>
      <c r="GD171" s="157"/>
      <c r="GE171" s="157"/>
      <c r="GF171" s="157"/>
      <c r="GG171" s="157"/>
      <c r="GH171" s="157"/>
      <c r="GI171" s="157"/>
      <c r="GJ171" s="157"/>
      <c r="GK171" s="157"/>
      <c r="GL171" s="157"/>
      <c r="GM171" s="157"/>
      <c r="GN171" s="157"/>
      <c r="GO171" s="157"/>
      <c r="GP171" s="157"/>
      <c r="GQ171" s="157"/>
      <c r="GR171" s="157"/>
      <c r="GS171" s="157"/>
      <c r="GT171" s="157"/>
      <c r="GU171" s="157"/>
      <c r="GV171" s="157"/>
      <c r="GW171" s="157"/>
      <c r="GX171" s="157"/>
      <c r="GY171" s="157"/>
      <c r="GZ171" s="157"/>
      <c r="HA171" s="157"/>
      <c r="HB171" s="157"/>
      <c r="HC171" s="157"/>
      <c r="HD171" s="157"/>
      <c r="HE171" s="157"/>
      <c r="HF171" s="157"/>
      <c r="HG171" s="157"/>
      <c r="HH171" s="157"/>
      <c r="HI171" s="157"/>
      <c r="HJ171" s="157"/>
      <c r="HK171" s="157"/>
      <c r="HL171" s="157"/>
      <c r="HM171" s="157"/>
      <c r="HN171" s="157"/>
      <c r="HO171" s="157"/>
      <c r="HP171" s="157"/>
      <c r="HQ171" s="157"/>
      <c r="HR171" s="157"/>
      <c r="HS171" s="157"/>
      <c r="HT171" s="157"/>
      <c r="HU171" s="157"/>
      <c r="HV171" s="157"/>
      <c r="HW171" s="157"/>
      <c r="HX171" s="157"/>
      <c r="HY171" s="157"/>
      <c r="HZ171" s="157"/>
      <c r="IA171" s="157"/>
      <c r="IB171" s="157"/>
      <c r="IC171" s="157"/>
      <c r="ID171" s="157"/>
      <c r="IE171" s="157"/>
      <c r="IF171" s="157"/>
      <c r="IG171" s="157"/>
      <c r="IH171" s="157"/>
      <c r="II171" s="157"/>
      <c r="IJ171" s="157"/>
      <c r="IK171" s="157"/>
      <c r="IL171" s="157"/>
      <c r="IM171" s="157"/>
      <c r="IN171" s="157"/>
      <c r="IO171" s="157"/>
      <c r="IP171" s="157"/>
      <c r="IQ171" s="157"/>
      <c r="IR171" s="157"/>
      <c r="IS171" s="157"/>
      <c r="IT171" s="157"/>
      <c r="IU171" s="157"/>
      <c r="IV171" s="157"/>
      <c r="IW171" s="157"/>
      <c r="IX171" s="157"/>
      <c r="IY171" s="157"/>
      <c r="IZ171" s="157"/>
      <c r="JA171" s="157"/>
      <c r="JB171" s="157"/>
      <c r="JC171" s="157"/>
      <c r="JD171" s="157"/>
      <c r="JE171" s="157"/>
      <c r="JF171" s="157"/>
      <c r="JG171" s="157"/>
      <c r="JH171" s="157"/>
      <c r="JI171" s="157"/>
      <c r="JJ171" s="157"/>
      <c r="JK171" s="157"/>
      <c r="JL171" s="157"/>
      <c r="JM171" s="157"/>
      <c r="JN171" s="157"/>
      <c r="JO171" s="157"/>
      <c r="JP171" s="157"/>
      <c r="JQ171" s="157"/>
      <c r="JR171" s="157"/>
      <c r="JS171" s="157"/>
      <c r="JT171" s="157"/>
      <c r="JU171" s="157"/>
      <c r="JV171" s="157"/>
      <c r="JW171" s="157"/>
      <c r="JX171" s="157"/>
      <c r="JY171" s="157"/>
      <c r="JZ171" s="157"/>
      <c r="KA171" s="157"/>
      <c r="KB171" s="157"/>
      <c r="KC171" s="157"/>
      <c r="KD171" s="157"/>
      <c r="KE171" s="157"/>
      <c r="KF171" s="157"/>
      <c r="KG171" s="157"/>
      <c r="KH171" s="157"/>
      <c r="KI171" s="157"/>
      <c r="KJ171" s="157"/>
      <c r="KK171" s="157"/>
      <c r="KL171" s="157"/>
      <c r="KM171" s="157"/>
      <c r="KN171" s="157"/>
      <c r="KO171" s="157"/>
      <c r="KP171" s="157"/>
      <c r="KQ171" s="157"/>
      <c r="KR171" s="157"/>
      <c r="KS171" s="157"/>
      <c r="KT171" s="157"/>
      <c r="KU171" s="157"/>
      <c r="KV171" s="157"/>
      <c r="KW171" s="157"/>
      <c r="KX171" s="157"/>
      <c r="KY171" s="157"/>
      <c r="KZ171" s="157"/>
      <c r="LA171" s="157"/>
      <c r="LB171" s="157"/>
      <c r="LC171" s="157"/>
      <c r="LD171" s="157"/>
      <c r="LE171" s="157"/>
      <c r="LF171" s="157"/>
      <c r="LG171" s="157"/>
      <c r="LH171" s="157"/>
      <c r="LI171" s="157"/>
      <c r="LJ171" s="157"/>
      <c r="LK171" s="157"/>
      <c r="LL171" s="157"/>
      <c r="LM171" s="157"/>
      <c r="LN171" s="157"/>
      <c r="LO171" s="157"/>
      <c r="LP171" s="157"/>
      <c r="LQ171" s="157"/>
      <c r="LR171" s="157"/>
      <c r="LS171" s="157"/>
      <c r="LT171" s="157"/>
      <c r="LU171" s="157"/>
      <c r="LV171" s="157"/>
      <c r="LW171" s="157"/>
      <c r="LX171" s="157"/>
      <c r="LY171" s="157"/>
      <c r="LZ171" s="157"/>
      <c r="MA171" s="157"/>
      <c r="MB171" s="157"/>
      <c r="MC171" s="157"/>
      <c r="MD171" s="157"/>
      <c r="ME171" s="157"/>
      <c r="MF171" s="157"/>
      <c r="MG171" s="157"/>
      <c r="MH171" s="157"/>
      <c r="MI171" s="157"/>
      <c r="MJ171" s="157"/>
      <c r="MK171" s="157"/>
      <c r="ML171" s="157"/>
      <c r="MM171" s="157"/>
      <c r="MN171" s="157"/>
      <c r="MO171" s="157"/>
      <c r="MP171" s="157"/>
      <c r="MQ171" s="157"/>
      <c r="MR171" s="157"/>
      <c r="MS171" s="157"/>
      <c r="MT171" s="157"/>
      <c r="MU171" s="157"/>
      <c r="MV171" s="157"/>
      <c r="MW171" s="157"/>
      <c r="MX171" s="157"/>
      <c r="MY171" s="157"/>
      <c r="MZ171" s="157"/>
      <c r="NA171" s="157"/>
      <c r="NB171" s="157"/>
      <c r="NC171" s="157"/>
      <c r="ND171" s="157"/>
      <c r="NE171" s="157"/>
      <c r="NF171" s="157"/>
      <c r="NG171" s="157"/>
      <c r="NH171" s="157"/>
      <c r="NI171" s="157"/>
      <c r="NJ171" s="157"/>
      <c r="NK171" s="157"/>
      <c r="NL171" s="157"/>
      <c r="NM171" s="157"/>
      <c r="NN171" s="157"/>
      <c r="NO171" s="157"/>
      <c r="NP171" s="157"/>
      <c r="NQ171" s="157"/>
      <c r="NR171" s="157"/>
      <c r="NS171" s="157"/>
      <c r="NT171" s="157"/>
      <c r="NU171" s="157"/>
      <c r="NV171" s="157"/>
      <c r="NW171" s="157"/>
      <c r="NX171" s="157"/>
      <c r="NY171" s="157"/>
      <c r="NZ171" s="157"/>
      <c r="OA171" s="157"/>
      <c r="OB171" s="157"/>
      <c r="OC171" s="157"/>
      <c r="OD171" s="157"/>
      <c r="OE171" s="157"/>
      <c r="OF171" s="157"/>
      <c r="OG171" s="157"/>
      <c r="OH171" s="157"/>
      <c r="OI171" s="157"/>
      <c r="OJ171" s="157"/>
      <c r="OK171" s="157"/>
      <c r="OL171" s="157"/>
      <c r="OM171" s="157"/>
      <c r="ON171" s="157"/>
      <c r="OO171" s="157"/>
      <c r="OP171" s="157"/>
      <c r="OQ171" s="157"/>
      <c r="OR171" s="157"/>
      <c r="OS171" s="157"/>
      <c r="OT171" s="157"/>
      <c r="OU171" s="157"/>
      <c r="OV171" s="157"/>
      <c r="OW171" s="157"/>
      <c r="OX171" s="157"/>
      <c r="OY171" s="157"/>
      <c r="OZ171" s="157"/>
      <c r="PA171" s="157"/>
      <c r="PB171" s="157"/>
      <c r="PC171" s="157"/>
      <c r="PD171" s="157"/>
      <c r="PE171" s="157"/>
      <c r="PF171" s="157"/>
      <c r="PG171" s="157"/>
      <c r="PH171" s="157"/>
      <c r="PI171" s="157"/>
      <c r="PJ171" s="157"/>
      <c r="PK171" s="157"/>
      <c r="PL171" s="157"/>
      <c r="PM171" s="157"/>
      <c r="PN171" s="157"/>
      <c r="PO171" s="157"/>
      <c r="PP171" s="157"/>
      <c r="PQ171" s="157"/>
      <c r="PR171" s="157"/>
      <c r="PS171" s="157"/>
      <c r="PT171" s="157"/>
      <c r="PU171" s="157"/>
      <c r="PV171" s="157"/>
      <c r="PW171" s="157"/>
      <c r="PX171" s="157"/>
      <c r="PY171" s="157"/>
      <c r="PZ171" s="157"/>
      <c r="QA171" s="157"/>
      <c r="QB171" s="157"/>
      <c r="QC171" s="157"/>
      <c r="QD171" s="157"/>
      <c r="QE171" s="157"/>
      <c r="QF171" s="157"/>
      <c r="QG171" s="157"/>
      <c r="QH171" s="157"/>
      <c r="QI171" s="157"/>
      <c r="QJ171" s="157"/>
      <c r="QK171" s="157"/>
      <c r="QL171" s="157"/>
      <c r="QM171" s="157"/>
      <c r="QN171" s="157"/>
      <c r="QO171" s="157"/>
      <c r="QP171" s="157"/>
      <c r="QQ171" s="157"/>
      <c r="QR171" s="157"/>
      <c r="QS171" s="157"/>
      <c r="QT171" s="157"/>
      <c r="QU171" s="157"/>
      <c r="QV171" s="157"/>
      <c r="QW171" s="157"/>
      <c r="QX171" s="157"/>
      <c r="QY171" s="157"/>
      <c r="QZ171" s="157"/>
    </row>
    <row r="172" spans="1:468" x14ac:dyDescent="0.25">
      <c r="B172" s="157"/>
      <c r="C172" s="157"/>
      <c r="D172" s="157"/>
      <c r="E172" s="157"/>
      <c r="F172" s="157"/>
      <c r="G172" s="157"/>
      <c r="H172" s="157"/>
      <c r="I172" s="157"/>
      <c r="J172" s="157"/>
      <c r="K172" s="157"/>
      <c r="M172" s="157"/>
      <c r="N172" s="157"/>
      <c r="O172" s="157"/>
      <c r="P172" s="90"/>
      <c r="Q172" s="157"/>
      <c r="R172" s="223"/>
      <c r="S172" s="157"/>
      <c r="T172" s="90"/>
      <c r="U172" s="157"/>
      <c r="V172" s="157"/>
      <c r="W172" s="157"/>
    </row>
  </sheetData>
  <mergeCells count="14">
    <mergeCell ref="C4:K4"/>
    <mergeCell ref="N97:V97"/>
    <mergeCell ref="C6:K6"/>
    <mergeCell ref="N10:W10"/>
    <mergeCell ref="N74:P74"/>
    <mergeCell ref="N75:P75"/>
    <mergeCell ref="N76:P76"/>
    <mergeCell ref="C90:K90"/>
    <mergeCell ref="C91:K91"/>
    <mergeCell ref="N93:V93"/>
    <mergeCell ref="N94:V94"/>
    <mergeCell ref="N95:V95"/>
    <mergeCell ref="N96:V96"/>
    <mergeCell ref="N77:P77"/>
  </mergeCells>
  <hyperlinks>
    <hyperlink ref="C38" location="Table7" display="Go to machinery operations"/>
    <hyperlink ref="N38" location="Table8" display="Go to machinery operations"/>
  </hyperlinks>
  <printOptions horizontalCentered="1"/>
  <pageMargins left="0.75" right="0.75" top="1" bottom="1" header="0.5" footer="0.5"/>
  <pageSetup scale="82" fitToHeight="2" orientation="portrait" r:id="rId1"/>
  <headerFooter alignWithMargins="0">
    <oddFooter>&amp;L&amp;A&amp;C                           &amp;F&amp;R&amp;D</oddFooter>
  </headerFooter>
  <rowBreaks count="1" manualBreakCount="1">
    <brk id="71" min="1" max="22" man="1"/>
  </rowBreaks>
  <colBreaks count="1" manualBreakCount="1">
    <brk id="12" min="7" max="12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autoPageBreaks="0"/>
  </sheetPr>
  <dimension ref="A1:ID179"/>
  <sheetViews>
    <sheetView showGridLines="0" topLeftCell="F58" zoomScale="80" zoomScaleNormal="80" zoomScaleSheetLayoutView="100" workbookViewId="0">
      <selection activeCell="R3" sqref="R3"/>
    </sheetView>
  </sheetViews>
  <sheetFormatPr defaultColWidth="8.6640625" defaultRowHeight="13.2" x14ac:dyDescent="0.25"/>
  <cols>
    <col min="1" max="1" width="3.33203125" style="157" customWidth="1"/>
    <col min="2" max="2" width="0.5546875" style="31" customWidth="1"/>
    <col min="3" max="3" width="19.33203125" style="31" customWidth="1"/>
    <col min="4" max="4" width="2.44140625" style="31" customWidth="1"/>
    <col min="5" max="5" width="8.6640625" style="31" customWidth="1"/>
    <col min="6" max="6" width="2.109375" style="31" customWidth="1"/>
    <col min="7" max="7" width="8.6640625" style="31" customWidth="1"/>
    <col min="8" max="8" width="2.33203125" style="31" customWidth="1"/>
    <col min="9" max="9" width="8.6640625" style="31" customWidth="1"/>
    <col min="10" max="10" width="2.33203125" style="31" customWidth="1"/>
    <col min="11" max="11" width="9.88671875" style="31" customWidth="1"/>
    <col min="12" max="12" width="7.109375" style="124" customWidth="1"/>
    <col min="13" max="13" width="0.6640625" style="31" customWidth="1"/>
    <col min="14" max="14" width="28.44140625" customWidth="1"/>
    <col min="15" max="15" width="2.44140625" customWidth="1"/>
    <col min="16" max="16" width="12" style="49" customWidth="1"/>
    <col min="17" max="17" width="2.44140625" customWidth="1"/>
    <col min="18" max="18" width="11.88671875" style="18" customWidth="1"/>
    <col min="19" max="19" width="2.44140625" customWidth="1"/>
    <col min="20" max="20" width="10.6640625" style="49" customWidth="1"/>
    <col min="21" max="21" width="2.44140625" customWidth="1"/>
    <col min="22" max="22" width="9.88671875" style="30" customWidth="1"/>
    <col min="23" max="23" width="3.33203125" hidden="1" customWidth="1"/>
    <col min="24" max="32" width="8.6640625" style="31" customWidth="1"/>
  </cols>
  <sheetData>
    <row r="1" spans="1:238" s="157" customFormat="1" x14ac:dyDescent="0.25">
      <c r="L1" s="124"/>
      <c r="P1" s="90"/>
      <c r="R1" s="223"/>
      <c r="T1" s="90"/>
    </row>
    <row r="2" spans="1:238" s="31" customFormat="1" x14ac:dyDescent="0.25">
      <c r="A2" s="285"/>
      <c r="B2" s="45"/>
      <c r="C2" s="254" t="s">
        <v>261</v>
      </c>
      <c r="D2" s="45"/>
      <c r="E2" s="63"/>
      <c r="F2" s="45"/>
      <c r="G2" s="46"/>
      <c r="H2" s="45"/>
      <c r="I2" s="63"/>
      <c r="J2" s="45"/>
      <c r="K2" s="138"/>
      <c r="L2" s="124"/>
      <c r="M2" s="45"/>
      <c r="W2" s="45"/>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row>
    <row r="3" spans="1:238" s="31" customFormat="1" x14ac:dyDescent="0.25">
      <c r="A3" s="285"/>
      <c r="B3" s="120"/>
      <c r="C3" s="121" t="s">
        <v>239</v>
      </c>
      <c r="L3" s="124"/>
      <c r="M3" s="120"/>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row>
    <row r="4" spans="1:238" s="66" customFormat="1" ht="13.8" x14ac:dyDescent="0.25">
      <c r="A4" s="183"/>
      <c r="B4" s="122"/>
      <c r="C4" s="621" t="s">
        <v>262</v>
      </c>
      <c r="D4" s="621"/>
      <c r="E4" s="621"/>
      <c r="F4" s="621"/>
      <c r="G4" s="621"/>
      <c r="H4" s="621"/>
      <c r="I4" s="621"/>
      <c r="J4" s="621"/>
      <c r="K4" s="621"/>
      <c r="L4" s="183"/>
      <c r="M4" s="122"/>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row>
    <row r="5" spans="1:238" s="31" customFormat="1" x14ac:dyDescent="0.25">
      <c r="A5" s="199"/>
      <c r="B5" s="123"/>
      <c r="C5" s="123" t="s">
        <v>263</v>
      </c>
      <c r="D5" s="123"/>
      <c r="E5" s="123"/>
      <c r="F5" s="123"/>
      <c r="G5" s="123"/>
      <c r="H5" s="123"/>
      <c r="I5" s="123"/>
      <c r="J5" s="123"/>
      <c r="K5" s="123"/>
      <c r="L5" s="124"/>
      <c r="M5" s="123"/>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c r="EO5" s="157"/>
      <c r="EP5" s="157"/>
      <c r="EQ5" s="157"/>
      <c r="ER5" s="157"/>
      <c r="ES5" s="157"/>
      <c r="ET5" s="157"/>
      <c r="EU5" s="157"/>
      <c r="EV5" s="157"/>
      <c r="EW5" s="157"/>
      <c r="EX5" s="157"/>
      <c r="EY5" s="157"/>
      <c r="EZ5" s="157"/>
      <c r="FA5" s="157"/>
      <c r="FB5" s="157"/>
      <c r="FC5" s="157"/>
      <c r="FD5" s="157"/>
      <c r="FE5" s="157"/>
      <c r="FF5" s="157"/>
      <c r="FG5" s="157"/>
      <c r="FH5" s="157"/>
      <c r="FI5" s="157"/>
      <c r="FJ5" s="157"/>
      <c r="FK5" s="157"/>
      <c r="FL5" s="157"/>
      <c r="FM5" s="157"/>
      <c r="FN5" s="157"/>
      <c r="FO5" s="157"/>
      <c r="FP5" s="157"/>
      <c r="FQ5" s="157"/>
      <c r="FR5" s="157"/>
      <c r="FS5" s="157"/>
      <c r="FT5" s="157"/>
      <c r="FU5" s="157"/>
      <c r="FV5" s="157"/>
      <c r="FW5" s="157"/>
      <c r="FX5" s="157"/>
      <c r="FY5" s="157"/>
      <c r="FZ5" s="157"/>
      <c r="GA5" s="157"/>
      <c r="GB5" s="157"/>
      <c r="GC5" s="157"/>
      <c r="GD5" s="157"/>
      <c r="GE5" s="157"/>
      <c r="GF5" s="157"/>
      <c r="GG5" s="157"/>
      <c r="GH5" s="157"/>
      <c r="GI5" s="157"/>
      <c r="GJ5" s="157"/>
      <c r="GK5" s="157"/>
      <c r="GL5" s="157"/>
      <c r="GM5" s="157"/>
      <c r="GN5" s="157"/>
      <c r="GO5" s="157"/>
      <c r="GP5" s="157"/>
      <c r="GQ5" s="157"/>
      <c r="GR5" s="157"/>
      <c r="GS5" s="157"/>
      <c r="GT5" s="157"/>
      <c r="GU5" s="157"/>
      <c r="GV5" s="157"/>
      <c r="GW5" s="157"/>
      <c r="GX5" s="157"/>
      <c r="GY5" s="157"/>
      <c r="GZ5" s="157"/>
      <c r="HA5" s="157"/>
      <c r="HB5" s="157"/>
      <c r="HC5" s="157"/>
      <c r="HD5" s="157"/>
      <c r="HE5" s="157"/>
      <c r="HF5" s="157"/>
      <c r="HG5" s="157"/>
      <c r="HH5" s="157"/>
      <c r="HI5" s="157"/>
      <c r="HJ5" s="157"/>
      <c r="HK5" s="157"/>
      <c r="HL5" s="157"/>
      <c r="HM5" s="157"/>
      <c r="HN5" s="157"/>
      <c r="HO5" s="157"/>
      <c r="HP5" s="157"/>
      <c r="HQ5" s="157"/>
      <c r="HR5" s="157"/>
      <c r="HS5" s="157"/>
      <c r="HT5" s="157"/>
      <c r="HU5" s="157"/>
      <c r="HV5" s="157"/>
      <c r="HW5" s="157"/>
      <c r="HX5" s="157"/>
      <c r="HY5" s="157"/>
      <c r="HZ5" s="157"/>
      <c r="IA5" s="157"/>
      <c r="IB5" s="157"/>
      <c r="IC5" s="157"/>
      <c r="ID5" s="157"/>
    </row>
    <row r="6" spans="1:238" s="31" customFormat="1" x14ac:dyDescent="0.25">
      <c r="A6" s="199"/>
      <c r="B6" s="104"/>
      <c r="C6" s="622" t="s">
        <v>307</v>
      </c>
      <c r="D6" s="622"/>
      <c r="E6" s="622"/>
      <c r="F6" s="622"/>
      <c r="G6" s="622"/>
      <c r="H6" s="622"/>
      <c r="I6" s="622"/>
      <c r="J6" s="622"/>
      <c r="K6" s="622"/>
      <c r="L6" s="124"/>
      <c r="M6" s="104"/>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c r="GX6" s="157"/>
      <c r="GY6" s="157"/>
      <c r="GZ6" s="157"/>
      <c r="HA6" s="157"/>
      <c r="HB6" s="157"/>
      <c r="HC6" s="157"/>
      <c r="HD6" s="157"/>
      <c r="HE6" s="157"/>
      <c r="HF6" s="157"/>
      <c r="HG6" s="157"/>
      <c r="HH6" s="157"/>
      <c r="HI6" s="157"/>
      <c r="HJ6" s="157"/>
      <c r="HK6" s="157"/>
      <c r="HL6" s="157"/>
      <c r="HM6" s="157"/>
      <c r="HN6" s="157"/>
      <c r="HO6" s="157"/>
      <c r="HP6" s="157"/>
      <c r="HQ6" s="157"/>
      <c r="HR6" s="157"/>
      <c r="HS6" s="157"/>
      <c r="HT6" s="157"/>
      <c r="HU6" s="157"/>
      <c r="HV6" s="157"/>
      <c r="HW6" s="157"/>
      <c r="HX6" s="157"/>
      <c r="HY6" s="157"/>
      <c r="HZ6" s="157"/>
      <c r="IA6" s="157"/>
      <c r="IB6" s="157"/>
      <c r="IC6" s="157"/>
      <c r="ID6" s="157"/>
    </row>
    <row r="7" spans="1:238" s="31" customFormat="1" ht="24.75" customHeight="1" x14ac:dyDescent="0.25">
      <c r="A7" s="199"/>
      <c r="L7" s="124"/>
      <c r="P7" s="47"/>
      <c r="R7" s="32"/>
      <c r="T7" s="4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c r="GX7" s="157"/>
      <c r="GY7" s="157"/>
      <c r="GZ7" s="157"/>
      <c r="HA7" s="157"/>
      <c r="HB7" s="157"/>
      <c r="HC7" s="157"/>
      <c r="HD7" s="157"/>
      <c r="HE7" s="157"/>
      <c r="HF7" s="157"/>
      <c r="HG7" s="157"/>
      <c r="HH7" s="157"/>
      <c r="HI7" s="157"/>
      <c r="HJ7" s="157"/>
      <c r="HK7" s="157"/>
      <c r="HL7" s="157"/>
      <c r="HM7" s="157"/>
      <c r="HN7" s="157"/>
      <c r="HO7" s="157"/>
      <c r="HP7" s="157"/>
      <c r="HQ7" s="157"/>
      <c r="HR7" s="157"/>
      <c r="HS7" s="157"/>
      <c r="HT7" s="157"/>
      <c r="HU7" s="157"/>
      <c r="HV7" s="157"/>
      <c r="HW7" s="157"/>
      <c r="HX7" s="157"/>
      <c r="HY7" s="157"/>
      <c r="HZ7" s="157"/>
      <c r="IA7" s="157"/>
      <c r="IB7" s="157"/>
      <c r="IC7" s="157"/>
      <c r="ID7" s="157"/>
    </row>
    <row r="8" spans="1:238" s="31" customFormat="1" ht="15.6" x14ac:dyDescent="0.3">
      <c r="A8" s="284"/>
      <c r="C8" s="198" t="s">
        <v>469</v>
      </c>
      <c r="L8" s="124"/>
      <c r="N8" s="198" t="s">
        <v>469</v>
      </c>
      <c r="O8" s="45"/>
      <c r="P8" s="63"/>
      <c r="Q8" s="45"/>
      <c r="R8" s="46"/>
      <c r="S8" s="45"/>
      <c r="T8" s="63"/>
      <c r="U8" s="45"/>
      <c r="V8" s="45"/>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157"/>
      <c r="EP8" s="157"/>
      <c r="EQ8" s="157"/>
      <c r="ER8" s="157"/>
      <c r="ES8" s="157"/>
      <c r="ET8" s="157"/>
      <c r="EU8" s="157"/>
      <c r="EV8" s="157"/>
      <c r="EW8" s="157"/>
      <c r="EX8" s="157"/>
      <c r="EY8" s="157"/>
      <c r="EZ8" s="157"/>
      <c r="FA8" s="157"/>
      <c r="FB8" s="157"/>
      <c r="FC8" s="157"/>
      <c r="FD8" s="157"/>
      <c r="FE8" s="157"/>
      <c r="FF8" s="157"/>
      <c r="FG8" s="157"/>
      <c r="FH8" s="157"/>
      <c r="FI8" s="157"/>
      <c r="FJ8" s="157"/>
      <c r="FK8" s="157"/>
      <c r="FL8" s="157"/>
      <c r="FM8" s="157"/>
      <c r="FN8" s="157"/>
      <c r="FO8" s="157"/>
      <c r="FP8" s="157"/>
      <c r="FQ8" s="157"/>
      <c r="FR8" s="157"/>
      <c r="FS8" s="157"/>
      <c r="FT8" s="157"/>
      <c r="FU8" s="157"/>
      <c r="FV8" s="157"/>
      <c r="FW8" s="157"/>
      <c r="FX8" s="157"/>
      <c r="FY8" s="157"/>
      <c r="FZ8" s="157"/>
      <c r="GA8" s="157"/>
      <c r="GB8" s="157"/>
      <c r="GC8" s="157"/>
      <c r="GD8" s="157"/>
      <c r="GE8" s="157"/>
      <c r="GF8" s="157"/>
      <c r="GG8" s="157"/>
      <c r="GH8" s="157"/>
      <c r="GI8" s="157"/>
      <c r="GJ8" s="157"/>
      <c r="GK8" s="157"/>
      <c r="GL8" s="157"/>
      <c r="GM8" s="157"/>
      <c r="GN8" s="157"/>
      <c r="GO8" s="157"/>
      <c r="GP8" s="157"/>
      <c r="GQ8" s="157"/>
      <c r="GR8" s="157"/>
      <c r="GS8" s="157"/>
      <c r="GT8" s="157"/>
      <c r="GU8" s="157"/>
      <c r="GV8" s="157"/>
      <c r="GW8" s="157"/>
      <c r="GX8" s="157"/>
      <c r="GY8" s="157"/>
      <c r="GZ8" s="157"/>
      <c r="HA8" s="157"/>
      <c r="HB8" s="157"/>
      <c r="HC8" s="157"/>
      <c r="HD8" s="157"/>
      <c r="HE8" s="157"/>
      <c r="HF8" s="157"/>
      <c r="HG8" s="157"/>
      <c r="HH8" s="157"/>
      <c r="HI8" s="157"/>
      <c r="HJ8" s="157"/>
      <c r="HK8" s="157"/>
      <c r="HL8" s="157"/>
      <c r="HM8" s="157"/>
      <c r="HN8" s="157"/>
      <c r="HO8" s="157"/>
      <c r="HP8" s="157"/>
      <c r="HQ8" s="157"/>
      <c r="HR8" s="157"/>
      <c r="HS8" s="157"/>
      <c r="HT8" s="157"/>
      <c r="HU8" s="157"/>
      <c r="HV8" s="157"/>
      <c r="HW8" s="157"/>
      <c r="HX8" s="157"/>
      <c r="HY8" s="157"/>
      <c r="HZ8" s="157"/>
      <c r="IA8" s="157"/>
      <c r="IB8" s="157"/>
      <c r="IC8" s="157"/>
      <c r="ID8" s="157"/>
    </row>
    <row r="9" spans="1:238" s="31" customFormat="1" ht="9.75" customHeight="1" x14ac:dyDescent="0.3">
      <c r="A9" s="284"/>
      <c r="L9" s="124"/>
      <c r="N9" s="45"/>
      <c r="O9" s="45"/>
      <c r="P9" s="63"/>
      <c r="Q9" s="45"/>
      <c r="R9" s="46"/>
      <c r="S9" s="45"/>
      <c r="T9" s="63"/>
      <c r="U9" s="45"/>
      <c r="V9" s="45"/>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7"/>
      <c r="HI9" s="157"/>
      <c r="HJ9" s="157"/>
      <c r="HK9" s="157"/>
      <c r="HL9" s="157"/>
      <c r="HM9" s="157"/>
      <c r="HN9" s="157"/>
      <c r="HO9" s="157"/>
      <c r="HP9" s="157"/>
      <c r="HQ9" s="157"/>
      <c r="HR9" s="157"/>
      <c r="HS9" s="157"/>
      <c r="HT9" s="157"/>
      <c r="HU9" s="157"/>
      <c r="HV9" s="157"/>
      <c r="HW9" s="157"/>
      <c r="HX9" s="157"/>
      <c r="HY9" s="157"/>
      <c r="HZ9" s="157"/>
      <c r="IA9" s="157"/>
      <c r="IB9" s="157"/>
      <c r="IC9" s="157"/>
      <c r="ID9" s="157"/>
    </row>
    <row r="10" spans="1:238" s="70" customFormat="1" ht="15.6" x14ac:dyDescent="0.3">
      <c r="A10" s="199"/>
      <c r="B10" s="69"/>
      <c r="C10" s="181" t="s">
        <v>280</v>
      </c>
      <c r="D10" s="69"/>
      <c r="E10" s="69"/>
      <c r="F10" s="69"/>
      <c r="G10" s="69"/>
      <c r="H10" s="69"/>
      <c r="I10" s="69"/>
      <c r="J10" s="69"/>
      <c r="K10" s="69"/>
      <c r="L10" s="92"/>
      <c r="M10" s="69"/>
      <c r="N10" s="632" t="s">
        <v>189</v>
      </c>
      <c r="O10" s="633"/>
      <c r="P10" s="633"/>
      <c r="Q10" s="633"/>
      <c r="R10" s="633"/>
      <c r="S10" s="633"/>
      <c r="T10" s="633"/>
      <c r="U10" s="633"/>
      <c r="V10" s="633"/>
      <c r="W10" s="633"/>
      <c r="X10" s="69"/>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row>
    <row r="11" spans="1:238" s="68" customFormat="1" ht="5.25" customHeight="1" x14ac:dyDescent="0.25">
      <c r="A11" s="220"/>
      <c r="B11" s="84"/>
      <c r="C11" s="200"/>
      <c r="D11" s="84"/>
      <c r="E11" s="84"/>
      <c r="F11" s="84"/>
      <c r="G11" s="84"/>
      <c r="H11" s="84"/>
      <c r="I11" s="84"/>
      <c r="J11" s="84"/>
      <c r="K11" s="84"/>
      <c r="L11" s="183"/>
      <c r="M11" s="84"/>
      <c r="N11" s="84"/>
      <c r="O11" s="84"/>
      <c r="P11" s="85"/>
      <c r="Q11" s="84"/>
      <c r="R11" s="86"/>
      <c r="S11" s="84"/>
      <c r="T11" s="85"/>
      <c r="U11" s="84"/>
      <c r="V11" s="84"/>
      <c r="W11" s="84"/>
      <c r="X11" s="66"/>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row>
    <row r="12" spans="1:238" s="67" customFormat="1" ht="15" customHeight="1" x14ac:dyDescent="0.25">
      <c r="A12" s="110"/>
      <c r="B12" s="125"/>
      <c r="C12" s="125"/>
      <c r="D12" s="125"/>
      <c r="E12" s="126" t="s">
        <v>88</v>
      </c>
      <c r="F12" s="126"/>
      <c r="G12" s="127"/>
      <c r="H12" s="126"/>
      <c r="I12" s="126" t="s">
        <v>89</v>
      </c>
      <c r="J12" s="126"/>
      <c r="K12" s="126" t="s">
        <v>90</v>
      </c>
      <c r="L12" s="184"/>
      <c r="M12" s="125"/>
      <c r="N12" s="125"/>
      <c r="O12" s="125"/>
      <c r="P12" s="126" t="s">
        <v>88</v>
      </c>
      <c r="Q12" s="126"/>
      <c r="R12" s="127"/>
      <c r="S12" s="126"/>
      <c r="T12" s="126" t="s">
        <v>89</v>
      </c>
      <c r="U12" s="126"/>
      <c r="V12" s="126" t="s">
        <v>90</v>
      </c>
      <c r="X12" s="66"/>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row>
    <row r="13" spans="1:238" s="67" customFormat="1" ht="13.8" x14ac:dyDescent="0.25">
      <c r="A13" s="110"/>
      <c r="B13" s="125"/>
      <c r="C13" s="128" t="s">
        <v>91</v>
      </c>
      <c r="D13" s="125"/>
      <c r="E13" s="126" t="s">
        <v>41</v>
      </c>
      <c r="F13" s="126"/>
      <c r="G13" s="127" t="s">
        <v>42</v>
      </c>
      <c r="H13" s="126"/>
      <c r="I13" s="126" t="s">
        <v>1</v>
      </c>
      <c r="J13" s="126"/>
      <c r="K13" s="126" t="s">
        <v>68</v>
      </c>
      <c r="L13" s="184"/>
      <c r="M13" s="125"/>
      <c r="N13" s="128" t="s">
        <v>91</v>
      </c>
      <c r="O13" s="125"/>
      <c r="P13" s="126" t="s">
        <v>41</v>
      </c>
      <c r="Q13" s="126"/>
      <c r="R13" s="127" t="s">
        <v>42</v>
      </c>
      <c r="S13" s="126"/>
      <c r="T13" s="126" t="s">
        <v>1</v>
      </c>
      <c r="U13" s="126"/>
      <c r="V13" s="126" t="s">
        <v>68</v>
      </c>
      <c r="X13" s="66"/>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row>
    <row r="14" spans="1:238" ht="5.25" customHeight="1" x14ac:dyDescent="0.25">
      <c r="B14" s="130"/>
      <c r="C14" s="129"/>
      <c r="D14" s="130"/>
      <c r="E14" s="129"/>
      <c r="F14" s="130"/>
      <c r="G14" s="131"/>
      <c r="H14" s="130"/>
      <c r="I14" s="129"/>
      <c r="J14" s="130"/>
      <c r="K14" s="130"/>
      <c r="M14" s="130"/>
      <c r="N14" s="129"/>
      <c r="O14" s="130"/>
      <c r="P14" s="129"/>
      <c r="Q14" s="130"/>
      <c r="R14" s="131"/>
      <c r="S14" s="130"/>
      <c r="T14" s="129"/>
      <c r="U14" s="130"/>
      <c r="V14" s="130"/>
      <c r="W14" s="1"/>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c r="ED14" s="157"/>
      <c r="EE14" s="157"/>
      <c r="EF14" s="157"/>
      <c r="EG14" s="157"/>
      <c r="EH14" s="157"/>
      <c r="EI14" s="157"/>
      <c r="EJ14" s="157"/>
      <c r="EK14" s="157"/>
      <c r="EL14" s="157"/>
      <c r="EM14" s="157"/>
      <c r="EN14" s="157"/>
      <c r="EO14" s="157"/>
      <c r="EP14" s="157"/>
      <c r="EQ14" s="157"/>
      <c r="ER14" s="157"/>
      <c r="ES14" s="157"/>
      <c r="ET14" s="157"/>
      <c r="EU14" s="157"/>
      <c r="EV14" s="157"/>
      <c r="EW14" s="157"/>
      <c r="EX14" s="157"/>
      <c r="EY14" s="157"/>
      <c r="EZ14" s="157"/>
      <c r="FA14" s="157"/>
      <c r="FB14" s="157"/>
      <c r="FC14" s="157"/>
      <c r="FD14" s="157"/>
      <c r="FE14" s="157"/>
      <c r="FF14" s="157"/>
      <c r="FG14" s="157"/>
      <c r="FH14" s="157"/>
      <c r="FI14" s="157"/>
      <c r="FJ14" s="157"/>
      <c r="FK14" s="157"/>
      <c r="FL14" s="157"/>
      <c r="FM14" s="157"/>
      <c r="FN14" s="157"/>
      <c r="FO14" s="157"/>
      <c r="FP14" s="157"/>
      <c r="FQ14" s="157"/>
      <c r="FR14" s="157"/>
      <c r="FS14" s="157"/>
      <c r="FT14" s="157"/>
      <c r="FU14" s="157"/>
      <c r="FV14" s="157"/>
      <c r="FW14" s="157"/>
      <c r="FX14" s="157"/>
      <c r="FY14" s="157"/>
      <c r="FZ14" s="157"/>
      <c r="GA14" s="157"/>
      <c r="GB14" s="157"/>
      <c r="GC14" s="157"/>
      <c r="GD14" s="157"/>
      <c r="GE14" s="157"/>
      <c r="GF14" s="157"/>
      <c r="GG14" s="157"/>
      <c r="GH14" s="157"/>
      <c r="GI14" s="157"/>
      <c r="GJ14" s="157"/>
      <c r="GK14" s="157"/>
      <c r="GL14" s="157"/>
      <c r="GM14" s="157"/>
      <c r="GN14" s="157"/>
      <c r="GO14" s="157"/>
      <c r="GP14" s="157"/>
      <c r="GQ14" s="157"/>
      <c r="GR14" s="157"/>
      <c r="GS14" s="157"/>
      <c r="GT14" s="157"/>
      <c r="GU14" s="157"/>
      <c r="GV14" s="157"/>
      <c r="GW14" s="157"/>
      <c r="GX14" s="157"/>
      <c r="GY14" s="157"/>
      <c r="GZ14" s="157"/>
      <c r="HA14" s="157"/>
      <c r="HB14" s="157"/>
      <c r="HC14" s="157"/>
      <c r="HD14" s="157"/>
      <c r="HE14" s="157"/>
      <c r="HF14" s="157"/>
      <c r="HG14" s="157"/>
      <c r="HH14" s="157"/>
      <c r="HI14" s="157"/>
      <c r="HJ14" s="157"/>
      <c r="HK14" s="157"/>
      <c r="HL14" s="157"/>
      <c r="HM14" s="157"/>
      <c r="HN14" s="157"/>
      <c r="HO14" s="157"/>
      <c r="HP14" s="157"/>
      <c r="HQ14" s="157"/>
      <c r="HR14" s="157"/>
      <c r="HS14" s="157"/>
      <c r="HT14" s="157"/>
      <c r="HU14" s="157"/>
      <c r="HV14" s="157"/>
      <c r="HW14" s="157"/>
      <c r="HX14" s="157"/>
      <c r="HY14" s="157"/>
      <c r="HZ14" s="157"/>
      <c r="IA14" s="157"/>
      <c r="IB14" s="157"/>
      <c r="IC14" s="157"/>
      <c r="ID14" s="157"/>
    </row>
    <row r="15" spans="1:238" x14ac:dyDescent="0.25">
      <c r="B15" s="9"/>
      <c r="C15" s="9"/>
      <c r="D15" s="9"/>
      <c r="E15" s="59"/>
      <c r="F15" s="9"/>
      <c r="G15" s="13"/>
      <c r="H15" s="9"/>
      <c r="I15" s="64"/>
      <c r="J15" s="9"/>
      <c r="K15" s="11"/>
      <c r="L15" s="185"/>
      <c r="M15" s="9"/>
      <c r="N15" s="5" t="s">
        <v>69</v>
      </c>
      <c r="O15" s="6"/>
      <c r="P15" s="35"/>
      <c r="Q15" s="6"/>
      <c r="R15" s="7"/>
      <c r="S15" s="6"/>
      <c r="T15" s="35"/>
      <c r="U15" s="6"/>
      <c r="V15" s="8"/>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row>
    <row r="16" spans="1:238" x14ac:dyDescent="0.25">
      <c r="B16" s="6"/>
      <c r="C16" s="5"/>
      <c r="D16" s="6"/>
      <c r="E16" s="35"/>
      <c r="F16" s="6"/>
      <c r="G16" s="7"/>
      <c r="H16" s="6"/>
      <c r="I16" s="50"/>
      <c r="J16" s="6"/>
      <c r="K16" s="14"/>
      <c r="L16" s="185"/>
      <c r="M16" s="6"/>
      <c r="N16" s="179" t="s">
        <v>219</v>
      </c>
      <c r="O16" s="9"/>
      <c r="P16" s="117">
        <f>ySWWW_WR</f>
        <v>45</v>
      </c>
      <c r="Q16" s="9"/>
      <c r="R16" s="10" t="s">
        <v>92</v>
      </c>
      <c r="S16" s="9"/>
      <c r="T16" s="118">
        <f>Summary!F25</f>
        <v>6.44</v>
      </c>
      <c r="U16" s="9"/>
      <c r="V16" s="11">
        <f>P16*T16</f>
        <v>289.8</v>
      </c>
      <c r="W16" s="12"/>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7"/>
      <c r="HH16" s="157"/>
      <c r="HI16" s="157"/>
      <c r="HJ16" s="157"/>
      <c r="HK16" s="157"/>
      <c r="HL16" s="157"/>
      <c r="HM16" s="157"/>
      <c r="HN16" s="157"/>
      <c r="HO16" s="157"/>
      <c r="HP16" s="157"/>
      <c r="HQ16" s="157"/>
      <c r="HR16" s="157"/>
      <c r="HS16" s="157"/>
      <c r="HT16" s="157"/>
      <c r="HU16" s="157"/>
      <c r="HV16" s="157"/>
      <c r="HW16" s="157"/>
      <c r="HX16" s="157"/>
      <c r="HY16" s="157"/>
      <c r="HZ16" s="157"/>
      <c r="IA16" s="157"/>
      <c r="IB16" s="157"/>
      <c r="IC16" s="157"/>
      <c r="ID16" s="157"/>
    </row>
    <row r="17" spans="2:238" x14ac:dyDescent="0.25">
      <c r="B17" s="6"/>
      <c r="C17" s="6"/>
      <c r="D17" s="6"/>
      <c r="E17" s="35"/>
      <c r="F17" s="6"/>
      <c r="G17" s="7"/>
      <c r="H17" s="6"/>
      <c r="I17" s="50"/>
      <c r="J17" s="6"/>
      <c r="K17" s="14"/>
      <c r="L17" s="185"/>
      <c r="M17" s="6"/>
      <c r="N17" s="9"/>
      <c r="O17" s="9"/>
      <c r="P17" s="59"/>
      <c r="Q17" s="9"/>
      <c r="R17" s="13"/>
      <c r="S17" s="9"/>
      <c r="T17" s="64"/>
      <c r="U17" s="9"/>
      <c r="V17" s="11"/>
      <c r="W17" s="12"/>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7"/>
      <c r="HV17" s="157"/>
      <c r="HW17" s="157"/>
      <c r="HX17" s="157"/>
      <c r="HY17" s="157"/>
      <c r="HZ17" s="157"/>
      <c r="IA17" s="157"/>
      <c r="IB17" s="157"/>
      <c r="IC17" s="157"/>
      <c r="ID17" s="157"/>
    </row>
    <row r="18" spans="2:238" x14ac:dyDescent="0.25">
      <c r="B18" s="6"/>
      <c r="C18" s="5" t="s">
        <v>49</v>
      </c>
      <c r="D18" s="6"/>
      <c r="E18" s="35"/>
      <c r="F18" s="6"/>
      <c r="G18" s="7"/>
      <c r="H18" s="6"/>
      <c r="I18" s="50"/>
      <c r="J18" s="6"/>
      <c r="K18" s="14"/>
      <c r="L18" s="186"/>
      <c r="M18" s="6"/>
      <c r="N18" s="5" t="s">
        <v>49</v>
      </c>
      <c r="O18" s="6"/>
      <c r="P18" s="302"/>
      <c r="Q18" s="6"/>
      <c r="R18" s="7"/>
      <c r="S18" s="6"/>
      <c r="T18" s="50"/>
      <c r="U18" s="6"/>
      <c r="V18" s="14"/>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7"/>
      <c r="HH18" s="157"/>
      <c r="HI18" s="157"/>
      <c r="HJ18" s="157"/>
      <c r="HK18" s="157"/>
      <c r="HL18" s="157"/>
      <c r="HM18" s="157"/>
      <c r="HN18" s="157"/>
      <c r="HO18" s="157"/>
      <c r="HP18" s="157"/>
      <c r="HQ18" s="157"/>
      <c r="HR18" s="157"/>
      <c r="HS18" s="157"/>
      <c r="HT18" s="157"/>
      <c r="HU18" s="157"/>
      <c r="HV18" s="157"/>
      <c r="HW18" s="157"/>
      <c r="HX18" s="157"/>
      <c r="HY18" s="157"/>
      <c r="HZ18" s="157"/>
      <c r="IA18" s="157"/>
      <c r="IB18" s="157"/>
      <c r="IC18" s="157"/>
      <c r="ID18" s="157"/>
    </row>
    <row r="19" spans="2:238" x14ac:dyDescent="0.25">
      <c r="B19" s="7"/>
      <c r="C19" s="7"/>
      <c r="D19" s="7"/>
      <c r="E19" s="7"/>
      <c r="F19" s="7"/>
      <c r="G19" s="7"/>
      <c r="H19" s="7"/>
      <c r="I19" s="7"/>
      <c r="J19" s="7"/>
      <c r="K19" s="14"/>
      <c r="L19" s="187"/>
      <c r="M19" s="7"/>
      <c r="N19" s="6"/>
      <c r="O19" s="6"/>
      <c r="P19" s="302"/>
      <c r="Q19" s="6"/>
      <c r="R19" s="7"/>
      <c r="S19" s="6"/>
      <c r="T19" s="50"/>
      <c r="U19" s="6"/>
      <c r="V19" s="14"/>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row>
    <row r="20" spans="2:238" ht="15.6" x14ac:dyDescent="0.3">
      <c r="B20" s="7"/>
      <c r="C20" s="7"/>
      <c r="D20" s="7"/>
      <c r="E20" s="7"/>
      <c r="F20" s="7"/>
      <c r="G20" s="7"/>
      <c r="H20" s="7"/>
      <c r="I20" s="7"/>
      <c r="J20" s="7"/>
      <c r="K20" s="14"/>
      <c r="L20" s="187"/>
      <c r="M20" s="7"/>
      <c r="N20" s="41" t="s">
        <v>70</v>
      </c>
      <c r="O20" s="6"/>
      <c r="P20" s="55"/>
      <c r="Q20" s="6"/>
      <c r="R20" s="7"/>
      <c r="S20" s="6"/>
      <c r="T20" s="50"/>
      <c r="U20" s="6"/>
      <c r="V20" s="106">
        <f>SUM(V21:V21)</f>
        <v>10.799999999999999</v>
      </c>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57"/>
      <c r="CL20" s="157"/>
      <c r="CM20" s="157"/>
      <c r="CN20" s="157"/>
      <c r="CO20" s="157"/>
      <c r="CP20" s="157"/>
      <c r="CQ20" s="157"/>
      <c r="CR20" s="157"/>
      <c r="CS20" s="157"/>
      <c r="CT20" s="157"/>
      <c r="CU20" s="157"/>
      <c r="CV20" s="157"/>
      <c r="CW20" s="157"/>
      <c r="CX20" s="157"/>
      <c r="CY20" s="157"/>
      <c r="CZ20" s="157"/>
      <c r="DA20" s="157"/>
      <c r="DB20" s="157"/>
      <c r="DC20" s="157"/>
      <c r="DD20" s="157"/>
      <c r="DE20" s="157"/>
      <c r="DF20" s="157"/>
      <c r="DG20" s="157"/>
      <c r="DH20" s="157"/>
      <c r="DI20" s="157"/>
      <c r="DJ20" s="157"/>
      <c r="DK20" s="157"/>
      <c r="DL20" s="157"/>
      <c r="DM20" s="157"/>
      <c r="DN20" s="157"/>
      <c r="DO20" s="157"/>
      <c r="DP20" s="157"/>
      <c r="DQ20" s="157"/>
      <c r="DR20" s="157"/>
      <c r="DS20" s="157"/>
      <c r="DT20" s="157"/>
      <c r="DU20" s="157"/>
      <c r="DV20" s="157"/>
      <c r="DW20" s="157"/>
      <c r="DX20" s="157"/>
      <c r="DY20" s="157"/>
      <c r="DZ20" s="157"/>
      <c r="EA20" s="157"/>
      <c r="EB20" s="157"/>
      <c r="EC20" s="157"/>
      <c r="ED20" s="157"/>
      <c r="EE20" s="157"/>
      <c r="EF20" s="157"/>
      <c r="EG20" s="157"/>
      <c r="EH20" s="157"/>
      <c r="EI20" s="157"/>
      <c r="EJ20" s="157"/>
      <c r="EK20" s="157"/>
      <c r="EL20" s="157"/>
      <c r="EM20" s="157"/>
      <c r="EN20" s="157"/>
      <c r="EO20" s="157"/>
      <c r="EP20" s="157"/>
      <c r="EQ20" s="157"/>
      <c r="ER20" s="157"/>
      <c r="ES20" s="157"/>
      <c r="ET20" s="157"/>
      <c r="EU20" s="157"/>
      <c r="EV20" s="157"/>
      <c r="EW20" s="157"/>
      <c r="EX20" s="157"/>
      <c r="EY20" s="157"/>
      <c r="EZ20" s="157"/>
      <c r="FA20" s="157"/>
      <c r="FB20" s="157"/>
      <c r="FC20" s="157"/>
      <c r="FD20" s="157"/>
      <c r="FE20" s="157"/>
      <c r="FF20" s="157"/>
      <c r="FG20" s="157"/>
      <c r="FH20" s="157"/>
      <c r="FI20" s="157"/>
      <c r="FJ20" s="157"/>
      <c r="FK20" s="157"/>
      <c r="FL20" s="157"/>
      <c r="FM20" s="157"/>
      <c r="FN20" s="157"/>
      <c r="FO20" s="157"/>
      <c r="FP20" s="157"/>
      <c r="FQ20" s="157"/>
      <c r="FR20" s="157"/>
      <c r="FS20" s="157"/>
      <c r="FT20" s="157"/>
      <c r="FU20" s="157"/>
      <c r="FV20" s="157"/>
      <c r="FW20" s="157"/>
      <c r="FX20" s="157"/>
      <c r="FY20" s="157"/>
      <c r="FZ20" s="157"/>
      <c r="GA20" s="157"/>
      <c r="GB20" s="157"/>
      <c r="GC20" s="157"/>
      <c r="GD20" s="157"/>
      <c r="GE20" s="157"/>
      <c r="GF20" s="157"/>
      <c r="GG20" s="157"/>
      <c r="GH20" s="157"/>
      <c r="GI20" s="157"/>
      <c r="GJ20" s="157"/>
      <c r="GK20" s="157"/>
      <c r="GL20" s="157"/>
      <c r="GM20" s="157"/>
      <c r="GN20" s="157"/>
      <c r="GO20" s="157"/>
      <c r="GP20" s="157"/>
      <c r="GQ20" s="157"/>
      <c r="GR20" s="157"/>
      <c r="GS20" s="157"/>
      <c r="GT20" s="157"/>
      <c r="GU20" s="157"/>
      <c r="GV20" s="157"/>
      <c r="GW20" s="157"/>
      <c r="GX20" s="157"/>
      <c r="GY20" s="157"/>
      <c r="GZ20" s="157"/>
      <c r="HA20" s="157"/>
      <c r="HB20" s="157"/>
      <c r="HC20" s="157"/>
      <c r="HD20" s="157"/>
      <c r="HE20" s="157"/>
      <c r="HF20" s="157"/>
      <c r="HG20" s="157"/>
      <c r="HH20" s="157"/>
      <c r="HI20" s="157"/>
      <c r="HJ20" s="157"/>
      <c r="HK20" s="157"/>
      <c r="HL20" s="157"/>
      <c r="HM20" s="157"/>
      <c r="HN20" s="157"/>
      <c r="HO20" s="157"/>
      <c r="HP20" s="157"/>
      <c r="HQ20" s="157"/>
      <c r="HR20" s="157"/>
      <c r="HS20" s="157"/>
      <c r="HT20" s="157"/>
      <c r="HU20" s="157"/>
      <c r="HV20" s="157"/>
      <c r="HW20" s="157"/>
      <c r="HX20" s="157"/>
      <c r="HY20" s="157"/>
      <c r="HZ20" s="157"/>
      <c r="IA20" s="157"/>
      <c r="IB20" s="157"/>
      <c r="IC20" s="157"/>
      <c r="ID20" s="157"/>
    </row>
    <row r="21" spans="2:238" x14ac:dyDescent="0.25">
      <c r="B21" s="7"/>
      <c r="C21" s="7"/>
      <c r="D21" s="7"/>
      <c r="E21" s="7"/>
      <c r="F21" s="7"/>
      <c r="G21" s="7"/>
      <c r="H21" s="7"/>
      <c r="I21" s="7"/>
      <c r="J21" s="7"/>
      <c r="K21" s="14"/>
      <c r="L21" s="185"/>
      <c r="M21" s="7"/>
      <c r="N21" s="15" t="s">
        <v>93</v>
      </c>
      <c r="O21" s="6"/>
      <c r="P21" s="116">
        <v>45</v>
      </c>
      <c r="Q21" s="6"/>
      <c r="R21" s="16" t="s">
        <v>63</v>
      </c>
      <c r="S21" s="6"/>
      <c r="T21" s="113">
        <f>sdSWWW</f>
        <v>0.24</v>
      </c>
      <c r="U21" s="6"/>
      <c r="V21" s="14">
        <f>P21*T21</f>
        <v>10.799999999999999</v>
      </c>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c r="EO21" s="157"/>
      <c r="EP21" s="157"/>
      <c r="EQ21" s="157"/>
      <c r="ER21" s="157"/>
      <c r="ES21" s="157"/>
      <c r="ET21" s="157"/>
      <c r="EU21" s="157"/>
      <c r="EV21" s="157"/>
      <c r="EW21" s="157"/>
      <c r="EX21" s="157"/>
      <c r="EY21" s="157"/>
      <c r="EZ21" s="157"/>
      <c r="FA21" s="157"/>
      <c r="FB21" s="157"/>
      <c r="FC21" s="157"/>
      <c r="FD21" s="157"/>
      <c r="FE21" s="157"/>
      <c r="FF21" s="157"/>
      <c r="FG21" s="157"/>
      <c r="FH21" s="157"/>
      <c r="FI21" s="157"/>
      <c r="FJ21" s="157"/>
      <c r="FK21" s="157"/>
      <c r="FL21" s="157"/>
      <c r="FM21" s="157"/>
      <c r="FN21" s="157"/>
      <c r="FO21" s="157"/>
      <c r="FP21" s="157"/>
      <c r="FQ21" s="157"/>
      <c r="FR21" s="157"/>
      <c r="FS21" s="157"/>
      <c r="FT21" s="157"/>
      <c r="FU21" s="157"/>
      <c r="FV21" s="157"/>
      <c r="FW21" s="157"/>
      <c r="FX21" s="157"/>
      <c r="FY21" s="157"/>
      <c r="FZ21" s="157"/>
      <c r="GA21" s="157"/>
      <c r="GB21" s="157"/>
      <c r="GC21" s="157"/>
      <c r="GD21" s="157"/>
      <c r="GE21" s="157"/>
      <c r="GF21" s="157"/>
      <c r="GG21" s="157"/>
      <c r="GH21" s="157"/>
      <c r="GI21" s="157"/>
      <c r="GJ21" s="157"/>
      <c r="GK21" s="157"/>
      <c r="GL21" s="157"/>
      <c r="GM21" s="157"/>
      <c r="GN21" s="157"/>
      <c r="GO21" s="157"/>
      <c r="GP21" s="157"/>
      <c r="GQ21" s="157"/>
      <c r="GR21" s="157"/>
      <c r="GS21" s="157"/>
      <c r="GT21" s="157"/>
      <c r="GU21" s="157"/>
      <c r="GV21" s="157"/>
      <c r="GW21" s="157"/>
      <c r="GX21" s="157"/>
      <c r="GY21" s="157"/>
      <c r="GZ21" s="157"/>
      <c r="HA21" s="157"/>
      <c r="HB21" s="157"/>
      <c r="HC21" s="157"/>
      <c r="HD21" s="157"/>
      <c r="HE21" s="157"/>
      <c r="HF21" s="157"/>
      <c r="HG21" s="157"/>
      <c r="HH21" s="157"/>
      <c r="HI21" s="157"/>
      <c r="HJ21" s="157"/>
      <c r="HK21" s="157"/>
      <c r="HL21" s="157"/>
      <c r="HM21" s="157"/>
      <c r="HN21" s="157"/>
      <c r="HO21" s="157"/>
      <c r="HP21" s="157"/>
      <c r="HQ21" s="157"/>
      <c r="HR21" s="157"/>
      <c r="HS21" s="157"/>
      <c r="HT21" s="157"/>
      <c r="HU21" s="157"/>
      <c r="HV21" s="157"/>
      <c r="HW21" s="157"/>
      <c r="HX21" s="157"/>
      <c r="HY21" s="157"/>
      <c r="HZ21" s="157"/>
      <c r="IA21" s="157"/>
      <c r="IB21" s="157"/>
      <c r="IC21" s="157"/>
      <c r="ID21" s="157"/>
    </row>
    <row r="22" spans="2:238" x14ac:dyDescent="0.25">
      <c r="B22" s="7"/>
      <c r="C22" s="7"/>
      <c r="D22" s="7"/>
      <c r="E22" s="7"/>
      <c r="F22" s="7"/>
      <c r="G22" s="7"/>
      <c r="H22" s="7"/>
      <c r="I22" s="7"/>
      <c r="J22" s="7"/>
      <c r="K22" s="14"/>
      <c r="L22" s="185"/>
      <c r="M22" s="7"/>
      <c r="N22" s="6"/>
      <c r="O22" s="6"/>
      <c r="P22" s="35"/>
      <c r="Q22" s="6"/>
      <c r="R22" s="7"/>
      <c r="S22" s="6"/>
      <c r="T22" s="58"/>
      <c r="U22" s="6"/>
      <c r="V22" s="14"/>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c r="GP22" s="157"/>
      <c r="GQ22" s="157"/>
      <c r="GR22" s="157"/>
      <c r="GS22" s="157"/>
      <c r="GT22" s="157"/>
      <c r="GU22" s="157"/>
      <c r="GV22" s="157"/>
      <c r="GW22" s="157"/>
      <c r="GX22" s="157"/>
      <c r="GY22" s="157"/>
      <c r="GZ22" s="157"/>
      <c r="HA22" s="157"/>
      <c r="HB22" s="157"/>
      <c r="HC22" s="157"/>
      <c r="HD22" s="157"/>
      <c r="HE22" s="157"/>
      <c r="HF22" s="157"/>
      <c r="HG22" s="157"/>
      <c r="HH22" s="157"/>
      <c r="HI22" s="157"/>
      <c r="HJ22" s="157"/>
      <c r="HK22" s="157"/>
      <c r="HL22" s="157"/>
      <c r="HM22" s="157"/>
      <c r="HN22" s="157"/>
      <c r="HO22" s="157"/>
      <c r="HP22" s="157"/>
      <c r="HQ22" s="157"/>
      <c r="HR22" s="157"/>
      <c r="HS22" s="157"/>
      <c r="HT22" s="157"/>
      <c r="HU22" s="157"/>
      <c r="HV22" s="157"/>
      <c r="HW22" s="157"/>
      <c r="HX22" s="157"/>
      <c r="HY22" s="157"/>
      <c r="HZ22" s="157"/>
      <c r="IA22" s="157"/>
      <c r="IB22" s="157"/>
      <c r="IC22" s="157"/>
      <c r="ID22" s="157"/>
    </row>
    <row r="23" spans="2:238" x14ac:dyDescent="0.25">
      <c r="B23" s="6"/>
      <c r="C23" s="41" t="s">
        <v>129</v>
      </c>
      <c r="D23" s="6"/>
      <c r="E23" s="35"/>
      <c r="F23" s="6"/>
      <c r="G23" s="7"/>
      <c r="H23" s="6"/>
      <c r="I23" s="58"/>
      <c r="J23" s="6"/>
      <c r="K23" s="106">
        <f>SUM(K24:K27)</f>
        <v>63.91</v>
      </c>
      <c r="L23" s="187"/>
      <c r="M23" s="6"/>
      <c r="N23" s="41" t="s">
        <v>129</v>
      </c>
      <c r="O23" s="6"/>
      <c r="P23" s="35"/>
      <c r="Q23" s="6"/>
      <c r="R23" s="7"/>
      <c r="S23" s="6"/>
      <c r="T23" s="58"/>
      <c r="U23" s="6"/>
      <c r="V23" s="106">
        <f>SUM(V24:W27)</f>
        <v>0</v>
      </c>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57"/>
      <c r="CL23" s="157"/>
      <c r="CM23" s="157"/>
      <c r="CN23" s="157"/>
      <c r="CO23" s="157"/>
      <c r="CP23" s="157"/>
      <c r="CQ23" s="157"/>
      <c r="CR23" s="157"/>
      <c r="CS23" s="157"/>
      <c r="CT23" s="157"/>
      <c r="CU23" s="157"/>
      <c r="CV23" s="157"/>
      <c r="CW23" s="157"/>
      <c r="CX23" s="157"/>
      <c r="CY23" s="157"/>
      <c r="CZ23" s="157"/>
      <c r="DA23" s="157"/>
      <c r="DB23" s="157"/>
      <c r="DC23" s="157"/>
      <c r="DD23" s="157"/>
      <c r="DE23" s="157"/>
      <c r="DF23" s="157"/>
      <c r="DG23" s="157"/>
      <c r="DH23" s="157"/>
      <c r="DI23" s="157"/>
      <c r="DJ23" s="157"/>
      <c r="DK23" s="157"/>
      <c r="DL23" s="157"/>
      <c r="DM23" s="157"/>
      <c r="DN23" s="157"/>
      <c r="DO23" s="157"/>
      <c r="DP23" s="157"/>
      <c r="DQ23" s="157"/>
      <c r="DR23" s="157"/>
      <c r="DS23" s="157"/>
      <c r="DT23" s="157"/>
      <c r="DU23" s="157"/>
      <c r="DV23" s="157"/>
      <c r="DW23" s="157"/>
      <c r="DX23" s="157"/>
      <c r="DY23" s="157"/>
      <c r="DZ23" s="157"/>
      <c r="EA23" s="157"/>
      <c r="EB23" s="157"/>
      <c r="EC23" s="157"/>
      <c r="ED23" s="157"/>
      <c r="EE23" s="157"/>
      <c r="EF23" s="157"/>
      <c r="EG23" s="157"/>
      <c r="EH23" s="157"/>
      <c r="EI23" s="157"/>
      <c r="EJ23" s="157"/>
      <c r="EK23" s="157"/>
      <c r="EL23" s="157"/>
      <c r="EM23" s="157"/>
      <c r="EN23" s="157"/>
      <c r="EO23" s="157"/>
      <c r="EP23" s="157"/>
      <c r="EQ23" s="157"/>
      <c r="ER23" s="157"/>
      <c r="ES23" s="157"/>
      <c r="ET23" s="157"/>
      <c r="EU23" s="157"/>
      <c r="EV23" s="157"/>
      <c r="EW23" s="157"/>
      <c r="EX23" s="157"/>
      <c r="EY23" s="157"/>
      <c r="EZ23" s="157"/>
      <c r="FA23" s="157"/>
      <c r="FB23" s="157"/>
      <c r="FC23" s="157"/>
      <c r="FD23" s="157"/>
      <c r="FE23" s="157"/>
      <c r="FF23" s="157"/>
      <c r="FG23" s="157"/>
      <c r="FH23" s="157"/>
      <c r="FI23" s="157"/>
      <c r="FJ23" s="157"/>
      <c r="FK23" s="157"/>
      <c r="FL23" s="157"/>
      <c r="FM23" s="157"/>
      <c r="FN23" s="157"/>
      <c r="FO23" s="157"/>
      <c r="FP23" s="157"/>
      <c r="FQ23" s="157"/>
      <c r="FR23" s="157"/>
      <c r="FS23" s="157"/>
      <c r="FT23" s="157"/>
      <c r="FU23" s="157"/>
      <c r="FV23" s="157"/>
      <c r="FW23" s="157"/>
      <c r="FX23" s="157"/>
      <c r="FY23" s="157"/>
      <c r="FZ23" s="157"/>
      <c r="GA23" s="157"/>
      <c r="GB23" s="157"/>
      <c r="GC23" s="157"/>
      <c r="GD23" s="157"/>
      <c r="GE23" s="157"/>
      <c r="GF23" s="157"/>
      <c r="GG23" s="157"/>
      <c r="GH23" s="157"/>
      <c r="GI23" s="157"/>
      <c r="GJ23" s="157"/>
      <c r="GK23" s="157"/>
      <c r="GL23" s="157"/>
      <c r="GM23" s="157"/>
      <c r="GN23" s="157"/>
      <c r="GO23" s="157"/>
      <c r="GP23" s="157"/>
      <c r="GQ23" s="157"/>
      <c r="GR23" s="157"/>
      <c r="GS23" s="157"/>
      <c r="GT23" s="157"/>
      <c r="GU23" s="157"/>
      <c r="GV23" s="157"/>
      <c r="GW23" s="157"/>
      <c r="GX23" s="157"/>
      <c r="GY23" s="157"/>
      <c r="GZ23" s="157"/>
      <c r="HA23" s="157"/>
      <c r="HB23" s="157"/>
      <c r="HC23" s="157"/>
      <c r="HD23" s="157"/>
      <c r="HE23" s="157"/>
      <c r="HF23" s="157"/>
      <c r="HG23" s="157"/>
      <c r="HH23" s="157"/>
      <c r="HI23" s="157"/>
      <c r="HJ23" s="157"/>
      <c r="HK23" s="157"/>
      <c r="HL23" s="157"/>
      <c r="HM23" s="157"/>
      <c r="HN23" s="157"/>
      <c r="HO23" s="157"/>
      <c r="HP23" s="157"/>
      <c r="HQ23" s="157"/>
      <c r="HR23" s="157"/>
      <c r="HS23" s="157"/>
      <c r="HT23" s="157"/>
      <c r="HU23" s="157"/>
      <c r="HV23" s="157"/>
      <c r="HW23" s="157"/>
      <c r="HX23" s="157"/>
      <c r="HY23" s="157"/>
      <c r="HZ23" s="157"/>
      <c r="IA23" s="157"/>
      <c r="IB23" s="157"/>
      <c r="IC23" s="157"/>
      <c r="ID23" s="157"/>
    </row>
    <row r="24" spans="2:238" x14ac:dyDescent="0.25">
      <c r="B24" s="6"/>
      <c r="C24" s="44" t="s">
        <v>132</v>
      </c>
      <c r="D24" s="6"/>
      <c r="E24" s="116">
        <v>75</v>
      </c>
      <c r="F24" s="6"/>
      <c r="G24" s="16" t="s">
        <v>63</v>
      </c>
      <c r="H24" s="6"/>
      <c r="I24" s="113">
        <f>Nitrogen</f>
        <v>0.77</v>
      </c>
      <c r="J24" s="6"/>
      <c r="K24" s="17">
        <f>E24*I24</f>
        <v>57.75</v>
      </c>
      <c r="L24" s="188"/>
      <c r="M24" s="6"/>
      <c r="N24" s="44" t="s">
        <v>132</v>
      </c>
      <c r="O24" s="6"/>
      <c r="P24" s="116">
        <v>0</v>
      </c>
      <c r="Q24" s="6"/>
      <c r="R24" s="16" t="s">
        <v>63</v>
      </c>
      <c r="S24" s="6"/>
      <c r="T24" s="113">
        <f>Nitrogen</f>
        <v>0.77</v>
      </c>
      <c r="U24" s="6"/>
      <c r="V24" s="17">
        <f>P24*T24</f>
        <v>0</v>
      </c>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7"/>
      <c r="HH24" s="157"/>
      <c r="HI24" s="157"/>
      <c r="HJ24" s="157"/>
      <c r="HK24" s="157"/>
      <c r="HL24" s="157"/>
      <c r="HM24" s="157"/>
      <c r="HN24" s="157"/>
      <c r="HO24" s="157"/>
      <c r="HP24" s="157"/>
      <c r="HQ24" s="157"/>
      <c r="HR24" s="157"/>
      <c r="HS24" s="157"/>
      <c r="HT24" s="157"/>
      <c r="HU24" s="157"/>
      <c r="HV24" s="157"/>
      <c r="HW24" s="157"/>
      <c r="HX24" s="157"/>
      <c r="HY24" s="157"/>
      <c r="HZ24" s="157"/>
      <c r="IA24" s="157"/>
      <c r="IB24" s="157"/>
      <c r="IC24" s="157"/>
      <c r="ID24" s="157"/>
    </row>
    <row r="25" spans="2:238" x14ac:dyDescent="0.25">
      <c r="B25" s="6"/>
      <c r="C25" s="44" t="s">
        <v>141</v>
      </c>
      <c r="D25" s="6"/>
      <c r="E25" s="116">
        <v>11</v>
      </c>
      <c r="F25" s="6"/>
      <c r="G25" s="16" t="s">
        <v>63</v>
      </c>
      <c r="H25" s="6"/>
      <c r="I25" s="113">
        <f>Sulfur</f>
        <v>0.56000000000000005</v>
      </c>
      <c r="J25" s="6"/>
      <c r="K25" s="17">
        <f>E25*I25</f>
        <v>6.16</v>
      </c>
      <c r="L25" s="187"/>
      <c r="M25" s="6"/>
      <c r="N25" s="44" t="s">
        <v>141</v>
      </c>
      <c r="O25" s="6"/>
      <c r="P25" s="116">
        <v>0</v>
      </c>
      <c r="Q25" s="6"/>
      <c r="R25" s="16" t="s">
        <v>63</v>
      </c>
      <c r="S25" s="6"/>
      <c r="T25" s="113">
        <f>Sulfur</f>
        <v>0.56000000000000005</v>
      </c>
      <c r="U25" s="6"/>
      <c r="V25" s="17">
        <f>P25*T25</f>
        <v>0</v>
      </c>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57"/>
      <c r="CL25" s="157"/>
      <c r="CM25" s="157"/>
      <c r="CN25" s="157"/>
      <c r="CO25" s="157"/>
      <c r="CP25" s="157"/>
      <c r="CQ25" s="157"/>
      <c r="CR25" s="157"/>
      <c r="CS25" s="157"/>
      <c r="CT25" s="157"/>
      <c r="CU25" s="157"/>
      <c r="CV25" s="157"/>
      <c r="CW25" s="157"/>
      <c r="CX25" s="157"/>
      <c r="CY25" s="157"/>
      <c r="CZ25" s="157"/>
      <c r="DA25" s="157"/>
      <c r="DB25" s="157"/>
      <c r="DC25" s="157"/>
      <c r="DD25" s="157"/>
      <c r="DE25" s="157"/>
      <c r="DF25" s="157"/>
      <c r="DG25" s="157"/>
      <c r="DH25" s="157"/>
      <c r="DI25" s="157"/>
      <c r="DJ25" s="157"/>
      <c r="DK25" s="157"/>
      <c r="DL25" s="157"/>
      <c r="DM25" s="157"/>
      <c r="DN25" s="157"/>
      <c r="DO25" s="157"/>
      <c r="DP25" s="157"/>
      <c r="DQ25" s="157"/>
      <c r="DR25" s="157"/>
      <c r="DS25" s="157"/>
      <c r="DT25" s="157"/>
      <c r="DU25" s="157"/>
      <c r="DV25" s="157"/>
      <c r="DW25" s="157"/>
      <c r="DX25" s="157"/>
      <c r="DY25" s="157"/>
      <c r="DZ25" s="157"/>
      <c r="EA25" s="157"/>
      <c r="EB25" s="157"/>
      <c r="EC25" s="157"/>
      <c r="ED25" s="157"/>
      <c r="EE25" s="157"/>
      <c r="EF25" s="157"/>
      <c r="EG25" s="157"/>
      <c r="EH25" s="157"/>
      <c r="EI25" s="157"/>
      <c r="EJ25" s="157"/>
      <c r="EK25" s="157"/>
      <c r="EL25" s="157"/>
      <c r="EM25" s="157"/>
      <c r="EN25" s="157"/>
      <c r="EO25" s="157"/>
      <c r="EP25" s="157"/>
      <c r="EQ25" s="157"/>
      <c r="ER25" s="157"/>
      <c r="ES25" s="157"/>
      <c r="ET25" s="157"/>
      <c r="EU25" s="157"/>
      <c r="EV25" s="157"/>
      <c r="EW25" s="157"/>
      <c r="EX25" s="157"/>
      <c r="EY25" s="157"/>
      <c r="EZ25" s="157"/>
      <c r="FA25" s="157"/>
      <c r="FB25" s="157"/>
      <c r="FC25" s="157"/>
      <c r="FD25" s="157"/>
      <c r="FE25" s="157"/>
      <c r="FF25" s="157"/>
      <c r="FG25" s="157"/>
      <c r="FH25" s="157"/>
      <c r="FI25" s="157"/>
      <c r="FJ25" s="157"/>
      <c r="FK25" s="157"/>
      <c r="FL25" s="157"/>
      <c r="FM25" s="157"/>
      <c r="FN25" s="157"/>
      <c r="FO25" s="157"/>
      <c r="FP25" s="157"/>
      <c r="FQ25" s="157"/>
      <c r="FR25" s="157"/>
      <c r="FS25" s="157"/>
      <c r="FT25" s="157"/>
      <c r="FU25" s="157"/>
      <c r="FV25" s="157"/>
      <c r="FW25" s="157"/>
      <c r="FX25" s="157"/>
      <c r="FY25" s="157"/>
      <c r="FZ25" s="157"/>
      <c r="GA25" s="157"/>
      <c r="GB25" s="157"/>
      <c r="GC25" s="157"/>
      <c r="GD25" s="157"/>
      <c r="GE25" s="157"/>
      <c r="GF25" s="157"/>
      <c r="GG25" s="157"/>
      <c r="GH25" s="157"/>
      <c r="GI25" s="157"/>
      <c r="GJ25" s="157"/>
      <c r="GK25" s="157"/>
      <c r="GL25" s="157"/>
      <c r="GM25" s="157"/>
      <c r="GN25" s="157"/>
      <c r="GO25" s="157"/>
      <c r="GP25" s="157"/>
      <c r="GQ25" s="157"/>
      <c r="GR25" s="157"/>
      <c r="GS25" s="157"/>
      <c r="GT25" s="157"/>
      <c r="GU25" s="157"/>
      <c r="GV25" s="157"/>
      <c r="GW25" s="157"/>
      <c r="GX25" s="157"/>
      <c r="GY25" s="157"/>
      <c r="GZ25" s="157"/>
      <c r="HA25" s="157"/>
      <c r="HB25" s="157"/>
      <c r="HC25" s="157"/>
      <c r="HD25" s="157"/>
      <c r="HE25" s="157"/>
      <c r="HF25" s="157"/>
      <c r="HG25" s="157"/>
      <c r="HH25" s="157"/>
      <c r="HI25" s="157"/>
      <c r="HJ25" s="157"/>
      <c r="HK25" s="157"/>
      <c r="HL25" s="157"/>
      <c r="HM25" s="157"/>
      <c r="HN25" s="157"/>
      <c r="HO25" s="157"/>
      <c r="HP25" s="157"/>
      <c r="HQ25" s="157"/>
      <c r="HR25" s="157"/>
      <c r="HS25" s="157"/>
      <c r="HT25" s="157"/>
      <c r="HU25" s="157"/>
      <c r="HV25" s="157"/>
      <c r="HW25" s="157"/>
      <c r="HX25" s="157"/>
      <c r="HY25" s="157"/>
      <c r="HZ25" s="157"/>
      <c r="IA25" s="157"/>
      <c r="IB25" s="157"/>
      <c r="IC25" s="157"/>
      <c r="ID25" s="157"/>
    </row>
    <row r="26" spans="2:238" x14ac:dyDescent="0.25">
      <c r="B26" s="6"/>
      <c r="C26" s="44"/>
      <c r="D26" s="6"/>
      <c r="E26" s="116"/>
      <c r="F26" s="6"/>
      <c r="G26" s="103"/>
      <c r="H26" s="6"/>
      <c r="I26" s="113"/>
      <c r="J26" s="6"/>
      <c r="K26" s="17">
        <f>E26*I26</f>
        <v>0</v>
      </c>
      <c r="L26" s="187"/>
      <c r="M26" s="6"/>
      <c r="N26" s="44"/>
      <c r="O26" s="6"/>
      <c r="P26" s="116"/>
      <c r="Q26" s="6"/>
      <c r="R26" s="103"/>
      <c r="S26" s="6"/>
      <c r="T26" s="113"/>
      <c r="U26" s="6"/>
      <c r="V26" s="17">
        <f>P26*T26</f>
        <v>0</v>
      </c>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c r="CK26" s="157"/>
      <c r="CL26" s="157"/>
      <c r="CM26" s="157"/>
      <c r="CN26" s="157"/>
      <c r="CO26" s="157"/>
      <c r="CP26" s="157"/>
      <c r="CQ26" s="157"/>
      <c r="CR26" s="157"/>
      <c r="CS26" s="157"/>
      <c r="CT26" s="157"/>
      <c r="CU26" s="157"/>
      <c r="CV26" s="157"/>
      <c r="CW26" s="157"/>
      <c r="CX26" s="157"/>
      <c r="CY26" s="157"/>
      <c r="CZ26" s="157"/>
      <c r="DA26" s="157"/>
      <c r="DB26" s="157"/>
      <c r="DC26" s="157"/>
      <c r="DD26" s="157"/>
      <c r="DE26" s="157"/>
      <c r="DF26" s="157"/>
      <c r="DG26" s="157"/>
      <c r="DH26" s="157"/>
      <c r="DI26" s="157"/>
      <c r="DJ26" s="157"/>
      <c r="DK26" s="157"/>
      <c r="DL26" s="157"/>
      <c r="DM26" s="157"/>
      <c r="DN26" s="157"/>
      <c r="DO26" s="157"/>
      <c r="DP26" s="157"/>
      <c r="DQ26" s="157"/>
      <c r="DR26" s="157"/>
      <c r="DS26" s="157"/>
      <c r="DT26" s="157"/>
      <c r="DU26" s="157"/>
      <c r="DV26" s="157"/>
      <c r="DW26" s="157"/>
      <c r="DX26" s="157"/>
      <c r="DY26" s="157"/>
      <c r="DZ26" s="157"/>
      <c r="EA26" s="157"/>
      <c r="EB26" s="157"/>
      <c r="EC26" s="157"/>
      <c r="ED26" s="157"/>
      <c r="EE26" s="157"/>
      <c r="EF26" s="157"/>
      <c r="EG26" s="157"/>
      <c r="EH26" s="157"/>
      <c r="EI26" s="157"/>
      <c r="EJ26" s="157"/>
      <c r="EK26" s="157"/>
      <c r="EL26" s="157"/>
      <c r="EM26" s="157"/>
      <c r="EN26" s="157"/>
      <c r="EO26" s="157"/>
      <c r="EP26" s="157"/>
      <c r="EQ26" s="157"/>
      <c r="ER26" s="157"/>
      <c r="ES26" s="157"/>
      <c r="ET26" s="157"/>
      <c r="EU26" s="157"/>
      <c r="EV26" s="157"/>
      <c r="EW26" s="157"/>
      <c r="EX26" s="157"/>
      <c r="EY26" s="157"/>
      <c r="EZ26" s="157"/>
      <c r="FA26" s="157"/>
      <c r="FB26" s="157"/>
      <c r="FC26" s="157"/>
      <c r="FD26" s="157"/>
      <c r="FE26" s="157"/>
      <c r="FF26" s="157"/>
      <c r="FG26" s="157"/>
      <c r="FH26" s="157"/>
      <c r="FI26" s="157"/>
      <c r="FJ26" s="157"/>
      <c r="FK26" s="157"/>
      <c r="FL26" s="157"/>
      <c r="FM26" s="157"/>
      <c r="FN26" s="157"/>
      <c r="FO26" s="157"/>
      <c r="FP26" s="157"/>
      <c r="FQ26" s="157"/>
      <c r="FR26" s="157"/>
      <c r="FS26" s="157"/>
      <c r="FT26" s="157"/>
      <c r="FU26" s="157"/>
      <c r="FV26" s="157"/>
      <c r="FW26" s="157"/>
      <c r="FX26" s="157"/>
      <c r="FY26" s="157"/>
      <c r="FZ26" s="157"/>
      <c r="GA26" s="157"/>
      <c r="GB26" s="157"/>
      <c r="GC26" s="157"/>
      <c r="GD26" s="157"/>
      <c r="GE26" s="157"/>
      <c r="GF26" s="157"/>
      <c r="GG26" s="157"/>
      <c r="GH26" s="157"/>
      <c r="GI26" s="157"/>
      <c r="GJ26" s="157"/>
      <c r="GK26" s="157"/>
      <c r="GL26" s="157"/>
      <c r="GM26" s="157"/>
      <c r="GN26" s="157"/>
      <c r="GO26" s="157"/>
      <c r="GP26" s="157"/>
      <c r="GQ26" s="157"/>
      <c r="GR26" s="157"/>
      <c r="GS26" s="157"/>
      <c r="GT26" s="157"/>
      <c r="GU26" s="157"/>
      <c r="GV26" s="157"/>
      <c r="GW26" s="157"/>
      <c r="GX26" s="157"/>
      <c r="GY26" s="157"/>
      <c r="GZ26" s="157"/>
      <c r="HA26" s="157"/>
      <c r="HB26" s="157"/>
      <c r="HC26" s="157"/>
      <c r="HD26" s="157"/>
      <c r="HE26" s="157"/>
      <c r="HF26" s="157"/>
      <c r="HG26" s="157"/>
      <c r="HH26" s="157"/>
      <c r="HI26" s="157"/>
      <c r="HJ26" s="157"/>
      <c r="HK26" s="157"/>
      <c r="HL26" s="157"/>
      <c r="HM26" s="157"/>
      <c r="HN26" s="157"/>
      <c r="HO26" s="157"/>
      <c r="HP26" s="157"/>
      <c r="HQ26" s="157"/>
      <c r="HR26" s="157"/>
      <c r="HS26" s="157"/>
      <c r="HT26" s="157"/>
      <c r="HU26" s="157"/>
      <c r="HV26" s="157"/>
      <c r="HW26" s="157"/>
      <c r="HX26" s="157"/>
      <c r="HY26" s="157"/>
      <c r="HZ26" s="157"/>
      <c r="IA26" s="157"/>
      <c r="IB26" s="157"/>
      <c r="IC26" s="157"/>
      <c r="ID26" s="157"/>
    </row>
    <row r="27" spans="2:238" x14ac:dyDescent="0.25">
      <c r="B27" s="6"/>
      <c r="C27" s="44"/>
      <c r="D27" s="6"/>
      <c r="E27" s="116"/>
      <c r="F27" s="6"/>
      <c r="G27" s="103"/>
      <c r="H27" s="6"/>
      <c r="I27" s="113"/>
      <c r="J27" s="6"/>
      <c r="K27" s="17">
        <f>E27*I27</f>
        <v>0</v>
      </c>
      <c r="L27" s="187"/>
      <c r="M27" s="6"/>
      <c r="N27" s="44"/>
      <c r="O27" s="6"/>
      <c r="P27" s="116"/>
      <c r="Q27" s="6"/>
      <c r="R27" s="103"/>
      <c r="S27" s="6"/>
      <c r="T27" s="113"/>
      <c r="U27" s="6"/>
      <c r="V27" s="17">
        <f>P27*T27</f>
        <v>0</v>
      </c>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57"/>
      <c r="BZ27" s="157"/>
      <c r="CA27" s="157"/>
      <c r="CB27" s="157"/>
      <c r="CC27" s="157"/>
      <c r="CD27" s="157"/>
      <c r="CE27" s="157"/>
      <c r="CF27" s="157"/>
      <c r="CG27" s="157"/>
      <c r="CH27" s="157"/>
      <c r="CI27" s="157"/>
      <c r="CJ27" s="157"/>
      <c r="CK27" s="157"/>
      <c r="CL27" s="157"/>
      <c r="CM27" s="157"/>
      <c r="CN27" s="157"/>
      <c r="CO27" s="157"/>
      <c r="CP27" s="157"/>
      <c r="CQ27" s="157"/>
      <c r="CR27" s="157"/>
      <c r="CS27" s="157"/>
      <c r="CT27" s="157"/>
      <c r="CU27" s="157"/>
      <c r="CV27" s="157"/>
      <c r="CW27" s="157"/>
      <c r="CX27" s="157"/>
      <c r="CY27" s="157"/>
      <c r="CZ27" s="157"/>
      <c r="DA27" s="157"/>
      <c r="DB27" s="157"/>
      <c r="DC27" s="157"/>
      <c r="DD27" s="157"/>
      <c r="DE27" s="157"/>
      <c r="DF27" s="157"/>
      <c r="DG27" s="157"/>
      <c r="DH27" s="157"/>
      <c r="DI27" s="157"/>
      <c r="DJ27" s="157"/>
      <c r="DK27" s="157"/>
      <c r="DL27" s="157"/>
      <c r="DM27" s="157"/>
      <c r="DN27" s="157"/>
      <c r="DO27" s="157"/>
      <c r="DP27" s="157"/>
      <c r="DQ27" s="157"/>
      <c r="DR27" s="157"/>
      <c r="DS27" s="157"/>
      <c r="DT27" s="157"/>
      <c r="DU27" s="157"/>
      <c r="DV27" s="157"/>
      <c r="DW27" s="157"/>
      <c r="DX27" s="157"/>
      <c r="DY27" s="157"/>
      <c r="DZ27" s="157"/>
      <c r="EA27" s="157"/>
      <c r="EB27" s="157"/>
      <c r="EC27" s="157"/>
      <c r="ED27" s="157"/>
      <c r="EE27" s="157"/>
      <c r="EF27" s="157"/>
      <c r="EG27" s="157"/>
      <c r="EH27" s="157"/>
      <c r="EI27" s="157"/>
      <c r="EJ27" s="157"/>
      <c r="EK27" s="157"/>
      <c r="EL27" s="157"/>
      <c r="EM27" s="157"/>
      <c r="EN27" s="157"/>
      <c r="EO27" s="157"/>
      <c r="EP27" s="157"/>
      <c r="EQ27" s="157"/>
      <c r="ER27" s="157"/>
      <c r="ES27" s="157"/>
      <c r="ET27" s="157"/>
      <c r="EU27" s="157"/>
      <c r="EV27" s="157"/>
      <c r="EW27" s="157"/>
      <c r="EX27" s="157"/>
      <c r="EY27" s="157"/>
      <c r="EZ27" s="157"/>
      <c r="FA27" s="157"/>
      <c r="FB27" s="157"/>
      <c r="FC27" s="157"/>
      <c r="FD27" s="157"/>
      <c r="FE27" s="157"/>
      <c r="FF27" s="157"/>
      <c r="FG27" s="157"/>
      <c r="FH27" s="157"/>
      <c r="FI27" s="157"/>
      <c r="FJ27" s="157"/>
      <c r="FK27" s="157"/>
      <c r="FL27" s="157"/>
      <c r="FM27" s="157"/>
      <c r="FN27" s="157"/>
      <c r="FO27" s="157"/>
      <c r="FP27" s="157"/>
      <c r="FQ27" s="157"/>
      <c r="FR27" s="157"/>
      <c r="FS27" s="157"/>
      <c r="FT27" s="157"/>
      <c r="FU27" s="157"/>
      <c r="FV27" s="157"/>
      <c r="FW27" s="157"/>
      <c r="FX27" s="157"/>
      <c r="FY27" s="157"/>
      <c r="FZ27" s="157"/>
      <c r="GA27" s="157"/>
      <c r="GB27" s="157"/>
      <c r="GC27" s="157"/>
      <c r="GD27" s="157"/>
      <c r="GE27" s="157"/>
      <c r="GF27" s="157"/>
      <c r="GG27" s="157"/>
      <c r="GH27" s="157"/>
      <c r="GI27" s="157"/>
      <c r="GJ27" s="157"/>
      <c r="GK27" s="157"/>
      <c r="GL27" s="157"/>
      <c r="GM27" s="157"/>
      <c r="GN27" s="157"/>
      <c r="GO27" s="157"/>
      <c r="GP27" s="157"/>
      <c r="GQ27" s="157"/>
      <c r="GR27" s="157"/>
      <c r="GS27" s="157"/>
      <c r="GT27" s="157"/>
      <c r="GU27" s="157"/>
      <c r="GV27" s="157"/>
      <c r="GW27" s="157"/>
      <c r="GX27" s="157"/>
      <c r="GY27" s="157"/>
      <c r="GZ27" s="157"/>
      <c r="HA27" s="157"/>
      <c r="HB27" s="157"/>
      <c r="HC27" s="157"/>
      <c r="HD27" s="157"/>
      <c r="HE27" s="157"/>
      <c r="HF27" s="157"/>
      <c r="HG27" s="157"/>
      <c r="HH27" s="157"/>
      <c r="HI27" s="157"/>
      <c r="HJ27" s="157"/>
      <c r="HK27" s="157"/>
      <c r="HL27" s="157"/>
      <c r="HM27" s="157"/>
      <c r="HN27" s="157"/>
      <c r="HO27" s="157"/>
      <c r="HP27" s="157"/>
      <c r="HQ27" s="157"/>
      <c r="HR27" s="157"/>
      <c r="HS27" s="157"/>
      <c r="HT27" s="157"/>
      <c r="HU27" s="157"/>
      <c r="HV27" s="157"/>
      <c r="HW27" s="157"/>
      <c r="HX27" s="157"/>
      <c r="HY27" s="157"/>
      <c r="HZ27" s="157"/>
      <c r="IA27" s="157"/>
      <c r="IB27" s="157"/>
      <c r="IC27" s="157"/>
      <c r="ID27" s="157"/>
    </row>
    <row r="28" spans="2:238" x14ac:dyDescent="0.25">
      <c r="B28" s="6"/>
      <c r="C28" s="6"/>
      <c r="D28" s="6"/>
      <c r="E28" s="35"/>
      <c r="F28" s="6"/>
      <c r="G28" s="7"/>
      <c r="H28" s="6"/>
      <c r="I28" s="50"/>
      <c r="J28" s="6"/>
      <c r="K28" s="17"/>
      <c r="L28" s="187"/>
      <c r="M28" s="6"/>
      <c r="N28" s="6"/>
      <c r="O28" s="6"/>
      <c r="P28" s="35"/>
      <c r="Q28" s="6"/>
      <c r="R28" s="7"/>
      <c r="S28" s="6"/>
      <c r="T28" s="50"/>
      <c r="U28" s="6"/>
      <c r="V28" s="1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7"/>
      <c r="CL28" s="157"/>
      <c r="CM28" s="157"/>
      <c r="CN28" s="157"/>
      <c r="CO28" s="157"/>
      <c r="CP28" s="157"/>
      <c r="CQ28" s="157"/>
      <c r="CR28" s="157"/>
      <c r="CS28" s="157"/>
      <c r="CT28" s="157"/>
      <c r="CU28" s="157"/>
      <c r="CV28" s="157"/>
      <c r="CW28" s="157"/>
      <c r="CX28" s="157"/>
      <c r="CY28" s="157"/>
      <c r="CZ28" s="157"/>
      <c r="DA28" s="157"/>
      <c r="DB28" s="157"/>
      <c r="DC28" s="157"/>
      <c r="DD28" s="157"/>
      <c r="DE28" s="157"/>
      <c r="DF28" s="157"/>
      <c r="DG28" s="157"/>
      <c r="DH28" s="157"/>
      <c r="DI28" s="157"/>
      <c r="DJ28" s="157"/>
      <c r="DK28" s="157"/>
      <c r="DL28" s="157"/>
      <c r="DM28" s="157"/>
      <c r="DN28" s="157"/>
      <c r="DO28" s="157"/>
      <c r="DP28" s="157"/>
      <c r="DQ28" s="157"/>
      <c r="DR28" s="157"/>
      <c r="DS28" s="157"/>
      <c r="DT28" s="157"/>
      <c r="DU28" s="157"/>
      <c r="DV28" s="157"/>
      <c r="DW28" s="157"/>
      <c r="DX28" s="157"/>
      <c r="DY28" s="157"/>
      <c r="DZ28" s="157"/>
      <c r="EA28" s="157"/>
      <c r="EB28" s="157"/>
      <c r="EC28" s="157"/>
      <c r="ED28" s="157"/>
      <c r="EE28" s="157"/>
      <c r="EF28" s="157"/>
      <c r="EG28" s="157"/>
      <c r="EH28" s="157"/>
      <c r="EI28" s="157"/>
      <c r="EJ28" s="157"/>
      <c r="EK28" s="157"/>
      <c r="EL28" s="157"/>
      <c r="EM28" s="157"/>
      <c r="EN28" s="157"/>
      <c r="EO28" s="157"/>
      <c r="EP28" s="157"/>
      <c r="EQ28" s="157"/>
      <c r="ER28" s="157"/>
      <c r="ES28" s="157"/>
      <c r="ET28" s="157"/>
      <c r="EU28" s="157"/>
      <c r="EV28" s="157"/>
      <c r="EW28" s="157"/>
      <c r="EX28" s="157"/>
      <c r="EY28" s="157"/>
      <c r="EZ28" s="157"/>
      <c r="FA28" s="157"/>
      <c r="FB28" s="157"/>
      <c r="FC28" s="157"/>
      <c r="FD28" s="157"/>
      <c r="FE28" s="157"/>
      <c r="FF28" s="157"/>
      <c r="FG28" s="157"/>
      <c r="FH28" s="157"/>
      <c r="FI28" s="157"/>
      <c r="FJ28" s="157"/>
      <c r="FK28" s="157"/>
      <c r="FL28" s="157"/>
      <c r="FM28" s="157"/>
      <c r="FN28" s="157"/>
      <c r="FO28" s="157"/>
      <c r="FP28" s="157"/>
      <c r="FQ28" s="157"/>
      <c r="FR28" s="157"/>
      <c r="FS28" s="157"/>
      <c r="FT28" s="157"/>
      <c r="FU28" s="157"/>
      <c r="FV28" s="157"/>
      <c r="FW28" s="157"/>
      <c r="FX28" s="157"/>
      <c r="FY28" s="157"/>
      <c r="FZ28" s="157"/>
      <c r="GA28" s="157"/>
      <c r="GB28" s="157"/>
      <c r="GC28" s="157"/>
      <c r="GD28" s="157"/>
      <c r="GE28" s="157"/>
      <c r="GF28" s="157"/>
      <c r="GG28" s="157"/>
      <c r="GH28" s="157"/>
      <c r="GI28" s="157"/>
      <c r="GJ28" s="157"/>
      <c r="GK28" s="157"/>
      <c r="GL28" s="157"/>
      <c r="GM28" s="157"/>
      <c r="GN28" s="157"/>
      <c r="GO28" s="157"/>
      <c r="GP28" s="157"/>
      <c r="GQ28" s="157"/>
      <c r="GR28" s="157"/>
      <c r="GS28" s="157"/>
      <c r="GT28" s="157"/>
      <c r="GU28" s="157"/>
      <c r="GV28" s="157"/>
      <c r="GW28" s="157"/>
      <c r="GX28" s="157"/>
      <c r="GY28" s="157"/>
      <c r="GZ28" s="157"/>
      <c r="HA28" s="157"/>
      <c r="HB28" s="157"/>
      <c r="HC28" s="157"/>
      <c r="HD28" s="157"/>
      <c r="HE28" s="157"/>
      <c r="HF28" s="157"/>
      <c r="HG28" s="157"/>
      <c r="HH28" s="157"/>
      <c r="HI28" s="157"/>
      <c r="HJ28" s="157"/>
      <c r="HK28" s="157"/>
      <c r="HL28" s="157"/>
      <c r="HM28" s="157"/>
      <c r="HN28" s="157"/>
      <c r="HO28" s="157"/>
      <c r="HP28" s="157"/>
      <c r="HQ28" s="157"/>
      <c r="HR28" s="157"/>
      <c r="HS28" s="157"/>
      <c r="HT28" s="157"/>
      <c r="HU28" s="157"/>
      <c r="HV28" s="157"/>
      <c r="HW28" s="157"/>
      <c r="HX28" s="157"/>
      <c r="HY28" s="157"/>
      <c r="HZ28" s="157"/>
      <c r="IA28" s="157"/>
      <c r="IB28" s="157"/>
      <c r="IC28" s="157"/>
      <c r="ID28" s="157"/>
    </row>
    <row r="29" spans="2:238" x14ac:dyDescent="0.25">
      <c r="B29" s="6"/>
      <c r="C29" s="41" t="s">
        <v>57</v>
      </c>
      <c r="D29" s="6"/>
      <c r="E29" s="35"/>
      <c r="F29" s="6"/>
      <c r="G29" s="7"/>
      <c r="H29" s="6"/>
      <c r="I29" s="50"/>
      <c r="J29" s="6"/>
      <c r="K29" s="105">
        <f>SUM(K30:K35)</f>
        <v>3.2</v>
      </c>
      <c r="L29" s="187"/>
      <c r="M29" s="6"/>
      <c r="N29" s="41" t="s">
        <v>57</v>
      </c>
      <c r="O29" s="6"/>
      <c r="P29" s="35"/>
      <c r="Q29" s="6"/>
      <c r="R29" s="7"/>
      <c r="S29" s="6"/>
      <c r="T29" s="50"/>
      <c r="U29" s="6"/>
      <c r="V29" s="105">
        <f>SUM(V30:V35)</f>
        <v>24.490000000000002</v>
      </c>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c r="EO29" s="157"/>
      <c r="EP29" s="157"/>
      <c r="EQ29" s="157"/>
      <c r="ER29" s="157"/>
      <c r="ES29" s="157"/>
      <c r="ET29" s="157"/>
      <c r="EU29" s="157"/>
      <c r="EV29" s="157"/>
      <c r="EW29" s="157"/>
      <c r="EX29" s="157"/>
      <c r="EY29" s="157"/>
      <c r="EZ29" s="157"/>
      <c r="FA29" s="157"/>
      <c r="FB29" s="157"/>
      <c r="FC29" s="157"/>
      <c r="FD29" s="157"/>
      <c r="FE29" s="157"/>
      <c r="FF29" s="157"/>
      <c r="FG29" s="157"/>
      <c r="FH29" s="157"/>
      <c r="FI29" s="157"/>
      <c r="FJ29" s="157"/>
      <c r="FK29" s="157"/>
      <c r="FL29" s="157"/>
      <c r="FM29" s="157"/>
      <c r="FN29" s="157"/>
      <c r="FO29" s="157"/>
      <c r="FP29" s="157"/>
      <c r="FQ29" s="157"/>
      <c r="FR29" s="157"/>
      <c r="FS29" s="157"/>
      <c r="FT29" s="157"/>
      <c r="FU29" s="157"/>
      <c r="FV29" s="157"/>
      <c r="FW29" s="157"/>
      <c r="FX29" s="157"/>
      <c r="FY29" s="157"/>
      <c r="FZ29" s="157"/>
      <c r="GA29" s="157"/>
      <c r="GB29" s="157"/>
      <c r="GC29" s="157"/>
      <c r="GD29" s="157"/>
      <c r="GE29" s="157"/>
      <c r="GF29" s="157"/>
      <c r="GG29" s="157"/>
      <c r="GH29" s="157"/>
      <c r="GI29" s="157"/>
      <c r="GJ29" s="157"/>
      <c r="GK29" s="157"/>
      <c r="GL29" s="157"/>
      <c r="GM29" s="157"/>
      <c r="GN29" s="157"/>
      <c r="GO29" s="157"/>
      <c r="GP29" s="157"/>
      <c r="GQ29" s="157"/>
      <c r="GR29" s="157"/>
      <c r="GS29" s="157"/>
      <c r="GT29" s="157"/>
      <c r="GU29" s="157"/>
      <c r="GV29" s="157"/>
      <c r="GW29" s="157"/>
      <c r="GX29" s="157"/>
      <c r="GY29" s="157"/>
      <c r="GZ29" s="157"/>
      <c r="HA29" s="157"/>
      <c r="HB29" s="157"/>
      <c r="HC29" s="157"/>
      <c r="HD29" s="157"/>
      <c r="HE29" s="157"/>
      <c r="HF29" s="157"/>
      <c r="HG29" s="157"/>
      <c r="HH29" s="157"/>
      <c r="HI29" s="157"/>
      <c r="HJ29" s="157"/>
      <c r="HK29" s="157"/>
      <c r="HL29" s="157"/>
      <c r="HM29" s="157"/>
      <c r="HN29" s="157"/>
      <c r="HO29" s="157"/>
      <c r="HP29" s="157"/>
      <c r="HQ29" s="157"/>
      <c r="HR29" s="157"/>
      <c r="HS29" s="157"/>
      <c r="HT29" s="157"/>
      <c r="HU29" s="157"/>
      <c r="HV29" s="157"/>
      <c r="HW29" s="157"/>
      <c r="HX29" s="157"/>
      <c r="HY29" s="157"/>
      <c r="HZ29" s="157"/>
      <c r="IA29" s="157"/>
      <c r="IB29" s="157"/>
      <c r="IC29" s="157"/>
      <c r="ID29" s="157"/>
    </row>
    <row r="30" spans="2:238" x14ac:dyDescent="0.25">
      <c r="B30" s="6"/>
      <c r="C30" s="44" t="s">
        <v>224</v>
      </c>
      <c r="D30" s="6"/>
      <c r="E30" s="114">
        <v>16</v>
      </c>
      <c r="F30" s="6"/>
      <c r="G30" s="103" t="s">
        <v>65</v>
      </c>
      <c r="H30" s="6"/>
      <c r="I30" s="113">
        <f>Glyphosphate</f>
        <v>0.2</v>
      </c>
      <c r="J30" s="6"/>
      <c r="K30" s="17">
        <f>E30*I30</f>
        <v>3.2</v>
      </c>
      <c r="L30" s="188"/>
      <c r="M30" s="6"/>
      <c r="N30" s="44" t="s">
        <v>222</v>
      </c>
      <c r="O30" s="6"/>
      <c r="P30" s="114">
        <v>1</v>
      </c>
      <c r="Q30" s="6"/>
      <c r="R30" s="103" t="s">
        <v>100</v>
      </c>
      <c r="S30" s="6"/>
      <c r="T30" s="113">
        <f>Bronate</f>
        <v>7.88</v>
      </c>
      <c r="U30" s="6"/>
      <c r="V30" s="17">
        <f t="shared" ref="V30:V35" si="0">P30*T30</f>
        <v>7.88</v>
      </c>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157"/>
      <c r="CL30" s="157"/>
      <c r="CM30" s="157"/>
      <c r="CN30" s="157"/>
      <c r="CO30" s="157"/>
      <c r="CP30" s="157"/>
      <c r="CQ30" s="157"/>
      <c r="CR30" s="157"/>
      <c r="CS30" s="157"/>
      <c r="CT30" s="157"/>
      <c r="CU30" s="157"/>
      <c r="CV30" s="157"/>
      <c r="CW30" s="157"/>
      <c r="CX30" s="157"/>
      <c r="CY30" s="157"/>
      <c r="CZ30" s="157"/>
      <c r="DA30" s="157"/>
      <c r="DB30" s="157"/>
      <c r="DC30" s="157"/>
      <c r="DD30" s="157"/>
      <c r="DE30" s="157"/>
      <c r="DF30" s="157"/>
      <c r="DG30" s="157"/>
      <c r="DH30" s="157"/>
      <c r="DI30" s="157"/>
      <c r="DJ30" s="157"/>
      <c r="DK30" s="157"/>
      <c r="DL30" s="157"/>
      <c r="DM30" s="157"/>
      <c r="DN30" s="157"/>
      <c r="DO30" s="157"/>
      <c r="DP30" s="157"/>
      <c r="DQ30" s="157"/>
      <c r="DR30" s="157"/>
      <c r="DS30" s="157"/>
      <c r="DT30" s="157"/>
      <c r="DU30" s="157"/>
      <c r="DV30" s="157"/>
      <c r="DW30" s="157"/>
      <c r="DX30" s="157"/>
      <c r="DY30" s="157"/>
      <c r="DZ30" s="157"/>
      <c r="EA30" s="157"/>
      <c r="EB30" s="157"/>
      <c r="EC30" s="157"/>
      <c r="ED30" s="157"/>
      <c r="EE30" s="157"/>
      <c r="EF30" s="157"/>
      <c r="EG30" s="157"/>
      <c r="EH30" s="157"/>
      <c r="EI30" s="157"/>
      <c r="EJ30" s="157"/>
      <c r="EK30" s="157"/>
      <c r="EL30" s="157"/>
      <c r="EM30" s="157"/>
      <c r="EN30" s="157"/>
      <c r="EO30" s="157"/>
      <c r="EP30" s="157"/>
      <c r="EQ30" s="157"/>
      <c r="ER30" s="157"/>
      <c r="ES30" s="157"/>
      <c r="ET30" s="157"/>
      <c r="EU30" s="157"/>
      <c r="EV30" s="157"/>
      <c r="EW30" s="157"/>
      <c r="EX30" s="157"/>
      <c r="EY30" s="157"/>
      <c r="EZ30" s="157"/>
      <c r="FA30" s="157"/>
      <c r="FB30" s="157"/>
      <c r="FC30" s="157"/>
      <c r="FD30" s="157"/>
      <c r="FE30" s="157"/>
      <c r="FF30" s="157"/>
      <c r="FG30" s="157"/>
      <c r="FH30" s="157"/>
      <c r="FI30" s="157"/>
      <c r="FJ30" s="157"/>
      <c r="FK30" s="157"/>
      <c r="FL30" s="157"/>
      <c r="FM30" s="157"/>
      <c r="FN30" s="157"/>
      <c r="FO30" s="157"/>
      <c r="FP30" s="157"/>
      <c r="FQ30" s="157"/>
      <c r="FR30" s="157"/>
      <c r="FS30" s="157"/>
      <c r="FT30" s="157"/>
      <c r="FU30" s="157"/>
      <c r="FV30" s="157"/>
      <c r="FW30" s="157"/>
      <c r="FX30" s="157"/>
      <c r="FY30" s="157"/>
      <c r="FZ30" s="157"/>
      <c r="GA30" s="157"/>
      <c r="GB30" s="157"/>
      <c r="GC30" s="157"/>
      <c r="GD30" s="157"/>
      <c r="GE30" s="157"/>
      <c r="GF30" s="157"/>
      <c r="GG30" s="157"/>
      <c r="GH30" s="157"/>
      <c r="GI30" s="157"/>
      <c r="GJ30" s="157"/>
      <c r="GK30" s="157"/>
      <c r="GL30" s="157"/>
      <c r="GM30" s="157"/>
      <c r="GN30" s="157"/>
      <c r="GO30" s="157"/>
      <c r="GP30" s="157"/>
      <c r="GQ30" s="157"/>
      <c r="GR30" s="157"/>
      <c r="GS30" s="157"/>
      <c r="GT30" s="157"/>
      <c r="GU30" s="157"/>
      <c r="GV30" s="157"/>
      <c r="GW30" s="157"/>
      <c r="GX30" s="157"/>
      <c r="GY30" s="157"/>
      <c r="GZ30" s="157"/>
      <c r="HA30" s="157"/>
      <c r="HB30" s="157"/>
      <c r="HC30" s="157"/>
      <c r="HD30" s="157"/>
      <c r="HE30" s="157"/>
      <c r="HF30" s="157"/>
      <c r="HG30" s="157"/>
      <c r="HH30" s="157"/>
      <c r="HI30" s="157"/>
      <c r="HJ30" s="157"/>
      <c r="HK30" s="157"/>
      <c r="HL30" s="157"/>
      <c r="HM30" s="157"/>
      <c r="HN30" s="157"/>
      <c r="HO30" s="157"/>
      <c r="HP30" s="157"/>
      <c r="HQ30" s="157"/>
      <c r="HR30" s="157"/>
      <c r="HS30" s="157"/>
      <c r="HT30" s="157"/>
      <c r="HU30" s="157"/>
      <c r="HV30" s="157"/>
      <c r="HW30" s="157"/>
      <c r="HX30" s="157"/>
      <c r="HY30" s="157"/>
      <c r="HZ30" s="157"/>
      <c r="IA30" s="157"/>
      <c r="IB30" s="157"/>
      <c r="IC30" s="157"/>
      <c r="ID30" s="157"/>
    </row>
    <row r="31" spans="2:238" x14ac:dyDescent="0.25">
      <c r="B31" s="6"/>
      <c r="C31" s="44"/>
      <c r="D31" s="6"/>
      <c r="E31" s="119"/>
      <c r="F31" s="6"/>
      <c r="G31" s="103"/>
      <c r="H31" s="6"/>
      <c r="I31" s="113"/>
      <c r="J31" s="6"/>
      <c r="K31" s="17">
        <f t="shared" ref="K31:K33" si="1">E31*I31</f>
        <v>0</v>
      </c>
      <c r="L31" s="187"/>
      <c r="M31" s="6"/>
      <c r="N31" s="44" t="s">
        <v>96</v>
      </c>
      <c r="O31" s="6"/>
      <c r="P31" s="114">
        <v>2</v>
      </c>
      <c r="Q31" s="6"/>
      <c r="R31" s="103" t="s">
        <v>65</v>
      </c>
      <c r="S31" s="6"/>
      <c r="T31" s="113">
        <f>Osprey</f>
        <v>3.9</v>
      </c>
      <c r="U31" s="6"/>
      <c r="V31" s="17">
        <f t="shared" si="0"/>
        <v>7.8</v>
      </c>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7"/>
      <c r="FO31" s="157"/>
      <c r="FP31" s="157"/>
      <c r="FQ31" s="157"/>
      <c r="FR31" s="157"/>
      <c r="FS31" s="157"/>
      <c r="FT31" s="157"/>
      <c r="FU31" s="157"/>
      <c r="FV31" s="157"/>
      <c r="FW31" s="157"/>
      <c r="FX31" s="157"/>
      <c r="FY31" s="157"/>
      <c r="FZ31" s="157"/>
      <c r="GA31" s="157"/>
      <c r="GB31" s="157"/>
      <c r="GC31" s="157"/>
      <c r="GD31" s="157"/>
      <c r="GE31" s="157"/>
      <c r="GF31" s="157"/>
      <c r="GG31" s="157"/>
      <c r="GH31" s="157"/>
      <c r="GI31" s="157"/>
      <c r="GJ31" s="157"/>
      <c r="GK31" s="157"/>
      <c r="GL31" s="157"/>
      <c r="GM31" s="157"/>
      <c r="GN31" s="157"/>
      <c r="GO31" s="157"/>
      <c r="GP31" s="157"/>
      <c r="GQ31" s="157"/>
      <c r="GR31" s="157"/>
      <c r="GS31" s="157"/>
      <c r="GT31" s="157"/>
      <c r="GU31" s="157"/>
      <c r="GV31" s="157"/>
      <c r="GW31" s="157"/>
      <c r="GX31" s="157"/>
      <c r="GY31" s="157"/>
      <c r="GZ31" s="157"/>
      <c r="HA31" s="157"/>
      <c r="HB31" s="157"/>
      <c r="HC31" s="157"/>
      <c r="HD31" s="157"/>
      <c r="HE31" s="157"/>
      <c r="HF31" s="157"/>
      <c r="HG31" s="157"/>
      <c r="HH31" s="157"/>
      <c r="HI31" s="157"/>
      <c r="HJ31" s="157"/>
      <c r="HK31" s="157"/>
      <c r="HL31" s="157"/>
      <c r="HM31" s="157"/>
      <c r="HN31" s="157"/>
      <c r="HO31" s="157"/>
      <c r="HP31" s="157"/>
      <c r="HQ31" s="157"/>
      <c r="HR31" s="157"/>
      <c r="HS31" s="157"/>
      <c r="HT31" s="157"/>
      <c r="HU31" s="157"/>
      <c r="HV31" s="157"/>
      <c r="HW31" s="157"/>
      <c r="HX31" s="157"/>
      <c r="HY31" s="157"/>
      <c r="HZ31" s="157"/>
      <c r="IA31" s="157"/>
      <c r="IB31" s="157"/>
      <c r="IC31" s="157"/>
      <c r="ID31" s="157"/>
    </row>
    <row r="32" spans="2:238" x14ac:dyDescent="0.25">
      <c r="B32" s="6"/>
      <c r="C32" s="44"/>
      <c r="D32" s="6"/>
      <c r="E32" s="114"/>
      <c r="F32" s="6"/>
      <c r="G32" s="16"/>
      <c r="H32" s="6"/>
      <c r="I32" s="113"/>
      <c r="J32" s="6"/>
      <c r="K32" s="17">
        <f t="shared" si="1"/>
        <v>0</v>
      </c>
      <c r="L32" s="187"/>
      <c r="M32" s="6"/>
      <c r="N32" s="44" t="s">
        <v>136</v>
      </c>
      <c r="O32" s="6"/>
      <c r="P32" s="114">
        <v>4</v>
      </c>
      <c r="Q32" s="6"/>
      <c r="R32" s="16" t="s">
        <v>65</v>
      </c>
      <c r="S32" s="6"/>
      <c r="T32" s="113">
        <f>Tilt</f>
        <v>2.06</v>
      </c>
      <c r="U32" s="6"/>
      <c r="V32" s="17">
        <f t="shared" si="0"/>
        <v>8.24</v>
      </c>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7"/>
      <c r="EI32" s="157"/>
      <c r="EJ32" s="157"/>
      <c r="EK32" s="157"/>
      <c r="EL32" s="157"/>
      <c r="EM32" s="157"/>
      <c r="EN32" s="157"/>
      <c r="EO32" s="157"/>
      <c r="EP32" s="157"/>
      <c r="EQ32" s="157"/>
      <c r="ER32" s="157"/>
      <c r="ES32" s="157"/>
      <c r="ET32" s="157"/>
      <c r="EU32" s="157"/>
      <c r="EV32" s="157"/>
      <c r="EW32" s="157"/>
      <c r="EX32" s="157"/>
      <c r="EY32" s="157"/>
      <c r="EZ32" s="157"/>
      <c r="FA32" s="157"/>
      <c r="FB32" s="157"/>
      <c r="FC32" s="157"/>
      <c r="FD32" s="157"/>
      <c r="FE32" s="157"/>
      <c r="FF32" s="157"/>
      <c r="FG32" s="157"/>
      <c r="FH32" s="157"/>
      <c r="FI32" s="157"/>
      <c r="FJ32" s="157"/>
      <c r="FK32" s="157"/>
      <c r="FL32" s="157"/>
      <c r="FM32" s="157"/>
      <c r="FN32" s="157"/>
      <c r="FO32" s="157"/>
      <c r="FP32" s="157"/>
      <c r="FQ32" s="157"/>
      <c r="FR32" s="157"/>
      <c r="FS32" s="157"/>
      <c r="FT32" s="157"/>
      <c r="FU32" s="157"/>
      <c r="FV32" s="157"/>
      <c r="FW32" s="157"/>
      <c r="FX32" s="157"/>
      <c r="FY32" s="157"/>
      <c r="FZ32" s="157"/>
      <c r="GA32" s="157"/>
      <c r="GB32" s="157"/>
      <c r="GC32" s="157"/>
      <c r="GD32" s="157"/>
      <c r="GE32" s="157"/>
      <c r="GF32" s="157"/>
      <c r="GG32" s="157"/>
      <c r="GH32" s="157"/>
      <c r="GI32" s="157"/>
      <c r="GJ32" s="157"/>
      <c r="GK32" s="157"/>
      <c r="GL32" s="157"/>
      <c r="GM32" s="157"/>
      <c r="GN32" s="157"/>
      <c r="GO32" s="157"/>
      <c r="GP32" s="157"/>
      <c r="GQ32" s="157"/>
      <c r="GR32" s="157"/>
      <c r="GS32" s="157"/>
      <c r="GT32" s="157"/>
      <c r="GU32" s="157"/>
      <c r="GV32" s="157"/>
      <c r="GW32" s="157"/>
      <c r="GX32" s="157"/>
      <c r="GY32" s="157"/>
      <c r="GZ32" s="157"/>
      <c r="HA32" s="157"/>
      <c r="HB32" s="157"/>
      <c r="HC32" s="157"/>
      <c r="HD32" s="157"/>
      <c r="HE32" s="157"/>
      <c r="HF32" s="157"/>
      <c r="HG32" s="157"/>
      <c r="HH32" s="157"/>
      <c r="HI32" s="157"/>
      <c r="HJ32" s="157"/>
      <c r="HK32" s="157"/>
      <c r="HL32" s="157"/>
      <c r="HM32" s="157"/>
      <c r="HN32" s="157"/>
      <c r="HO32" s="157"/>
      <c r="HP32" s="157"/>
      <c r="HQ32" s="157"/>
      <c r="HR32" s="157"/>
      <c r="HS32" s="157"/>
      <c r="HT32" s="157"/>
      <c r="HU32" s="157"/>
      <c r="HV32" s="157"/>
      <c r="HW32" s="157"/>
      <c r="HX32" s="157"/>
      <c r="HY32" s="157"/>
      <c r="HZ32" s="157"/>
      <c r="IA32" s="157"/>
      <c r="IB32" s="157"/>
      <c r="IC32" s="157"/>
      <c r="ID32" s="157"/>
    </row>
    <row r="33" spans="2:238" x14ac:dyDescent="0.25">
      <c r="B33" s="6"/>
      <c r="C33" s="44"/>
      <c r="D33" s="6"/>
      <c r="E33" s="114"/>
      <c r="F33" s="6"/>
      <c r="G33" s="16"/>
      <c r="H33" s="6"/>
      <c r="I33" s="113"/>
      <c r="J33" s="6"/>
      <c r="K33" s="17">
        <f t="shared" si="1"/>
        <v>0</v>
      </c>
      <c r="L33" s="187"/>
      <c r="M33" s="6"/>
      <c r="N33" s="44" t="s">
        <v>101</v>
      </c>
      <c r="O33" s="6"/>
      <c r="P33" s="114">
        <v>3</v>
      </c>
      <c r="Q33" s="6"/>
      <c r="R33" s="180" t="s">
        <v>65</v>
      </c>
      <c r="S33" s="6"/>
      <c r="T33" s="113">
        <f>M_90</f>
        <v>0.19</v>
      </c>
      <c r="U33" s="6"/>
      <c r="V33" s="17">
        <f t="shared" si="0"/>
        <v>0.57000000000000006</v>
      </c>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c r="FL33" s="157"/>
      <c r="FM33" s="157"/>
      <c r="FN33" s="157"/>
      <c r="FO33" s="157"/>
      <c r="FP33" s="157"/>
      <c r="FQ33" s="157"/>
      <c r="FR33" s="157"/>
      <c r="FS33" s="157"/>
      <c r="FT33" s="157"/>
      <c r="FU33" s="157"/>
      <c r="FV33" s="157"/>
      <c r="FW33" s="157"/>
      <c r="FX33" s="157"/>
      <c r="FY33" s="157"/>
      <c r="FZ33" s="157"/>
      <c r="GA33" s="157"/>
      <c r="GB33" s="157"/>
      <c r="GC33" s="157"/>
      <c r="GD33" s="157"/>
      <c r="GE33" s="157"/>
      <c r="GF33" s="157"/>
      <c r="GG33" s="157"/>
      <c r="GH33" s="157"/>
      <c r="GI33" s="157"/>
      <c r="GJ33" s="157"/>
      <c r="GK33" s="157"/>
      <c r="GL33" s="157"/>
      <c r="GM33" s="157"/>
      <c r="GN33" s="157"/>
      <c r="GO33" s="157"/>
      <c r="GP33" s="157"/>
      <c r="GQ33" s="157"/>
      <c r="GR33" s="157"/>
      <c r="GS33" s="157"/>
      <c r="GT33" s="157"/>
      <c r="GU33" s="157"/>
      <c r="GV33" s="157"/>
      <c r="GW33" s="157"/>
      <c r="GX33" s="157"/>
      <c r="GY33" s="157"/>
      <c r="GZ33" s="157"/>
      <c r="HA33" s="157"/>
      <c r="HB33" s="157"/>
      <c r="HC33" s="157"/>
      <c r="HD33" s="157"/>
      <c r="HE33" s="157"/>
      <c r="HF33" s="157"/>
      <c r="HG33" s="157"/>
      <c r="HH33" s="157"/>
      <c r="HI33" s="157"/>
      <c r="HJ33" s="157"/>
      <c r="HK33" s="157"/>
      <c r="HL33" s="157"/>
      <c r="HM33" s="157"/>
      <c r="HN33" s="157"/>
      <c r="HO33" s="157"/>
      <c r="HP33" s="157"/>
      <c r="HQ33" s="157"/>
      <c r="HR33" s="157"/>
      <c r="HS33" s="157"/>
      <c r="HT33" s="157"/>
      <c r="HU33" s="157"/>
      <c r="HV33" s="157"/>
      <c r="HW33" s="157"/>
      <c r="HX33" s="157"/>
      <c r="HY33" s="157"/>
      <c r="HZ33" s="157"/>
      <c r="IA33" s="157"/>
      <c r="IB33" s="157"/>
      <c r="IC33" s="157"/>
      <c r="ID33" s="157"/>
    </row>
    <row r="34" spans="2:238" x14ac:dyDescent="0.25">
      <c r="B34" s="6"/>
      <c r="C34" s="44"/>
      <c r="D34" s="6"/>
      <c r="E34" s="114"/>
      <c r="F34" s="6"/>
      <c r="G34" s="16"/>
      <c r="H34" s="6"/>
      <c r="I34" s="113"/>
      <c r="J34" s="6"/>
      <c r="K34" s="17">
        <f>E34*I34</f>
        <v>0</v>
      </c>
      <c r="L34" s="187"/>
      <c r="M34" s="6"/>
      <c r="N34" s="44"/>
      <c r="O34" s="6"/>
      <c r="P34" s="114"/>
      <c r="Q34" s="6"/>
      <c r="R34" s="103"/>
      <c r="S34" s="6"/>
      <c r="T34" s="113"/>
      <c r="U34" s="6"/>
      <c r="V34" s="17">
        <f t="shared" si="0"/>
        <v>0</v>
      </c>
      <c r="Y34" s="157"/>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c r="CG34" s="157"/>
      <c r="CH34" s="157"/>
      <c r="CI34" s="157"/>
      <c r="CJ34" s="157"/>
      <c r="CK34" s="157"/>
      <c r="CL34" s="157"/>
      <c r="CM34" s="157"/>
      <c r="CN34" s="157"/>
      <c r="CO34" s="157"/>
      <c r="CP34" s="157"/>
      <c r="CQ34" s="157"/>
      <c r="CR34" s="157"/>
      <c r="CS34" s="157"/>
      <c r="CT34" s="157"/>
      <c r="CU34" s="157"/>
      <c r="CV34" s="157"/>
      <c r="CW34" s="157"/>
      <c r="CX34" s="157"/>
      <c r="CY34" s="157"/>
      <c r="CZ34" s="157"/>
      <c r="DA34" s="157"/>
      <c r="DB34" s="157"/>
      <c r="DC34" s="157"/>
      <c r="DD34" s="157"/>
      <c r="DE34" s="157"/>
      <c r="DF34" s="157"/>
      <c r="DG34" s="157"/>
      <c r="DH34" s="157"/>
      <c r="DI34" s="157"/>
      <c r="DJ34" s="157"/>
      <c r="DK34" s="157"/>
      <c r="DL34" s="157"/>
      <c r="DM34" s="157"/>
      <c r="DN34" s="157"/>
      <c r="DO34" s="157"/>
      <c r="DP34" s="157"/>
      <c r="DQ34" s="157"/>
      <c r="DR34" s="157"/>
      <c r="DS34" s="157"/>
      <c r="DT34" s="157"/>
      <c r="DU34" s="157"/>
      <c r="DV34" s="157"/>
      <c r="DW34" s="157"/>
      <c r="DX34" s="157"/>
      <c r="DY34" s="157"/>
      <c r="DZ34" s="157"/>
      <c r="EA34" s="157"/>
      <c r="EB34" s="157"/>
      <c r="EC34" s="157"/>
      <c r="ED34" s="157"/>
      <c r="EE34" s="157"/>
      <c r="EF34" s="157"/>
      <c r="EG34" s="157"/>
      <c r="EH34" s="157"/>
      <c r="EI34" s="157"/>
      <c r="EJ34" s="157"/>
      <c r="EK34" s="157"/>
      <c r="EL34" s="157"/>
      <c r="EM34" s="157"/>
      <c r="EN34" s="157"/>
      <c r="EO34" s="157"/>
      <c r="EP34" s="157"/>
      <c r="EQ34" s="157"/>
      <c r="ER34" s="157"/>
      <c r="ES34" s="157"/>
      <c r="ET34" s="157"/>
      <c r="EU34" s="157"/>
      <c r="EV34" s="157"/>
      <c r="EW34" s="157"/>
      <c r="EX34" s="157"/>
      <c r="EY34" s="157"/>
      <c r="EZ34" s="157"/>
      <c r="FA34" s="157"/>
      <c r="FB34" s="157"/>
      <c r="FC34" s="157"/>
      <c r="FD34" s="157"/>
      <c r="FE34" s="157"/>
      <c r="FF34" s="157"/>
      <c r="FG34" s="157"/>
      <c r="FH34" s="157"/>
      <c r="FI34" s="157"/>
      <c r="FJ34" s="157"/>
      <c r="FK34" s="157"/>
      <c r="FL34" s="157"/>
      <c r="FM34" s="157"/>
      <c r="FN34" s="157"/>
      <c r="FO34" s="157"/>
      <c r="FP34" s="157"/>
      <c r="FQ34" s="157"/>
      <c r="FR34" s="157"/>
      <c r="FS34" s="157"/>
      <c r="FT34" s="157"/>
      <c r="FU34" s="157"/>
      <c r="FV34" s="157"/>
      <c r="FW34" s="157"/>
      <c r="FX34" s="157"/>
      <c r="FY34" s="157"/>
      <c r="FZ34" s="157"/>
      <c r="GA34" s="157"/>
      <c r="GB34" s="157"/>
      <c r="GC34" s="157"/>
      <c r="GD34" s="157"/>
      <c r="GE34" s="157"/>
      <c r="GF34" s="157"/>
      <c r="GG34" s="157"/>
      <c r="GH34" s="157"/>
      <c r="GI34" s="157"/>
      <c r="GJ34" s="157"/>
      <c r="GK34" s="157"/>
      <c r="GL34" s="157"/>
      <c r="GM34" s="157"/>
      <c r="GN34" s="157"/>
      <c r="GO34" s="157"/>
      <c r="GP34" s="157"/>
      <c r="GQ34" s="157"/>
      <c r="GR34" s="157"/>
      <c r="GS34" s="157"/>
      <c r="GT34" s="157"/>
      <c r="GU34" s="157"/>
      <c r="GV34" s="157"/>
      <c r="GW34" s="157"/>
      <c r="GX34" s="157"/>
      <c r="GY34" s="157"/>
      <c r="GZ34" s="157"/>
      <c r="HA34" s="157"/>
      <c r="HB34" s="157"/>
      <c r="HC34" s="157"/>
      <c r="HD34" s="157"/>
      <c r="HE34" s="157"/>
      <c r="HF34" s="157"/>
      <c r="HG34" s="157"/>
      <c r="HH34" s="157"/>
      <c r="HI34" s="157"/>
      <c r="HJ34" s="157"/>
      <c r="HK34" s="157"/>
      <c r="HL34" s="157"/>
      <c r="HM34" s="157"/>
      <c r="HN34" s="157"/>
      <c r="HO34" s="157"/>
      <c r="HP34" s="157"/>
      <c r="HQ34" s="157"/>
      <c r="HR34" s="157"/>
      <c r="HS34" s="157"/>
      <c r="HT34" s="157"/>
      <c r="HU34" s="157"/>
      <c r="HV34" s="157"/>
      <c r="HW34" s="157"/>
      <c r="HX34" s="157"/>
      <c r="HY34" s="157"/>
      <c r="HZ34" s="157"/>
      <c r="IA34" s="157"/>
      <c r="IB34" s="157"/>
      <c r="IC34" s="157"/>
      <c r="ID34" s="157"/>
    </row>
    <row r="35" spans="2:238" x14ac:dyDescent="0.25">
      <c r="B35" s="6"/>
      <c r="C35" s="44"/>
      <c r="D35" s="6"/>
      <c r="E35" s="114"/>
      <c r="F35" s="6"/>
      <c r="G35" s="16"/>
      <c r="H35" s="6"/>
      <c r="I35" s="113"/>
      <c r="J35" s="6"/>
      <c r="K35" s="17">
        <f>E35*I35</f>
        <v>0</v>
      </c>
      <c r="L35" s="188"/>
      <c r="M35" s="6"/>
      <c r="N35" s="44"/>
      <c r="O35" s="6"/>
      <c r="P35" s="114"/>
      <c r="Q35" s="6"/>
      <c r="R35" s="16"/>
      <c r="S35" s="6"/>
      <c r="T35" s="113"/>
      <c r="U35" s="6"/>
      <c r="V35" s="17">
        <f t="shared" si="0"/>
        <v>0</v>
      </c>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157"/>
      <c r="DQ35" s="157"/>
      <c r="DR35" s="157"/>
      <c r="DS35" s="157"/>
      <c r="DT35" s="157"/>
      <c r="DU35" s="157"/>
      <c r="DV35" s="157"/>
      <c r="DW35" s="157"/>
      <c r="DX35" s="157"/>
      <c r="DY35" s="157"/>
      <c r="DZ35" s="157"/>
      <c r="EA35" s="157"/>
      <c r="EB35" s="157"/>
      <c r="EC35" s="157"/>
      <c r="ED35" s="157"/>
      <c r="EE35" s="157"/>
      <c r="EF35" s="157"/>
      <c r="EG35" s="157"/>
      <c r="EH35" s="157"/>
      <c r="EI35" s="157"/>
      <c r="EJ35" s="157"/>
      <c r="EK35" s="157"/>
      <c r="EL35" s="157"/>
      <c r="EM35" s="157"/>
      <c r="EN35" s="157"/>
      <c r="EO35" s="157"/>
      <c r="EP35" s="157"/>
      <c r="EQ35" s="157"/>
      <c r="ER35" s="157"/>
      <c r="ES35" s="157"/>
      <c r="ET35" s="157"/>
      <c r="EU35" s="157"/>
      <c r="EV35" s="157"/>
      <c r="EW35" s="157"/>
      <c r="EX35" s="157"/>
      <c r="EY35" s="157"/>
      <c r="EZ35" s="157"/>
      <c r="FA35" s="157"/>
      <c r="FB35" s="157"/>
      <c r="FC35" s="157"/>
      <c r="FD35" s="157"/>
      <c r="FE35" s="157"/>
      <c r="FF35" s="157"/>
      <c r="FG35" s="157"/>
      <c r="FH35" s="157"/>
      <c r="FI35" s="157"/>
      <c r="FJ35" s="157"/>
      <c r="FK35" s="157"/>
      <c r="FL35" s="157"/>
      <c r="FM35" s="157"/>
      <c r="FN35" s="157"/>
      <c r="FO35" s="157"/>
      <c r="FP35" s="157"/>
      <c r="FQ35" s="157"/>
      <c r="FR35" s="157"/>
      <c r="FS35" s="157"/>
      <c r="FT35" s="157"/>
      <c r="FU35" s="157"/>
      <c r="FV35" s="157"/>
      <c r="FW35" s="157"/>
      <c r="FX35" s="157"/>
      <c r="FY35" s="157"/>
      <c r="FZ35" s="157"/>
      <c r="GA35" s="157"/>
      <c r="GB35" s="157"/>
      <c r="GC35" s="157"/>
      <c r="GD35" s="157"/>
      <c r="GE35" s="157"/>
      <c r="GF35" s="157"/>
      <c r="GG35" s="157"/>
      <c r="GH35" s="157"/>
      <c r="GI35" s="157"/>
      <c r="GJ35" s="157"/>
      <c r="GK35" s="157"/>
      <c r="GL35" s="157"/>
      <c r="GM35" s="157"/>
      <c r="GN35" s="157"/>
      <c r="GO35" s="157"/>
      <c r="GP35" s="157"/>
      <c r="GQ35" s="157"/>
      <c r="GR35" s="157"/>
      <c r="GS35" s="157"/>
      <c r="GT35" s="157"/>
      <c r="GU35" s="157"/>
      <c r="GV35" s="157"/>
      <c r="GW35" s="157"/>
      <c r="GX35" s="157"/>
      <c r="GY35" s="157"/>
      <c r="GZ35" s="157"/>
      <c r="HA35" s="157"/>
      <c r="HB35" s="157"/>
      <c r="HC35" s="157"/>
      <c r="HD35" s="157"/>
      <c r="HE35" s="157"/>
      <c r="HF35" s="157"/>
      <c r="HG35" s="157"/>
      <c r="HH35" s="157"/>
      <c r="HI35" s="157"/>
      <c r="HJ35" s="157"/>
      <c r="HK35" s="157"/>
      <c r="HL35" s="157"/>
      <c r="HM35" s="157"/>
      <c r="HN35" s="157"/>
      <c r="HO35" s="157"/>
      <c r="HP35" s="157"/>
      <c r="HQ35" s="157"/>
      <c r="HR35" s="157"/>
      <c r="HS35" s="157"/>
      <c r="HT35" s="157"/>
      <c r="HU35" s="157"/>
      <c r="HV35" s="157"/>
      <c r="HW35" s="157"/>
      <c r="HX35" s="157"/>
      <c r="HY35" s="157"/>
      <c r="HZ35" s="157"/>
      <c r="IA35" s="157"/>
      <c r="IB35" s="157"/>
      <c r="IC35" s="157"/>
      <c r="ID35" s="157"/>
    </row>
    <row r="36" spans="2:238" x14ac:dyDescent="0.25">
      <c r="B36" s="6"/>
      <c r="C36" s="6"/>
      <c r="D36" s="6"/>
      <c r="E36" s="48"/>
      <c r="F36" s="6"/>
      <c r="G36" s="7"/>
      <c r="H36" s="6"/>
      <c r="I36" s="50"/>
      <c r="J36" s="6"/>
      <c r="K36" s="17"/>
      <c r="L36" s="188"/>
      <c r="M36" s="6"/>
      <c r="N36" s="6"/>
      <c r="O36" s="6"/>
      <c r="P36" s="48"/>
      <c r="Q36" s="6"/>
      <c r="R36" s="7"/>
      <c r="S36" s="6"/>
      <c r="T36" s="50"/>
      <c r="U36" s="6"/>
      <c r="V36" s="1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157"/>
      <c r="DQ36" s="157"/>
      <c r="DR36" s="157"/>
      <c r="DS36" s="157"/>
      <c r="DT36" s="157"/>
      <c r="DU36" s="157"/>
      <c r="DV36" s="157"/>
      <c r="DW36" s="157"/>
      <c r="DX36" s="157"/>
      <c r="DY36" s="157"/>
      <c r="DZ36" s="157"/>
      <c r="EA36" s="157"/>
      <c r="EB36" s="157"/>
      <c r="EC36" s="157"/>
      <c r="ED36" s="157"/>
      <c r="EE36" s="157"/>
      <c r="EF36" s="157"/>
      <c r="EG36" s="157"/>
      <c r="EH36" s="157"/>
      <c r="EI36" s="157"/>
      <c r="EJ36" s="157"/>
      <c r="EK36" s="157"/>
      <c r="EL36" s="157"/>
      <c r="EM36" s="157"/>
      <c r="EN36" s="157"/>
      <c r="EO36" s="157"/>
      <c r="EP36" s="157"/>
      <c r="EQ36" s="157"/>
      <c r="ER36" s="157"/>
      <c r="ES36" s="157"/>
      <c r="ET36" s="157"/>
      <c r="EU36" s="157"/>
      <c r="EV36" s="157"/>
      <c r="EW36" s="157"/>
      <c r="EX36" s="157"/>
      <c r="EY36" s="157"/>
      <c r="EZ36" s="157"/>
      <c r="FA36" s="157"/>
      <c r="FB36" s="157"/>
      <c r="FC36" s="157"/>
      <c r="FD36" s="157"/>
      <c r="FE36" s="157"/>
      <c r="FF36" s="157"/>
      <c r="FG36" s="157"/>
      <c r="FH36" s="157"/>
      <c r="FI36" s="157"/>
      <c r="FJ36" s="157"/>
      <c r="FK36" s="157"/>
      <c r="FL36" s="157"/>
      <c r="FM36" s="157"/>
      <c r="FN36" s="157"/>
      <c r="FO36" s="157"/>
      <c r="FP36" s="157"/>
      <c r="FQ36" s="157"/>
      <c r="FR36" s="157"/>
      <c r="FS36" s="157"/>
      <c r="FT36" s="157"/>
      <c r="FU36" s="157"/>
      <c r="FV36" s="157"/>
      <c r="FW36" s="157"/>
      <c r="FX36" s="157"/>
      <c r="FY36" s="157"/>
      <c r="FZ36" s="157"/>
      <c r="GA36" s="157"/>
      <c r="GB36" s="157"/>
      <c r="GC36" s="157"/>
      <c r="GD36" s="157"/>
      <c r="GE36" s="157"/>
      <c r="GF36" s="157"/>
      <c r="GG36" s="157"/>
      <c r="GH36" s="157"/>
      <c r="GI36" s="157"/>
      <c r="GJ36" s="157"/>
      <c r="GK36" s="157"/>
      <c r="GL36" s="157"/>
      <c r="GM36" s="157"/>
      <c r="GN36" s="157"/>
      <c r="GO36" s="157"/>
      <c r="GP36" s="157"/>
      <c r="GQ36" s="157"/>
      <c r="GR36" s="157"/>
      <c r="GS36" s="157"/>
      <c r="GT36" s="157"/>
      <c r="GU36" s="157"/>
      <c r="GV36" s="157"/>
      <c r="GW36" s="157"/>
      <c r="GX36" s="157"/>
      <c r="GY36" s="157"/>
      <c r="GZ36" s="157"/>
      <c r="HA36" s="157"/>
      <c r="HB36" s="157"/>
      <c r="HC36" s="157"/>
      <c r="HD36" s="157"/>
      <c r="HE36" s="157"/>
      <c r="HF36" s="157"/>
      <c r="HG36" s="157"/>
      <c r="HH36" s="157"/>
      <c r="HI36" s="157"/>
      <c r="HJ36" s="157"/>
      <c r="HK36" s="157"/>
      <c r="HL36" s="157"/>
      <c r="HM36" s="157"/>
      <c r="HN36" s="157"/>
      <c r="HO36" s="157"/>
      <c r="HP36" s="157"/>
      <c r="HQ36" s="157"/>
      <c r="HR36" s="157"/>
      <c r="HS36" s="157"/>
      <c r="HT36" s="157"/>
      <c r="HU36" s="157"/>
      <c r="HV36" s="157"/>
      <c r="HW36" s="157"/>
      <c r="HX36" s="157"/>
      <c r="HY36" s="157"/>
      <c r="HZ36" s="157"/>
      <c r="IA36" s="157"/>
      <c r="IB36" s="157"/>
      <c r="IC36" s="157"/>
      <c r="ID36" s="157"/>
    </row>
    <row r="37" spans="2:238" x14ac:dyDescent="0.25">
      <c r="B37" s="6"/>
      <c r="C37" s="41" t="s">
        <v>14</v>
      </c>
      <c r="D37" s="6"/>
      <c r="E37" s="60"/>
      <c r="F37" s="6"/>
      <c r="G37" s="7"/>
      <c r="H37" s="6"/>
      <c r="I37" s="50"/>
      <c r="J37" s="6"/>
      <c r="K37" s="105">
        <f>SUM(K39:K42)</f>
        <v>21.84</v>
      </c>
      <c r="L37" s="187"/>
      <c r="M37" s="6"/>
      <c r="N37" s="41" t="s">
        <v>14</v>
      </c>
      <c r="O37" s="6"/>
      <c r="P37" s="60"/>
      <c r="Q37" s="6"/>
      <c r="R37" s="7"/>
      <c r="S37" s="6"/>
      <c r="T37" s="50"/>
      <c r="U37" s="6"/>
      <c r="V37" s="105">
        <f>SUM(V39:V42)</f>
        <v>27.92</v>
      </c>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157"/>
      <c r="CK37" s="157"/>
      <c r="CL37" s="157"/>
      <c r="CM37" s="157"/>
      <c r="CN37" s="157"/>
      <c r="CO37" s="157"/>
      <c r="CP37" s="157"/>
      <c r="CQ37" s="157"/>
      <c r="CR37" s="157"/>
      <c r="CS37" s="157"/>
      <c r="CT37" s="157"/>
      <c r="CU37" s="157"/>
      <c r="CV37" s="157"/>
      <c r="CW37" s="157"/>
      <c r="CX37" s="157"/>
      <c r="CY37" s="157"/>
      <c r="CZ37" s="157"/>
      <c r="DA37" s="157"/>
      <c r="DB37" s="157"/>
      <c r="DC37" s="157"/>
      <c r="DD37" s="157"/>
      <c r="DE37" s="157"/>
      <c r="DF37" s="157"/>
      <c r="DG37" s="157"/>
      <c r="DH37" s="157"/>
      <c r="DI37" s="157"/>
      <c r="DJ37" s="157"/>
      <c r="DK37" s="157"/>
      <c r="DL37" s="157"/>
      <c r="DM37" s="157"/>
      <c r="DN37" s="157"/>
      <c r="DO37" s="157"/>
      <c r="DP37" s="157"/>
      <c r="DQ37" s="157"/>
      <c r="DR37" s="157"/>
      <c r="DS37" s="157"/>
      <c r="DT37" s="157"/>
      <c r="DU37" s="157"/>
      <c r="DV37" s="157"/>
      <c r="DW37" s="157"/>
      <c r="DX37" s="157"/>
      <c r="DY37" s="157"/>
      <c r="DZ37" s="157"/>
      <c r="EA37" s="157"/>
      <c r="EB37" s="157"/>
      <c r="EC37" s="157"/>
      <c r="ED37" s="157"/>
      <c r="EE37" s="157"/>
      <c r="EF37" s="157"/>
      <c r="EG37" s="157"/>
      <c r="EH37" s="157"/>
      <c r="EI37" s="157"/>
      <c r="EJ37" s="157"/>
      <c r="EK37" s="157"/>
      <c r="EL37" s="157"/>
      <c r="EM37" s="157"/>
      <c r="EN37" s="157"/>
      <c r="EO37" s="157"/>
      <c r="EP37" s="157"/>
      <c r="EQ37" s="157"/>
      <c r="ER37" s="157"/>
      <c r="ES37" s="157"/>
      <c r="ET37" s="157"/>
      <c r="EU37" s="157"/>
      <c r="EV37" s="157"/>
      <c r="EW37" s="157"/>
      <c r="EX37" s="157"/>
      <c r="EY37" s="157"/>
      <c r="EZ37" s="157"/>
      <c r="FA37" s="157"/>
      <c r="FB37" s="157"/>
      <c r="FC37" s="157"/>
      <c r="FD37" s="157"/>
      <c r="FE37" s="157"/>
      <c r="FF37" s="157"/>
      <c r="FG37" s="157"/>
      <c r="FH37" s="157"/>
      <c r="FI37" s="157"/>
      <c r="FJ37" s="157"/>
      <c r="FK37" s="157"/>
      <c r="FL37" s="157"/>
      <c r="FM37" s="157"/>
      <c r="FN37" s="157"/>
      <c r="FO37" s="157"/>
      <c r="FP37" s="157"/>
      <c r="FQ37" s="157"/>
      <c r="FR37" s="157"/>
      <c r="FS37" s="157"/>
      <c r="FT37" s="157"/>
      <c r="FU37" s="157"/>
      <c r="FV37" s="157"/>
      <c r="FW37" s="157"/>
      <c r="FX37" s="157"/>
      <c r="FY37" s="157"/>
      <c r="FZ37" s="157"/>
      <c r="GA37" s="157"/>
      <c r="GB37" s="157"/>
      <c r="GC37" s="157"/>
      <c r="GD37" s="157"/>
      <c r="GE37" s="157"/>
      <c r="GF37" s="157"/>
      <c r="GG37" s="157"/>
      <c r="GH37" s="157"/>
      <c r="GI37" s="157"/>
      <c r="GJ37" s="157"/>
      <c r="GK37" s="157"/>
      <c r="GL37" s="157"/>
      <c r="GM37" s="157"/>
      <c r="GN37" s="157"/>
      <c r="GO37" s="157"/>
      <c r="GP37" s="157"/>
      <c r="GQ37" s="157"/>
      <c r="GR37" s="157"/>
      <c r="GS37" s="157"/>
      <c r="GT37" s="157"/>
      <c r="GU37" s="157"/>
      <c r="GV37" s="157"/>
      <c r="GW37" s="157"/>
      <c r="GX37" s="157"/>
      <c r="GY37" s="157"/>
      <c r="GZ37" s="157"/>
      <c r="HA37" s="157"/>
      <c r="HB37" s="157"/>
      <c r="HC37" s="157"/>
      <c r="HD37" s="157"/>
      <c r="HE37" s="157"/>
      <c r="HF37" s="157"/>
      <c r="HG37" s="157"/>
      <c r="HH37" s="157"/>
      <c r="HI37" s="157"/>
      <c r="HJ37" s="157"/>
      <c r="HK37" s="157"/>
      <c r="HL37" s="157"/>
      <c r="HM37" s="157"/>
      <c r="HN37" s="157"/>
      <c r="HO37" s="157"/>
      <c r="HP37" s="157"/>
      <c r="HQ37" s="157"/>
      <c r="HR37" s="157"/>
      <c r="HS37" s="157"/>
      <c r="HT37" s="157"/>
      <c r="HU37" s="157"/>
      <c r="HV37" s="157"/>
      <c r="HW37" s="157"/>
      <c r="HX37" s="157"/>
      <c r="HY37" s="157"/>
      <c r="HZ37" s="157"/>
      <c r="IA37" s="157"/>
      <c r="IB37" s="157"/>
      <c r="IC37" s="157"/>
      <c r="ID37" s="157"/>
    </row>
    <row r="38" spans="2:238" x14ac:dyDescent="0.25">
      <c r="B38" s="6"/>
      <c r="C38" s="541" t="s">
        <v>384</v>
      </c>
      <c r="D38" s="6"/>
      <c r="E38" s="60"/>
      <c r="F38" s="6"/>
      <c r="G38" s="7"/>
      <c r="H38" s="6"/>
      <c r="I38" s="50"/>
      <c r="J38" s="6"/>
      <c r="K38" s="105"/>
      <c r="L38" s="187"/>
      <c r="M38" s="6"/>
      <c r="N38" s="541" t="s">
        <v>384</v>
      </c>
      <c r="O38" s="6"/>
      <c r="P38" s="60"/>
      <c r="Q38" s="6"/>
      <c r="R38" s="7"/>
      <c r="S38" s="6"/>
      <c r="T38" s="50"/>
      <c r="U38" s="6"/>
      <c r="V38" s="105"/>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7"/>
      <c r="DJ38" s="157"/>
      <c r="DK38" s="157"/>
      <c r="DL38" s="157"/>
      <c r="DM38" s="157"/>
      <c r="DN38" s="157"/>
      <c r="DO38" s="157"/>
      <c r="DP38" s="157"/>
      <c r="DQ38" s="157"/>
      <c r="DR38" s="157"/>
      <c r="DS38" s="157"/>
      <c r="DT38" s="157"/>
      <c r="DU38" s="157"/>
      <c r="DV38" s="157"/>
      <c r="DW38" s="157"/>
      <c r="DX38" s="157"/>
      <c r="DY38" s="157"/>
      <c r="DZ38" s="157"/>
      <c r="EA38" s="157"/>
      <c r="EB38" s="157"/>
      <c r="EC38" s="157"/>
      <c r="ED38" s="157"/>
      <c r="EE38" s="157"/>
      <c r="EF38" s="157"/>
      <c r="EG38" s="157"/>
      <c r="EH38" s="157"/>
      <c r="EI38" s="157"/>
      <c r="EJ38" s="157"/>
      <c r="EK38" s="157"/>
      <c r="EL38" s="157"/>
      <c r="EM38" s="157"/>
      <c r="EN38" s="157"/>
      <c r="EO38" s="157"/>
      <c r="EP38" s="157"/>
      <c r="EQ38" s="157"/>
      <c r="ER38" s="157"/>
      <c r="ES38" s="157"/>
      <c r="ET38" s="157"/>
      <c r="EU38" s="157"/>
      <c r="EV38" s="157"/>
      <c r="EW38" s="157"/>
      <c r="EX38" s="157"/>
      <c r="EY38" s="157"/>
      <c r="EZ38" s="157"/>
      <c r="FA38" s="157"/>
      <c r="FB38" s="157"/>
      <c r="FC38" s="157"/>
      <c r="FD38" s="157"/>
      <c r="FE38" s="157"/>
      <c r="FF38" s="157"/>
      <c r="FG38" s="157"/>
      <c r="FH38" s="157"/>
      <c r="FI38" s="157"/>
      <c r="FJ38" s="157"/>
      <c r="FK38" s="157"/>
      <c r="FL38" s="157"/>
      <c r="FM38" s="157"/>
      <c r="FN38" s="157"/>
      <c r="FO38" s="157"/>
      <c r="FP38" s="157"/>
      <c r="FQ38" s="157"/>
      <c r="FR38" s="157"/>
      <c r="FS38" s="157"/>
      <c r="FT38" s="157"/>
      <c r="FU38" s="157"/>
      <c r="FV38" s="157"/>
      <c r="FW38" s="157"/>
      <c r="FX38" s="157"/>
      <c r="FY38" s="157"/>
      <c r="FZ38" s="157"/>
      <c r="GA38" s="157"/>
      <c r="GB38" s="157"/>
      <c r="GC38" s="157"/>
      <c r="GD38" s="157"/>
      <c r="GE38" s="157"/>
      <c r="GF38" s="157"/>
      <c r="GG38" s="157"/>
      <c r="GH38" s="157"/>
      <c r="GI38" s="157"/>
      <c r="GJ38" s="157"/>
      <c r="GK38" s="157"/>
      <c r="GL38" s="157"/>
      <c r="GM38" s="157"/>
      <c r="GN38" s="157"/>
      <c r="GO38" s="157"/>
      <c r="GP38" s="157"/>
      <c r="GQ38" s="157"/>
      <c r="GR38" s="157"/>
      <c r="GS38" s="157"/>
      <c r="GT38" s="157"/>
      <c r="GU38" s="157"/>
      <c r="GV38" s="157"/>
      <c r="GW38" s="157"/>
      <c r="GX38" s="157"/>
      <c r="GY38" s="157"/>
      <c r="GZ38" s="157"/>
      <c r="HA38" s="157"/>
      <c r="HB38" s="157"/>
      <c r="HC38" s="157"/>
      <c r="HD38" s="157"/>
      <c r="HE38" s="157"/>
      <c r="HF38" s="157"/>
      <c r="HG38" s="157"/>
      <c r="HH38" s="157"/>
      <c r="HI38" s="157"/>
      <c r="HJ38" s="157"/>
      <c r="HK38" s="157"/>
      <c r="HL38" s="157"/>
      <c r="HM38" s="157"/>
      <c r="HN38" s="157"/>
      <c r="HO38" s="157"/>
      <c r="HP38" s="157"/>
      <c r="HQ38" s="157"/>
      <c r="HR38" s="157"/>
      <c r="HS38" s="157"/>
      <c r="HT38" s="157"/>
      <c r="HU38" s="157"/>
      <c r="HV38" s="157"/>
      <c r="HW38" s="157"/>
      <c r="HX38" s="157"/>
      <c r="HY38" s="157"/>
      <c r="HZ38" s="157"/>
      <c r="IA38" s="157"/>
      <c r="IB38" s="157"/>
      <c r="IC38" s="157"/>
      <c r="ID38" s="157"/>
    </row>
    <row r="39" spans="2:238" x14ac:dyDescent="0.25">
      <c r="B39" s="6"/>
      <c r="C39" s="132" t="s">
        <v>104</v>
      </c>
      <c r="D39" s="6"/>
      <c r="E39" s="34">
        <v>1</v>
      </c>
      <c r="F39" s="6"/>
      <c r="G39" s="103" t="s">
        <v>64</v>
      </c>
      <c r="H39" s="6"/>
      <c r="I39" s="111">
        <f>'Machinery Costs'!K212</f>
        <v>8.6699999999999982</v>
      </c>
      <c r="J39" s="6"/>
      <c r="K39" s="17">
        <f>E39*I39</f>
        <v>8.6699999999999982</v>
      </c>
      <c r="L39" s="187"/>
      <c r="M39" s="6"/>
      <c r="N39" s="132" t="s">
        <v>104</v>
      </c>
      <c r="O39" s="6"/>
      <c r="P39" s="34">
        <v>1</v>
      </c>
      <c r="Q39" s="6"/>
      <c r="R39" s="103" t="s">
        <v>64</v>
      </c>
      <c r="S39" s="6"/>
      <c r="T39" s="111">
        <f>'Machinery Costs'!K239</f>
        <v>9.35</v>
      </c>
      <c r="U39" s="6"/>
      <c r="V39" s="17">
        <f>P39*T39</f>
        <v>9.35</v>
      </c>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c r="EO39" s="157"/>
      <c r="EP39" s="157"/>
      <c r="EQ39" s="157"/>
      <c r="ER39" s="157"/>
      <c r="ES39" s="157"/>
      <c r="ET39" s="157"/>
      <c r="EU39" s="157"/>
      <c r="EV39" s="157"/>
      <c r="EW39" s="157"/>
      <c r="EX39" s="157"/>
      <c r="EY39" s="157"/>
      <c r="EZ39" s="157"/>
      <c r="FA39" s="157"/>
      <c r="FB39" s="157"/>
      <c r="FC39" s="157"/>
      <c r="FD39" s="157"/>
      <c r="FE39" s="157"/>
      <c r="FF39" s="157"/>
      <c r="FG39" s="157"/>
      <c r="FH39" s="157"/>
      <c r="FI39" s="157"/>
      <c r="FJ39" s="157"/>
      <c r="FK39" s="157"/>
      <c r="FL39" s="157"/>
      <c r="FM39" s="157"/>
      <c r="FN39" s="157"/>
      <c r="FO39" s="157"/>
      <c r="FP39" s="157"/>
      <c r="FQ39" s="157"/>
      <c r="FR39" s="157"/>
      <c r="FS39" s="157"/>
      <c r="FT39" s="157"/>
      <c r="FU39" s="157"/>
      <c r="FV39" s="157"/>
      <c r="FW39" s="157"/>
      <c r="FX39" s="157"/>
      <c r="FY39" s="157"/>
      <c r="FZ39" s="157"/>
      <c r="GA39" s="157"/>
      <c r="GB39" s="157"/>
      <c r="GC39" s="157"/>
      <c r="GD39" s="157"/>
      <c r="GE39" s="157"/>
      <c r="GF39" s="157"/>
      <c r="GG39" s="157"/>
      <c r="GH39" s="157"/>
      <c r="GI39" s="157"/>
      <c r="GJ39" s="157"/>
      <c r="GK39" s="157"/>
      <c r="GL39" s="157"/>
      <c r="GM39" s="157"/>
      <c r="GN39" s="157"/>
      <c r="GO39" s="157"/>
      <c r="GP39" s="157"/>
      <c r="GQ39" s="157"/>
      <c r="GR39" s="157"/>
      <c r="GS39" s="157"/>
      <c r="GT39" s="157"/>
      <c r="GU39" s="157"/>
      <c r="GV39" s="157"/>
      <c r="GW39" s="157"/>
      <c r="GX39" s="157"/>
      <c r="GY39" s="157"/>
      <c r="GZ39" s="157"/>
      <c r="HA39" s="157"/>
      <c r="HB39" s="157"/>
      <c r="HC39" s="157"/>
      <c r="HD39" s="157"/>
      <c r="HE39" s="157"/>
      <c r="HF39" s="157"/>
      <c r="HG39" s="157"/>
      <c r="HH39" s="157"/>
      <c r="HI39" s="157"/>
      <c r="HJ39" s="157"/>
      <c r="HK39" s="157"/>
      <c r="HL39" s="157"/>
      <c r="HM39" s="157"/>
      <c r="HN39" s="157"/>
      <c r="HO39" s="157"/>
      <c r="HP39" s="157"/>
      <c r="HQ39" s="157"/>
      <c r="HR39" s="157"/>
      <c r="HS39" s="157"/>
      <c r="HT39" s="157"/>
      <c r="HU39" s="157"/>
      <c r="HV39" s="157"/>
      <c r="HW39" s="157"/>
      <c r="HX39" s="157"/>
      <c r="HY39" s="157"/>
      <c r="HZ39" s="157"/>
      <c r="IA39" s="157"/>
      <c r="IB39" s="157"/>
      <c r="IC39" s="157"/>
      <c r="ID39" s="157"/>
    </row>
    <row r="40" spans="2:238" x14ac:dyDescent="0.25">
      <c r="B40" s="6"/>
      <c r="C40" s="30" t="s">
        <v>105</v>
      </c>
      <c r="D40" s="6"/>
      <c r="E40" s="34">
        <v>1</v>
      </c>
      <c r="F40" s="6"/>
      <c r="G40" s="16" t="s">
        <v>64</v>
      </c>
      <c r="H40" s="6"/>
      <c r="I40" s="111">
        <f>'Machinery Costs'!I212</f>
        <v>1.3000000000000003</v>
      </c>
      <c r="J40" s="6"/>
      <c r="K40" s="17">
        <f>E40*I40</f>
        <v>1.3000000000000003</v>
      </c>
      <c r="L40" s="187"/>
      <c r="M40" s="6"/>
      <c r="N40" s="30" t="s">
        <v>105</v>
      </c>
      <c r="O40" s="6"/>
      <c r="P40" s="34">
        <v>1</v>
      </c>
      <c r="Q40" s="6"/>
      <c r="R40" s="16" t="s">
        <v>64</v>
      </c>
      <c r="S40" s="6"/>
      <c r="T40" s="111">
        <f>'Machinery Costs'!I239</f>
        <v>1.4200000000000004</v>
      </c>
      <c r="U40" s="6"/>
      <c r="V40" s="17">
        <f>P40*T40</f>
        <v>1.4200000000000004</v>
      </c>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c r="EO40" s="157"/>
      <c r="EP40" s="157"/>
      <c r="EQ40" s="157"/>
      <c r="ER40" s="157"/>
      <c r="ES40" s="157"/>
      <c r="ET40" s="157"/>
      <c r="EU40" s="157"/>
      <c r="EV40" s="157"/>
      <c r="EW40" s="157"/>
      <c r="EX40" s="157"/>
      <c r="EY40" s="157"/>
      <c r="EZ40" s="157"/>
      <c r="FA40" s="157"/>
      <c r="FB40" s="157"/>
      <c r="FC40" s="157"/>
      <c r="FD40" s="157"/>
      <c r="FE40" s="157"/>
      <c r="FF40" s="157"/>
      <c r="FG40" s="157"/>
      <c r="FH40" s="157"/>
      <c r="FI40" s="157"/>
      <c r="FJ40" s="157"/>
      <c r="FK40" s="157"/>
      <c r="FL40" s="157"/>
      <c r="FM40" s="157"/>
      <c r="FN40" s="157"/>
      <c r="FO40" s="157"/>
      <c r="FP40" s="157"/>
      <c r="FQ40" s="157"/>
      <c r="FR40" s="157"/>
      <c r="FS40" s="157"/>
      <c r="FT40" s="157"/>
      <c r="FU40" s="157"/>
      <c r="FV40" s="157"/>
      <c r="FW40" s="157"/>
      <c r="FX40" s="157"/>
      <c r="FY40" s="157"/>
      <c r="FZ40" s="157"/>
      <c r="GA40" s="157"/>
      <c r="GB40" s="157"/>
      <c r="GC40" s="157"/>
      <c r="GD40" s="157"/>
      <c r="GE40" s="157"/>
      <c r="GF40" s="157"/>
      <c r="GG40" s="157"/>
      <c r="GH40" s="157"/>
      <c r="GI40" s="157"/>
      <c r="GJ40" s="157"/>
      <c r="GK40" s="157"/>
      <c r="GL40" s="157"/>
      <c r="GM40" s="157"/>
      <c r="GN40" s="157"/>
      <c r="GO40" s="157"/>
      <c r="GP40" s="157"/>
      <c r="GQ40" s="157"/>
      <c r="GR40" s="157"/>
      <c r="GS40" s="157"/>
      <c r="GT40" s="157"/>
      <c r="GU40" s="157"/>
      <c r="GV40" s="157"/>
      <c r="GW40" s="157"/>
      <c r="GX40" s="157"/>
      <c r="GY40" s="157"/>
      <c r="GZ40" s="157"/>
      <c r="HA40" s="157"/>
      <c r="HB40" s="157"/>
      <c r="HC40" s="157"/>
      <c r="HD40" s="157"/>
      <c r="HE40" s="157"/>
      <c r="HF40" s="157"/>
      <c r="HG40" s="157"/>
      <c r="HH40" s="157"/>
      <c r="HI40" s="157"/>
      <c r="HJ40" s="157"/>
      <c r="HK40" s="157"/>
      <c r="HL40" s="157"/>
      <c r="HM40" s="157"/>
      <c r="HN40" s="157"/>
      <c r="HO40" s="157"/>
      <c r="HP40" s="157"/>
      <c r="HQ40" s="157"/>
      <c r="HR40" s="157"/>
      <c r="HS40" s="157"/>
      <c r="HT40" s="157"/>
      <c r="HU40" s="157"/>
      <c r="HV40" s="157"/>
      <c r="HW40" s="157"/>
      <c r="HX40" s="157"/>
      <c r="HY40" s="157"/>
      <c r="HZ40" s="157"/>
      <c r="IA40" s="157"/>
      <c r="IB40" s="157"/>
      <c r="IC40" s="157"/>
      <c r="ID40" s="157"/>
    </row>
    <row r="41" spans="2:238" x14ac:dyDescent="0.25">
      <c r="B41" s="6"/>
      <c r="C41" s="30" t="s">
        <v>25</v>
      </c>
      <c r="D41" s="6"/>
      <c r="E41" s="34">
        <v>1</v>
      </c>
      <c r="F41" s="6"/>
      <c r="G41" s="16" t="s">
        <v>64</v>
      </c>
      <c r="H41" s="6"/>
      <c r="I41" s="111">
        <f>'Machinery Costs'!H212</f>
        <v>2.87</v>
      </c>
      <c r="J41" s="6"/>
      <c r="K41" s="17">
        <f>E41*I41</f>
        <v>2.87</v>
      </c>
      <c r="L41" s="188"/>
      <c r="M41" s="6"/>
      <c r="N41" s="30" t="s">
        <v>25</v>
      </c>
      <c r="O41" s="6"/>
      <c r="P41" s="34">
        <v>1</v>
      </c>
      <c r="Q41" s="6"/>
      <c r="R41" s="16" t="s">
        <v>64</v>
      </c>
      <c r="S41" s="6"/>
      <c r="T41" s="111">
        <f>'Machinery Costs'!H239</f>
        <v>5.95</v>
      </c>
      <c r="U41" s="6"/>
      <c r="V41" s="17">
        <f>P41*T41</f>
        <v>5.95</v>
      </c>
      <c r="X41" s="33"/>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157"/>
      <c r="EO41" s="157"/>
      <c r="EP41" s="157"/>
      <c r="EQ41" s="157"/>
      <c r="ER41" s="157"/>
      <c r="ES41" s="157"/>
      <c r="ET41" s="157"/>
      <c r="EU41" s="157"/>
      <c r="EV41" s="157"/>
      <c r="EW41" s="157"/>
      <c r="EX41" s="157"/>
      <c r="EY41" s="157"/>
      <c r="EZ41" s="157"/>
      <c r="FA41" s="157"/>
      <c r="FB41" s="157"/>
      <c r="FC41" s="157"/>
      <c r="FD41" s="157"/>
      <c r="FE41" s="157"/>
      <c r="FF41" s="157"/>
      <c r="FG41" s="157"/>
      <c r="FH41" s="157"/>
      <c r="FI41" s="157"/>
      <c r="FJ41" s="157"/>
      <c r="FK41" s="157"/>
      <c r="FL41" s="157"/>
      <c r="FM41" s="157"/>
      <c r="FN41" s="157"/>
      <c r="FO41" s="157"/>
      <c r="FP41" s="157"/>
      <c r="FQ41" s="157"/>
      <c r="FR41" s="157"/>
      <c r="FS41" s="157"/>
      <c r="FT41" s="157"/>
      <c r="FU41" s="157"/>
      <c r="FV41" s="157"/>
      <c r="FW41" s="157"/>
      <c r="FX41" s="157"/>
      <c r="FY41" s="157"/>
      <c r="FZ41" s="157"/>
      <c r="GA41" s="157"/>
      <c r="GB41" s="157"/>
      <c r="GC41" s="157"/>
      <c r="GD41" s="157"/>
      <c r="GE41" s="157"/>
      <c r="GF41" s="157"/>
      <c r="GG41" s="157"/>
      <c r="GH41" s="157"/>
      <c r="GI41" s="157"/>
      <c r="GJ41" s="157"/>
      <c r="GK41" s="157"/>
      <c r="GL41" s="157"/>
      <c r="GM41" s="157"/>
      <c r="GN41" s="157"/>
      <c r="GO41" s="157"/>
      <c r="GP41" s="157"/>
      <c r="GQ41" s="157"/>
      <c r="GR41" s="157"/>
      <c r="GS41" s="157"/>
      <c r="GT41" s="157"/>
      <c r="GU41" s="157"/>
      <c r="GV41" s="157"/>
      <c r="GW41" s="157"/>
      <c r="GX41" s="157"/>
      <c r="GY41" s="157"/>
      <c r="GZ41" s="157"/>
      <c r="HA41" s="157"/>
      <c r="HB41" s="157"/>
      <c r="HC41" s="157"/>
      <c r="HD41" s="157"/>
      <c r="HE41" s="157"/>
      <c r="HF41" s="157"/>
      <c r="HG41" s="157"/>
      <c r="HH41" s="157"/>
      <c r="HI41" s="157"/>
      <c r="HJ41" s="157"/>
      <c r="HK41" s="157"/>
      <c r="HL41" s="157"/>
      <c r="HM41" s="157"/>
      <c r="HN41" s="157"/>
      <c r="HO41" s="157"/>
      <c r="HP41" s="157"/>
      <c r="HQ41" s="157"/>
      <c r="HR41" s="157"/>
      <c r="HS41" s="157"/>
      <c r="HT41" s="157"/>
      <c r="HU41" s="157"/>
      <c r="HV41" s="157"/>
      <c r="HW41" s="157"/>
      <c r="HX41" s="157"/>
      <c r="HY41" s="157"/>
      <c r="HZ41" s="157"/>
      <c r="IA41" s="157"/>
      <c r="IB41" s="157"/>
      <c r="IC41" s="157"/>
      <c r="ID41" s="157"/>
    </row>
    <row r="42" spans="2:238" x14ac:dyDescent="0.25">
      <c r="B42" s="6"/>
      <c r="C42" s="30" t="s">
        <v>55</v>
      </c>
      <c r="D42" s="6"/>
      <c r="E42" s="112">
        <f>'Machinery Costs'!L212</f>
        <v>0.45</v>
      </c>
      <c r="F42" s="6"/>
      <c r="G42" s="103" t="s">
        <v>58</v>
      </c>
      <c r="H42" s="6"/>
      <c r="I42" s="113">
        <f>MachLabor</f>
        <v>20</v>
      </c>
      <c r="J42" s="6"/>
      <c r="K42" s="17">
        <f>E42*I42</f>
        <v>9</v>
      </c>
      <c r="L42" s="187"/>
      <c r="M42" s="6"/>
      <c r="N42" s="30" t="s">
        <v>55</v>
      </c>
      <c r="O42" s="6"/>
      <c r="P42" s="112">
        <f>'Machinery Costs'!L239</f>
        <v>0.56000000000000005</v>
      </c>
      <c r="Q42" s="6"/>
      <c r="R42" s="103" t="s">
        <v>58</v>
      </c>
      <c r="S42" s="6"/>
      <c r="T42" s="113">
        <f>MachLabor</f>
        <v>20</v>
      </c>
      <c r="U42" s="6"/>
      <c r="V42" s="17">
        <f>P42*T42</f>
        <v>11.200000000000001</v>
      </c>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157"/>
      <c r="DQ42" s="157"/>
      <c r="DR42" s="157"/>
      <c r="DS42" s="157"/>
      <c r="DT42" s="157"/>
      <c r="DU42" s="157"/>
      <c r="DV42" s="157"/>
      <c r="DW42" s="157"/>
      <c r="DX42" s="157"/>
      <c r="DY42" s="157"/>
      <c r="DZ42" s="157"/>
      <c r="EA42" s="157"/>
      <c r="EB42" s="157"/>
      <c r="EC42" s="157"/>
      <c r="ED42" s="157"/>
      <c r="EE42" s="157"/>
      <c r="EF42" s="157"/>
      <c r="EG42" s="157"/>
      <c r="EH42" s="157"/>
      <c r="EI42" s="157"/>
      <c r="EJ42" s="157"/>
      <c r="EK42" s="157"/>
      <c r="EL42" s="157"/>
      <c r="EM42" s="157"/>
      <c r="EN42" s="157"/>
      <c r="EO42" s="157"/>
      <c r="EP42" s="157"/>
      <c r="EQ42" s="157"/>
      <c r="ER42" s="157"/>
      <c r="ES42" s="157"/>
      <c r="ET42" s="157"/>
      <c r="EU42" s="157"/>
      <c r="EV42" s="157"/>
      <c r="EW42" s="157"/>
      <c r="EX42" s="157"/>
      <c r="EY42" s="157"/>
      <c r="EZ42" s="157"/>
      <c r="FA42" s="157"/>
      <c r="FB42" s="157"/>
      <c r="FC42" s="157"/>
      <c r="FD42" s="157"/>
      <c r="FE42" s="157"/>
      <c r="FF42" s="157"/>
      <c r="FG42" s="157"/>
      <c r="FH42" s="157"/>
      <c r="FI42" s="157"/>
      <c r="FJ42" s="157"/>
      <c r="FK42" s="157"/>
      <c r="FL42" s="157"/>
      <c r="FM42" s="157"/>
      <c r="FN42" s="157"/>
      <c r="FO42" s="157"/>
      <c r="FP42" s="157"/>
      <c r="FQ42" s="157"/>
      <c r="FR42" s="157"/>
      <c r="FS42" s="157"/>
      <c r="FT42" s="157"/>
      <c r="FU42" s="157"/>
      <c r="FV42" s="157"/>
      <c r="FW42" s="157"/>
      <c r="FX42" s="157"/>
      <c r="FY42" s="157"/>
      <c r="FZ42" s="157"/>
      <c r="GA42" s="157"/>
      <c r="GB42" s="157"/>
      <c r="GC42" s="157"/>
      <c r="GD42" s="157"/>
      <c r="GE42" s="157"/>
      <c r="GF42" s="157"/>
      <c r="GG42" s="157"/>
      <c r="GH42" s="157"/>
      <c r="GI42" s="157"/>
      <c r="GJ42" s="157"/>
      <c r="GK42" s="157"/>
      <c r="GL42" s="157"/>
      <c r="GM42" s="157"/>
      <c r="GN42" s="157"/>
      <c r="GO42" s="157"/>
      <c r="GP42" s="157"/>
      <c r="GQ42" s="157"/>
      <c r="GR42" s="157"/>
      <c r="GS42" s="157"/>
      <c r="GT42" s="157"/>
      <c r="GU42" s="157"/>
      <c r="GV42" s="157"/>
      <c r="GW42" s="157"/>
      <c r="GX42" s="157"/>
      <c r="GY42" s="157"/>
      <c r="GZ42" s="157"/>
      <c r="HA42" s="157"/>
      <c r="HB42" s="157"/>
      <c r="HC42" s="157"/>
      <c r="HD42" s="157"/>
      <c r="HE42" s="157"/>
      <c r="HF42" s="157"/>
      <c r="HG42" s="157"/>
      <c r="HH42" s="157"/>
      <c r="HI42" s="157"/>
      <c r="HJ42" s="157"/>
      <c r="HK42" s="157"/>
      <c r="HL42" s="157"/>
      <c r="HM42" s="157"/>
      <c r="HN42" s="157"/>
      <c r="HO42" s="157"/>
      <c r="HP42" s="157"/>
      <c r="HQ42" s="157"/>
      <c r="HR42" s="157"/>
      <c r="HS42" s="157"/>
      <c r="HT42" s="157"/>
      <c r="HU42" s="157"/>
      <c r="HV42" s="157"/>
      <c r="HW42" s="157"/>
      <c r="HX42" s="157"/>
      <c r="HY42" s="157"/>
      <c r="HZ42" s="157"/>
      <c r="IA42" s="157"/>
      <c r="IB42" s="157"/>
      <c r="IC42" s="157"/>
      <c r="ID42" s="157"/>
    </row>
    <row r="43" spans="2:238" ht="6.75" customHeight="1" x14ac:dyDescent="0.25">
      <c r="B43" s="6"/>
      <c r="C43" s="41"/>
      <c r="D43" s="6"/>
      <c r="E43" s="60"/>
      <c r="F43" s="6"/>
      <c r="G43" s="7"/>
      <c r="H43" s="6"/>
      <c r="I43" s="50"/>
      <c r="J43" s="6"/>
      <c r="K43" s="105"/>
      <c r="L43" s="187"/>
      <c r="M43" s="6"/>
      <c r="N43" s="6"/>
      <c r="O43" s="6"/>
      <c r="P43" s="35"/>
      <c r="Q43" s="6"/>
      <c r="R43" s="7"/>
      <c r="S43" s="6"/>
      <c r="T43" s="50"/>
      <c r="U43" s="6"/>
      <c r="V43" s="1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157"/>
      <c r="EN43" s="157"/>
      <c r="EO43" s="157"/>
      <c r="EP43" s="157"/>
      <c r="EQ43" s="157"/>
      <c r="ER43" s="157"/>
      <c r="ES43" s="157"/>
      <c r="ET43" s="157"/>
      <c r="EU43" s="157"/>
      <c r="EV43" s="157"/>
      <c r="EW43" s="157"/>
      <c r="EX43" s="157"/>
      <c r="EY43" s="157"/>
      <c r="EZ43" s="157"/>
      <c r="FA43" s="157"/>
      <c r="FB43" s="157"/>
      <c r="FC43" s="157"/>
      <c r="FD43" s="157"/>
      <c r="FE43" s="157"/>
      <c r="FF43" s="157"/>
      <c r="FG43" s="157"/>
      <c r="FH43" s="157"/>
      <c r="FI43" s="157"/>
      <c r="FJ43" s="157"/>
      <c r="FK43" s="157"/>
      <c r="FL43" s="157"/>
      <c r="FM43" s="157"/>
      <c r="FN43" s="157"/>
      <c r="FO43" s="157"/>
      <c r="FP43" s="157"/>
      <c r="FQ43" s="157"/>
      <c r="FR43" s="157"/>
      <c r="FS43" s="157"/>
      <c r="FT43" s="157"/>
      <c r="FU43" s="157"/>
      <c r="FV43" s="157"/>
      <c r="FW43" s="157"/>
      <c r="FX43" s="157"/>
      <c r="FY43" s="157"/>
      <c r="FZ43" s="157"/>
      <c r="GA43" s="157"/>
      <c r="GB43" s="157"/>
      <c r="GC43" s="157"/>
      <c r="GD43" s="157"/>
      <c r="GE43" s="157"/>
      <c r="GF43" s="157"/>
      <c r="GG43" s="157"/>
      <c r="GH43" s="157"/>
      <c r="GI43" s="157"/>
      <c r="GJ43" s="157"/>
      <c r="GK43" s="157"/>
      <c r="GL43" s="157"/>
      <c r="GM43" s="157"/>
      <c r="GN43" s="157"/>
      <c r="GO43" s="157"/>
      <c r="GP43" s="157"/>
      <c r="GQ43" s="157"/>
      <c r="GR43" s="157"/>
      <c r="GS43" s="157"/>
      <c r="GT43" s="157"/>
      <c r="GU43" s="157"/>
      <c r="GV43" s="157"/>
      <c r="GW43" s="157"/>
      <c r="GX43" s="157"/>
      <c r="GY43" s="157"/>
      <c r="GZ43" s="157"/>
      <c r="HA43" s="157"/>
      <c r="HB43" s="157"/>
      <c r="HC43" s="157"/>
      <c r="HD43" s="157"/>
      <c r="HE43" s="157"/>
      <c r="HF43" s="157"/>
      <c r="HG43" s="157"/>
      <c r="HH43" s="157"/>
      <c r="HI43" s="157"/>
      <c r="HJ43" s="157"/>
      <c r="HK43" s="157"/>
      <c r="HL43" s="157"/>
      <c r="HM43" s="157"/>
      <c r="HN43" s="157"/>
      <c r="HO43" s="157"/>
      <c r="HP43" s="157"/>
      <c r="HQ43" s="157"/>
      <c r="HR43" s="157"/>
      <c r="HS43" s="157"/>
      <c r="HT43" s="157"/>
      <c r="HU43" s="157"/>
      <c r="HV43" s="157"/>
      <c r="HW43" s="157"/>
      <c r="HX43" s="157"/>
      <c r="HY43" s="157"/>
      <c r="HZ43" s="157"/>
      <c r="IA43" s="157"/>
      <c r="IB43" s="157"/>
      <c r="IC43" s="157"/>
      <c r="ID43" s="157"/>
    </row>
    <row r="44" spans="2:238" x14ac:dyDescent="0.25">
      <c r="B44" s="6"/>
      <c r="C44" s="41" t="s">
        <v>39</v>
      </c>
      <c r="D44" s="6"/>
      <c r="E44" s="60"/>
      <c r="F44" s="6"/>
      <c r="G44" s="7"/>
      <c r="H44" s="6"/>
      <c r="I44" s="50"/>
      <c r="J44" s="6"/>
      <c r="K44" s="105">
        <f>SUM(K45:K47)</f>
        <v>2</v>
      </c>
      <c r="L44" s="187"/>
      <c r="M44" s="6"/>
      <c r="N44" s="41" t="s">
        <v>39</v>
      </c>
      <c r="O44" s="6"/>
      <c r="P44" s="60"/>
      <c r="Q44" s="6"/>
      <c r="R44" s="7"/>
      <c r="S44" s="6"/>
      <c r="T44" s="50"/>
      <c r="U44" s="6"/>
      <c r="V44" s="105">
        <f>SUM(V45:V47)</f>
        <v>0</v>
      </c>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c r="CE44" s="157"/>
      <c r="CF44" s="157"/>
      <c r="CG44" s="157"/>
      <c r="CH44" s="157"/>
      <c r="CI44" s="157"/>
      <c r="CJ44" s="157"/>
      <c r="CK44" s="157"/>
      <c r="CL44" s="157"/>
      <c r="CM44" s="157"/>
      <c r="CN44" s="157"/>
      <c r="CO44" s="157"/>
      <c r="CP44" s="157"/>
      <c r="CQ44" s="157"/>
      <c r="CR44" s="157"/>
      <c r="CS44" s="157"/>
      <c r="CT44" s="157"/>
      <c r="CU44" s="157"/>
      <c r="CV44" s="157"/>
      <c r="CW44" s="157"/>
      <c r="CX44" s="157"/>
      <c r="CY44" s="157"/>
      <c r="CZ44" s="157"/>
      <c r="DA44" s="157"/>
      <c r="DB44" s="157"/>
      <c r="DC44" s="157"/>
      <c r="DD44" s="157"/>
      <c r="DE44" s="157"/>
      <c r="DF44" s="157"/>
      <c r="DG44" s="157"/>
      <c r="DH44" s="157"/>
      <c r="DI44" s="157"/>
      <c r="DJ44" s="157"/>
      <c r="DK44" s="157"/>
      <c r="DL44" s="157"/>
      <c r="DM44" s="157"/>
      <c r="DN44" s="157"/>
      <c r="DO44" s="157"/>
      <c r="DP44" s="157"/>
      <c r="DQ44" s="157"/>
      <c r="DR44" s="157"/>
      <c r="DS44" s="157"/>
      <c r="DT44" s="157"/>
      <c r="DU44" s="157"/>
      <c r="DV44" s="157"/>
      <c r="DW44" s="157"/>
      <c r="DX44" s="157"/>
      <c r="DY44" s="157"/>
      <c r="DZ44" s="157"/>
      <c r="EA44" s="157"/>
      <c r="EB44" s="157"/>
      <c r="EC44" s="157"/>
      <c r="ED44" s="157"/>
      <c r="EE44" s="157"/>
      <c r="EF44" s="157"/>
      <c r="EG44" s="157"/>
      <c r="EH44" s="157"/>
      <c r="EI44" s="157"/>
      <c r="EJ44" s="157"/>
      <c r="EK44" s="157"/>
      <c r="EL44" s="157"/>
      <c r="EM44" s="157"/>
      <c r="EN44" s="157"/>
      <c r="EO44" s="157"/>
      <c r="EP44" s="157"/>
      <c r="EQ44" s="157"/>
      <c r="ER44" s="157"/>
      <c r="ES44" s="157"/>
      <c r="ET44" s="157"/>
      <c r="EU44" s="157"/>
      <c r="EV44" s="157"/>
      <c r="EW44" s="157"/>
      <c r="EX44" s="157"/>
      <c r="EY44" s="157"/>
      <c r="EZ44" s="157"/>
      <c r="FA44" s="157"/>
      <c r="FB44" s="157"/>
      <c r="FC44" s="157"/>
      <c r="FD44" s="157"/>
      <c r="FE44" s="157"/>
      <c r="FF44" s="157"/>
      <c r="FG44" s="157"/>
      <c r="FH44" s="157"/>
      <c r="FI44" s="157"/>
      <c r="FJ44" s="157"/>
      <c r="FK44" s="157"/>
      <c r="FL44" s="157"/>
      <c r="FM44" s="157"/>
      <c r="FN44" s="157"/>
      <c r="FO44" s="157"/>
      <c r="FP44" s="157"/>
      <c r="FQ44" s="157"/>
      <c r="FR44" s="157"/>
      <c r="FS44" s="157"/>
      <c r="FT44" s="157"/>
      <c r="FU44" s="157"/>
      <c r="FV44" s="157"/>
      <c r="FW44" s="157"/>
      <c r="FX44" s="157"/>
      <c r="FY44" s="157"/>
      <c r="FZ44" s="157"/>
      <c r="GA44" s="157"/>
      <c r="GB44" s="157"/>
      <c r="GC44" s="157"/>
      <c r="GD44" s="157"/>
      <c r="GE44" s="157"/>
      <c r="GF44" s="157"/>
      <c r="GG44" s="157"/>
      <c r="GH44" s="157"/>
      <c r="GI44" s="157"/>
      <c r="GJ44" s="157"/>
      <c r="GK44" s="157"/>
      <c r="GL44" s="157"/>
      <c r="GM44" s="157"/>
      <c r="GN44" s="157"/>
      <c r="GO44" s="157"/>
      <c r="GP44" s="157"/>
      <c r="GQ44" s="157"/>
      <c r="GR44" s="157"/>
      <c r="GS44" s="157"/>
      <c r="GT44" s="157"/>
      <c r="GU44" s="157"/>
      <c r="GV44" s="157"/>
      <c r="GW44" s="157"/>
      <c r="GX44" s="157"/>
      <c r="GY44" s="157"/>
      <c r="GZ44" s="157"/>
      <c r="HA44" s="157"/>
      <c r="HB44" s="157"/>
      <c r="HC44" s="157"/>
      <c r="HD44" s="157"/>
      <c r="HE44" s="157"/>
      <c r="HF44" s="157"/>
      <c r="HG44" s="157"/>
      <c r="HH44" s="157"/>
      <c r="HI44" s="157"/>
      <c r="HJ44" s="157"/>
      <c r="HK44" s="157"/>
      <c r="HL44" s="157"/>
      <c r="HM44" s="157"/>
      <c r="HN44" s="157"/>
      <c r="HO44" s="157"/>
      <c r="HP44" s="157"/>
      <c r="HQ44" s="157"/>
      <c r="HR44" s="157"/>
      <c r="HS44" s="157"/>
      <c r="HT44" s="157"/>
      <c r="HU44" s="157"/>
      <c r="HV44" s="157"/>
      <c r="HW44" s="157"/>
      <c r="HX44" s="157"/>
      <c r="HY44" s="157"/>
      <c r="HZ44" s="157"/>
      <c r="IA44" s="157"/>
      <c r="IB44" s="157"/>
      <c r="IC44" s="157"/>
      <c r="ID44" s="157"/>
    </row>
    <row r="45" spans="2:238" x14ac:dyDescent="0.25">
      <c r="B45" s="6"/>
      <c r="C45" s="15" t="s">
        <v>95</v>
      </c>
      <c r="D45" s="6"/>
      <c r="E45" s="116">
        <v>1</v>
      </c>
      <c r="F45" s="6"/>
      <c r="G45" s="16" t="s">
        <v>64</v>
      </c>
      <c r="H45" s="6"/>
      <c r="I45" s="113">
        <f>Sprayer</f>
        <v>2</v>
      </c>
      <c r="J45" s="6"/>
      <c r="K45" s="17">
        <f>E45*I45</f>
        <v>2</v>
      </c>
      <c r="L45" s="187"/>
      <c r="M45" s="6"/>
      <c r="N45" s="15" t="s">
        <v>95</v>
      </c>
      <c r="O45" s="6"/>
      <c r="P45" s="116">
        <v>0</v>
      </c>
      <c r="Q45" s="6"/>
      <c r="R45" s="16" t="s">
        <v>64</v>
      </c>
      <c r="S45" s="6"/>
      <c r="T45" s="113">
        <f>Sprayer</f>
        <v>2</v>
      </c>
      <c r="U45" s="6"/>
      <c r="V45" s="17">
        <f>P45*T45</f>
        <v>0</v>
      </c>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c r="CE45" s="157"/>
      <c r="CF45" s="157"/>
      <c r="CG45" s="157"/>
      <c r="CH45" s="157"/>
      <c r="CI45" s="157"/>
      <c r="CJ45" s="157"/>
      <c r="CK45" s="157"/>
      <c r="CL45" s="157"/>
      <c r="CM45" s="157"/>
      <c r="CN45" s="157"/>
      <c r="CO45" s="157"/>
      <c r="CP45" s="157"/>
      <c r="CQ45" s="157"/>
      <c r="CR45" s="157"/>
      <c r="CS45" s="157"/>
      <c r="CT45" s="157"/>
      <c r="CU45" s="157"/>
      <c r="CV45" s="157"/>
      <c r="CW45" s="157"/>
      <c r="CX45" s="157"/>
      <c r="CY45" s="157"/>
      <c r="CZ45" s="157"/>
      <c r="DA45" s="157"/>
      <c r="DB45" s="157"/>
      <c r="DC45" s="157"/>
      <c r="DD45" s="157"/>
      <c r="DE45" s="157"/>
      <c r="DF45" s="157"/>
      <c r="DG45" s="157"/>
      <c r="DH45" s="157"/>
      <c r="DI45" s="157"/>
      <c r="DJ45" s="157"/>
      <c r="DK45" s="157"/>
      <c r="DL45" s="157"/>
      <c r="DM45" s="157"/>
      <c r="DN45" s="157"/>
      <c r="DO45" s="157"/>
      <c r="DP45" s="157"/>
      <c r="DQ45" s="157"/>
      <c r="DR45" s="157"/>
      <c r="DS45" s="157"/>
      <c r="DT45" s="157"/>
      <c r="DU45" s="157"/>
      <c r="DV45" s="157"/>
      <c r="DW45" s="157"/>
      <c r="DX45" s="157"/>
      <c r="DY45" s="157"/>
      <c r="DZ45" s="157"/>
      <c r="EA45" s="157"/>
      <c r="EB45" s="157"/>
      <c r="EC45" s="157"/>
      <c r="ED45" s="157"/>
      <c r="EE45" s="157"/>
      <c r="EF45" s="157"/>
      <c r="EG45" s="157"/>
      <c r="EH45" s="157"/>
      <c r="EI45" s="157"/>
      <c r="EJ45" s="157"/>
      <c r="EK45" s="157"/>
      <c r="EL45" s="157"/>
      <c r="EM45" s="157"/>
      <c r="EN45" s="157"/>
      <c r="EO45" s="157"/>
      <c r="EP45" s="157"/>
      <c r="EQ45" s="157"/>
      <c r="ER45" s="157"/>
      <c r="ES45" s="157"/>
      <c r="ET45" s="157"/>
      <c r="EU45" s="157"/>
      <c r="EV45" s="157"/>
      <c r="EW45" s="157"/>
      <c r="EX45" s="157"/>
      <c r="EY45" s="157"/>
      <c r="EZ45" s="157"/>
      <c r="FA45" s="157"/>
      <c r="FB45" s="157"/>
      <c r="FC45" s="157"/>
      <c r="FD45" s="157"/>
      <c r="FE45" s="157"/>
      <c r="FF45" s="157"/>
      <c r="FG45" s="157"/>
      <c r="FH45" s="157"/>
      <c r="FI45" s="157"/>
      <c r="FJ45" s="157"/>
      <c r="FK45" s="157"/>
      <c r="FL45" s="157"/>
      <c r="FM45" s="157"/>
      <c r="FN45" s="157"/>
      <c r="FO45" s="157"/>
      <c r="FP45" s="157"/>
      <c r="FQ45" s="157"/>
      <c r="FR45" s="157"/>
      <c r="FS45" s="157"/>
      <c r="FT45" s="157"/>
      <c r="FU45" s="157"/>
      <c r="FV45" s="157"/>
      <c r="FW45" s="157"/>
      <c r="FX45" s="157"/>
      <c r="FY45" s="157"/>
      <c r="FZ45" s="157"/>
      <c r="GA45" s="157"/>
      <c r="GB45" s="157"/>
      <c r="GC45" s="157"/>
      <c r="GD45" s="157"/>
      <c r="GE45" s="157"/>
      <c r="GF45" s="157"/>
      <c r="GG45" s="157"/>
      <c r="GH45" s="157"/>
      <c r="GI45" s="157"/>
      <c r="GJ45" s="157"/>
      <c r="GK45" s="157"/>
      <c r="GL45" s="157"/>
      <c r="GM45" s="157"/>
      <c r="GN45" s="157"/>
      <c r="GO45" s="157"/>
      <c r="GP45" s="157"/>
      <c r="GQ45" s="157"/>
      <c r="GR45" s="157"/>
      <c r="GS45" s="157"/>
      <c r="GT45" s="157"/>
      <c r="GU45" s="157"/>
      <c r="GV45" s="157"/>
      <c r="GW45" s="157"/>
      <c r="GX45" s="157"/>
      <c r="GY45" s="157"/>
      <c r="GZ45" s="157"/>
      <c r="HA45" s="157"/>
      <c r="HB45" s="157"/>
      <c r="HC45" s="157"/>
      <c r="HD45" s="157"/>
      <c r="HE45" s="157"/>
      <c r="HF45" s="157"/>
      <c r="HG45" s="157"/>
      <c r="HH45" s="157"/>
      <c r="HI45" s="157"/>
      <c r="HJ45" s="157"/>
      <c r="HK45" s="157"/>
      <c r="HL45" s="157"/>
      <c r="HM45" s="157"/>
      <c r="HN45" s="157"/>
      <c r="HO45" s="157"/>
      <c r="HP45" s="157"/>
      <c r="HQ45" s="157"/>
      <c r="HR45" s="157"/>
      <c r="HS45" s="157"/>
      <c r="HT45" s="157"/>
      <c r="HU45" s="157"/>
      <c r="HV45" s="157"/>
      <c r="HW45" s="157"/>
      <c r="HX45" s="157"/>
      <c r="HY45" s="157"/>
      <c r="HZ45" s="157"/>
      <c r="IA45" s="157"/>
      <c r="IB45" s="157"/>
      <c r="IC45" s="157"/>
      <c r="ID45" s="157"/>
    </row>
    <row r="46" spans="2:238" x14ac:dyDescent="0.25">
      <c r="B46" s="6"/>
      <c r="C46" s="15"/>
      <c r="D46" s="6"/>
      <c r="E46" s="133"/>
      <c r="F46" s="6"/>
      <c r="G46" s="16"/>
      <c r="H46" s="6"/>
      <c r="I46" s="134"/>
      <c r="J46" s="6"/>
      <c r="K46" s="17">
        <f t="shared" ref="K46:K47" si="2">E46*I46</f>
        <v>0</v>
      </c>
      <c r="L46" s="189"/>
      <c r="M46" s="6"/>
      <c r="N46" s="15" t="s">
        <v>67</v>
      </c>
      <c r="O46" s="6"/>
      <c r="P46" s="116">
        <v>0</v>
      </c>
      <c r="Q46" s="6"/>
      <c r="R46" s="16" t="s">
        <v>64</v>
      </c>
      <c r="S46" s="6"/>
      <c r="T46" s="113">
        <f>Shooter</f>
        <v>2.5</v>
      </c>
      <c r="U46" s="6"/>
      <c r="V46" s="17">
        <f>P46*T46</f>
        <v>0</v>
      </c>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157"/>
      <c r="CK46" s="157"/>
      <c r="CL46" s="157"/>
      <c r="CM46" s="157"/>
      <c r="CN46" s="157"/>
      <c r="CO46" s="157"/>
      <c r="CP46" s="157"/>
      <c r="CQ46" s="157"/>
      <c r="CR46" s="157"/>
      <c r="CS46" s="157"/>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157"/>
      <c r="DQ46" s="157"/>
      <c r="DR46" s="157"/>
      <c r="DS46" s="157"/>
      <c r="DT46" s="157"/>
      <c r="DU46" s="157"/>
      <c r="DV46" s="157"/>
      <c r="DW46" s="157"/>
      <c r="DX46" s="157"/>
      <c r="DY46" s="157"/>
      <c r="DZ46" s="157"/>
      <c r="EA46" s="157"/>
      <c r="EB46" s="157"/>
      <c r="EC46" s="157"/>
      <c r="ED46" s="157"/>
      <c r="EE46" s="157"/>
      <c r="EF46" s="157"/>
      <c r="EG46" s="157"/>
      <c r="EH46" s="157"/>
      <c r="EI46" s="157"/>
      <c r="EJ46" s="157"/>
      <c r="EK46" s="157"/>
      <c r="EL46" s="157"/>
      <c r="EM46" s="157"/>
      <c r="EN46" s="157"/>
      <c r="EO46" s="157"/>
      <c r="EP46" s="157"/>
      <c r="EQ46" s="157"/>
      <c r="ER46" s="157"/>
      <c r="ES46" s="157"/>
      <c r="ET46" s="157"/>
      <c r="EU46" s="157"/>
      <c r="EV46" s="157"/>
      <c r="EW46" s="157"/>
      <c r="EX46" s="157"/>
      <c r="EY46" s="157"/>
      <c r="EZ46" s="157"/>
      <c r="FA46" s="157"/>
      <c r="FB46" s="157"/>
      <c r="FC46" s="157"/>
      <c r="FD46" s="157"/>
      <c r="FE46" s="157"/>
      <c r="FF46" s="157"/>
      <c r="FG46" s="157"/>
      <c r="FH46" s="157"/>
      <c r="FI46" s="157"/>
      <c r="FJ46" s="157"/>
      <c r="FK46" s="157"/>
      <c r="FL46" s="157"/>
      <c r="FM46" s="157"/>
      <c r="FN46" s="157"/>
      <c r="FO46" s="157"/>
      <c r="FP46" s="157"/>
      <c r="FQ46" s="157"/>
      <c r="FR46" s="157"/>
      <c r="FS46" s="157"/>
      <c r="FT46" s="157"/>
      <c r="FU46" s="157"/>
      <c r="FV46" s="157"/>
      <c r="FW46" s="157"/>
      <c r="FX46" s="157"/>
      <c r="FY46" s="157"/>
      <c r="FZ46" s="157"/>
      <c r="GA46" s="157"/>
      <c r="GB46" s="157"/>
      <c r="GC46" s="157"/>
      <c r="GD46" s="157"/>
      <c r="GE46" s="157"/>
      <c r="GF46" s="157"/>
      <c r="GG46" s="157"/>
      <c r="GH46" s="157"/>
      <c r="GI46" s="157"/>
      <c r="GJ46" s="157"/>
      <c r="GK46" s="157"/>
      <c r="GL46" s="157"/>
      <c r="GM46" s="157"/>
      <c r="GN46" s="157"/>
      <c r="GO46" s="157"/>
      <c r="GP46" s="157"/>
      <c r="GQ46" s="157"/>
      <c r="GR46" s="157"/>
      <c r="GS46" s="157"/>
      <c r="GT46" s="157"/>
      <c r="GU46" s="157"/>
      <c r="GV46" s="157"/>
      <c r="GW46" s="157"/>
      <c r="GX46" s="157"/>
      <c r="GY46" s="157"/>
      <c r="GZ46" s="157"/>
      <c r="HA46" s="157"/>
      <c r="HB46" s="157"/>
      <c r="HC46" s="157"/>
      <c r="HD46" s="157"/>
      <c r="HE46" s="157"/>
      <c r="HF46" s="157"/>
      <c r="HG46" s="157"/>
      <c r="HH46" s="157"/>
      <c r="HI46" s="157"/>
      <c r="HJ46" s="157"/>
      <c r="HK46" s="157"/>
      <c r="HL46" s="157"/>
      <c r="HM46" s="157"/>
      <c r="HN46" s="157"/>
      <c r="HO46" s="157"/>
      <c r="HP46" s="157"/>
      <c r="HQ46" s="157"/>
      <c r="HR46" s="157"/>
      <c r="HS46" s="157"/>
      <c r="HT46" s="157"/>
      <c r="HU46" s="157"/>
      <c r="HV46" s="157"/>
      <c r="HW46" s="157"/>
      <c r="HX46" s="157"/>
      <c r="HY46" s="157"/>
      <c r="HZ46" s="157"/>
      <c r="IA46" s="157"/>
      <c r="IB46" s="157"/>
      <c r="IC46" s="157"/>
      <c r="ID46" s="157"/>
    </row>
    <row r="47" spans="2:238" x14ac:dyDescent="0.25">
      <c r="B47" s="6"/>
      <c r="C47" s="15"/>
      <c r="D47" s="6"/>
      <c r="E47" s="133"/>
      <c r="F47" s="6"/>
      <c r="G47" s="16"/>
      <c r="H47" s="6"/>
      <c r="I47" s="134"/>
      <c r="J47" s="6"/>
      <c r="K47" s="17">
        <f t="shared" si="2"/>
        <v>0</v>
      </c>
      <c r="L47" s="189"/>
      <c r="M47" s="6"/>
      <c r="N47" s="44" t="s">
        <v>71</v>
      </c>
      <c r="O47" s="6"/>
      <c r="P47" s="116">
        <v>0</v>
      </c>
      <c r="Q47" s="6"/>
      <c r="R47" s="103" t="s">
        <v>64</v>
      </c>
      <c r="S47" s="6"/>
      <c r="T47" s="113">
        <f>Aerial</f>
        <v>8.6999999999999993</v>
      </c>
      <c r="U47" s="6"/>
      <c r="V47" s="17">
        <f>P47*T47</f>
        <v>0</v>
      </c>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c r="EO47" s="157"/>
      <c r="EP47" s="157"/>
      <c r="EQ47" s="157"/>
      <c r="ER47" s="157"/>
      <c r="ES47" s="157"/>
      <c r="ET47" s="157"/>
      <c r="EU47" s="157"/>
      <c r="EV47" s="157"/>
      <c r="EW47" s="157"/>
      <c r="EX47" s="157"/>
      <c r="EY47" s="157"/>
      <c r="EZ47" s="157"/>
      <c r="FA47" s="157"/>
      <c r="FB47" s="157"/>
      <c r="FC47" s="157"/>
      <c r="FD47" s="157"/>
      <c r="FE47" s="157"/>
      <c r="FF47" s="157"/>
      <c r="FG47" s="157"/>
      <c r="FH47" s="157"/>
      <c r="FI47" s="157"/>
      <c r="FJ47" s="157"/>
      <c r="FK47" s="157"/>
      <c r="FL47" s="157"/>
      <c r="FM47" s="157"/>
      <c r="FN47" s="157"/>
      <c r="FO47" s="157"/>
      <c r="FP47" s="157"/>
      <c r="FQ47" s="157"/>
      <c r="FR47" s="157"/>
      <c r="FS47" s="157"/>
      <c r="FT47" s="157"/>
      <c r="FU47" s="157"/>
      <c r="FV47" s="157"/>
      <c r="FW47" s="157"/>
      <c r="FX47" s="157"/>
      <c r="FY47" s="157"/>
      <c r="FZ47" s="157"/>
      <c r="GA47" s="157"/>
      <c r="GB47" s="157"/>
      <c r="GC47" s="157"/>
      <c r="GD47" s="157"/>
      <c r="GE47" s="157"/>
      <c r="GF47" s="157"/>
      <c r="GG47" s="157"/>
      <c r="GH47" s="157"/>
      <c r="GI47" s="157"/>
      <c r="GJ47" s="157"/>
      <c r="GK47" s="157"/>
      <c r="GL47" s="157"/>
      <c r="GM47" s="157"/>
      <c r="GN47" s="157"/>
      <c r="GO47" s="157"/>
      <c r="GP47" s="157"/>
      <c r="GQ47" s="157"/>
      <c r="GR47" s="157"/>
      <c r="GS47" s="157"/>
      <c r="GT47" s="157"/>
      <c r="GU47" s="157"/>
      <c r="GV47" s="157"/>
      <c r="GW47" s="157"/>
      <c r="GX47" s="157"/>
      <c r="GY47" s="157"/>
      <c r="GZ47" s="157"/>
      <c r="HA47" s="157"/>
      <c r="HB47" s="157"/>
      <c r="HC47" s="157"/>
      <c r="HD47" s="157"/>
      <c r="HE47" s="157"/>
      <c r="HF47" s="157"/>
      <c r="HG47" s="157"/>
      <c r="HH47" s="157"/>
      <c r="HI47" s="157"/>
      <c r="HJ47" s="157"/>
      <c r="HK47" s="157"/>
      <c r="HL47" s="157"/>
      <c r="HM47" s="157"/>
      <c r="HN47" s="157"/>
      <c r="HO47" s="157"/>
      <c r="HP47" s="157"/>
      <c r="HQ47" s="157"/>
      <c r="HR47" s="157"/>
      <c r="HS47" s="157"/>
      <c r="HT47" s="157"/>
      <c r="HU47" s="157"/>
      <c r="HV47" s="157"/>
      <c r="HW47" s="157"/>
      <c r="HX47" s="157"/>
      <c r="HY47" s="157"/>
      <c r="HZ47" s="157"/>
      <c r="IA47" s="157"/>
      <c r="IB47" s="157"/>
      <c r="IC47" s="157"/>
      <c r="ID47" s="157"/>
    </row>
    <row r="48" spans="2:238" ht="8.25" customHeight="1" x14ac:dyDescent="0.25">
      <c r="B48" s="6"/>
      <c r="C48" s="41"/>
      <c r="D48" s="6"/>
      <c r="E48" s="35"/>
      <c r="F48" s="6"/>
      <c r="G48" s="7"/>
      <c r="H48" s="6"/>
      <c r="I48" s="50"/>
      <c r="J48" s="6"/>
      <c r="K48" s="105"/>
      <c r="L48" s="187"/>
      <c r="M48" s="6"/>
      <c r="N48" s="41"/>
      <c r="O48" s="6"/>
      <c r="P48" s="35"/>
      <c r="Q48" s="6"/>
      <c r="R48" s="7"/>
      <c r="S48" s="6"/>
      <c r="T48" s="50"/>
      <c r="U48" s="6"/>
      <c r="V48" s="10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c r="FL48" s="157"/>
      <c r="FM48" s="157"/>
      <c r="FN48" s="157"/>
      <c r="FO48" s="157"/>
      <c r="FP48" s="157"/>
      <c r="FQ48" s="157"/>
      <c r="FR48" s="157"/>
      <c r="FS48" s="157"/>
      <c r="FT48" s="157"/>
      <c r="FU48" s="157"/>
      <c r="FV48" s="157"/>
      <c r="FW48" s="157"/>
      <c r="FX48" s="157"/>
      <c r="FY48" s="157"/>
      <c r="FZ48" s="157"/>
      <c r="GA48" s="157"/>
      <c r="GB48" s="157"/>
      <c r="GC48" s="157"/>
      <c r="GD48" s="157"/>
      <c r="GE48" s="157"/>
      <c r="GF48" s="157"/>
      <c r="GG48" s="157"/>
      <c r="GH48" s="157"/>
      <c r="GI48" s="157"/>
      <c r="GJ48" s="157"/>
      <c r="GK48" s="157"/>
      <c r="GL48" s="157"/>
      <c r="GM48" s="157"/>
      <c r="GN48" s="157"/>
      <c r="GO48" s="157"/>
      <c r="GP48" s="157"/>
      <c r="GQ48" s="157"/>
      <c r="GR48" s="157"/>
      <c r="GS48" s="157"/>
      <c r="GT48" s="157"/>
      <c r="GU48" s="157"/>
      <c r="GV48" s="157"/>
      <c r="GW48" s="157"/>
      <c r="GX48" s="157"/>
      <c r="GY48" s="157"/>
      <c r="GZ48" s="157"/>
      <c r="HA48" s="157"/>
      <c r="HB48" s="157"/>
      <c r="HC48" s="157"/>
      <c r="HD48" s="157"/>
      <c r="HE48" s="157"/>
      <c r="HF48" s="157"/>
      <c r="HG48" s="157"/>
      <c r="HH48" s="157"/>
      <c r="HI48" s="157"/>
      <c r="HJ48" s="157"/>
      <c r="HK48" s="157"/>
      <c r="HL48" s="157"/>
      <c r="HM48" s="157"/>
      <c r="HN48" s="157"/>
      <c r="HO48" s="157"/>
      <c r="HP48" s="157"/>
      <c r="HQ48" s="157"/>
      <c r="HR48" s="157"/>
      <c r="HS48" s="157"/>
      <c r="HT48" s="157"/>
      <c r="HU48" s="157"/>
      <c r="HV48" s="157"/>
      <c r="HW48" s="157"/>
      <c r="HX48" s="157"/>
      <c r="HY48" s="157"/>
      <c r="HZ48" s="157"/>
      <c r="IA48" s="157"/>
      <c r="IB48" s="157"/>
      <c r="IC48" s="157"/>
      <c r="ID48" s="157"/>
    </row>
    <row r="49" spans="2:238" ht="15.75" customHeight="1" x14ac:dyDescent="0.25">
      <c r="B49" s="6"/>
      <c r="C49" s="41"/>
      <c r="D49" s="6"/>
      <c r="E49" s="35"/>
      <c r="F49" s="6"/>
      <c r="G49" s="7"/>
      <c r="H49" s="6"/>
      <c r="I49" s="50"/>
      <c r="J49" s="6"/>
      <c r="K49" s="105"/>
      <c r="L49" s="187"/>
      <c r="M49" s="6"/>
      <c r="N49" s="41" t="s">
        <v>294</v>
      </c>
      <c r="O49" s="6"/>
      <c r="P49" s="35"/>
      <c r="Q49" s="6"/>
      <c r="R49" s="7"/>
      <c r="S49" s="6"/>
      <c r="T49" s="50"/>
      <c r="U49" s="6"/>
      <c r="V49" s="105">
        <f>SUM(V50:V60)</f>
        <v>12.015000000000001</v>
      </c>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157"/>
      <c r="EN49" s="157"/>
      <c r="EO49" s="157"/>
      <c r="EP49" s="157"/>
      <c r="EQ49" s="157"/>
      <c r="ER49" s="157"/>
      <c r="ES49" s="157"/>
      <c r="ET49" s="157"/>
      <c r="EU49" s="157"/>
      <c r="EV49" s="157"/>
      <c r="EW49" s="157"/>
      <c r="EX49" s="157"/>
      <c r="EY49" s="157"/>
      <c r="EZ49" s="157"/>
      <c r="FA49" s="157"/>
      <c r="FB49" s="157"/>
      <c r="FC49" s="157"/>
      <c r="FD49" s="157"/>
      <c r="FE49" s="157"/>
      <c r="FF49" s="157"/>
      <c r="FG49" s="157"/>
      <c r="FH49" s="157"/>
      <c r="FI49" s="157"/>
      <c r="FJ49" s="157"/>
      <c r="FK49" s="157"/>
      <c r="FL49" s="157"/>
      <c r="FM49" s="157"/>
      <c r="FN49" s="157"/>
      <c r="FO49" s="157"/>
      <c r="FP49" s="157"/>
      <c r="FQ49" s="157"/>
      <c r="FR49" s="157"/>
      <c r="FS49" s="157"/>
      <c r="FT49" s="157"/>
      <c r="FU49" s="157"/>
      <c r="FV49" s="157"/>
      <c r="FW49" s="157"/>
      <c r="FX49" s="157"/>
      <c r="FY49" s="157"/>
      <c r="FZ49" s="157"/>
      <c r="GA49" s="157"/>
      <c r="GB49" s="157"/>
      <c r="GC49" s="157"/>
      <c r="GD49" s="157"/>
      <c r="GE49" s="157"/>
      <c r="GF49" s="157"/>
      <c r="GG49" s="157"/>
      <c r="GH49" s="157"/>
      <c r="GI49" s="157"/>
      <c r="GJ49" s="157"/>
      <c r="GK49" s="157"/>
      <c r="GL49" s="157"/>
      <c r="GM49" s="157"/>
      <c r="GN49" s="157"/>
      <c r="GO49" s="157"/>
      <c r="GP49" s="157"/>
      <c r="GQ49" s="157"/>
      <c r="GR49" s="157"/>
      <c r="GS49" s="157"/>
      <c r="GT49" s="157"/>
      <c r="GU49" s="157"/>
      <c r="GV49" s="157"/>
      <c r="GW49" s="157"/>
      <c r="GX49" s="157"/>
      <c r="GY49" s="157"/>
      <c r="GZ49" s="157"/>
      <c r="HA49" s="157"/>
      <c r="HB49" s="157"/>
      <c r="HC49" s="157"/>
      <c r="HD49" s="157"/>
      <c r="HE49" s="157"/>
      <c r="HF49" s="157"/>
      <c r="HG49" s="157"/>
      <c r="HH49" s="157"/>
      <c r="HI49" s="157"/>
      <c r="HJ49" s="157"/>
      <c r="HK49" s="157"/>
      <c r="HL49" s="157"/>
      <c r="HM49" s="157"/>
      <c r="HN49" s="157"/>
      <c r="HO49" s="157"/>
      <c r="HP49" s="157"/>
      <c r="HQ49" s="157"/>
      <c r="HR49" s="157"/>
      <c r="HS49" s="157"/>
      <c r="HT49" s="157"/>
      <c r="HU49" s="157"/>
      <c r="HV49" s="157"/>
      <c r="HW49" s="157"/>
      <c r="HX49" s="157"/>
      <c r="HY49" s="157"/>
      <c r="HZ49" s="157"/>
      <c r="IA49" s="157"/>
      <c r="IB49" s="157"/>
      <c r="IC49" s="157"/>
      <c r="ID49" s="157"/>
    </row>
    <row r="50" spans="2:238" ht="2.25" customHeight="1" x14ac:dyDescent="0.25">
      <c r="B50" s="6"/>
      <c r="C50" s="41"/>
      <c r="D50" s="6"/>
      <c r="E50" s="35"/>
      <c r="F50" s="6"/>
      <c r="G50" s="7"/>
      <c r="H50" s="6"/>
      <c r="I50" s="50"/>
      <c r="J50" s="6"/>
      <c r="K50" s="105"/>
      <c r="L50" s="187"/>
      <c r="M50" s="6"/>
      <c r="N50" s="41"/>
      <c r="O50" s="6"/>
      <c r="P50" s="35"/>
      <c r="Q50" s="6"/>
      <c r="R50" s="7"/>
      <c r="S50" s="6"/>
      <c r="T50" s="235"/>
      <c r="U50" s="6"/>
      <c r="V50" s="206"/>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57"/>
      <c r="CL50" s="157"/>
      <c r="CM50" s="157"/>
      <c r="CN50" s="157"/>
      <c r="CO50" s="157"/>
      <c r="CP50" s="157"/>
      <c r="CQ50" s="157"/>
      <c r="CR50" s="157"/>
      <c r="CS50" s="157"/>
      <c r="CT50" s="157"/>
      <c r="CU50" s="157"/>
      <c r="CV50" s="157"/>
      <c r="CW50" s="157"/>
      <c r="CX50" s="157"/>
      <c r="CY50" s="157"/>
      <c r="CZ50" s="157"/>
      <c r="DA50" s="157"/>
      <c r="DB50" s="157"/>
      <c r="DC50" s="157"/>
      <c r="DD50" s="157"/>
      <c r="DE50" s="157"/>
      <c r="DF50" s="157"/>
      <c r="DG50" s="157"/>
      <c r="DH50" s="157"/>
      <c r="DI50" s="157"/>
      <c r="DJ50" s="157"/>
      <c r="DK50" s="157"/>
      <c r="DL50" s="157"/>
      <c r="DM50" s="157"/>
      <c r="DN50" s="157"/>
      <c r="DO50" s="157"/>
      <c r="DP50" s="157"/>
      <c r="DQ50" s="157"/>
      <c r="DR50" s="157"/>
      <c r="DS50" s="157"/>
      <c r="DT50" s="157"/>
      <c r="DU50" s="157"/>
      <c r="DV50" s="157"/>
      <c r="DW50" s="157"/>
      <c r="DX50" s="157"/>
      <c r="DY50" s="157"/>
      <c r="DZ50" s="157"/>
      <c r="EA50" s="157"/>
      <c r="EB50" s="157"/>
      <c r="EC50" s="157"/>
      <c r="ED50" s="157"/>
      <c r="EE50" s="157"/>
      <c r="EF50" s="157"/>
      <c r="EG50" s="157"/>
      <c r="EH50" s="157"/>
      <c r="EI50" s="157"/>
      <c r="EJ50" s="157"/>
      <c r="EK50" s="157"/>
      <c r="EL50" s="157"/>
      <c r="EM50" s="157"/>
      <c r="EN50" s="157"/>
      <c r="EO50" s="157"/>
      <c r="EP50" s="157"/>
      <c r="EQ50" s="157"/>
      <c r="ER50" s="157"/>
      <c r="ES50" s="157"/>
      <c r="ET50" s="157"/>
      <c r="EU50" s="157"/>
      <c r="EV50" s="157"/>
      <c r="EW50" s="157"/>
      <c r="EX50" s="157"/>
      <c r="EY50" s="157"/>
      <c r="EZ50" s="157"/>
      <c r="FA50" s="157"/>
      <c r="FB50" s="157"/>
      <c r="FC50" s="157"/>
      <c r="FD50" s="157"/>
      <c r="FE50" s="157"/>
      <c r="FF50" s="157"/>
      <c r="FG50" s="157"/>
      <c r="FH50" s="157"/>
      <c r="FI50" s="157"/>
      <c r="FJ50" s="157"/>
      <c r="FK50" s="157"/>
      <c r="FL50" s="157"/>
      <c r="FM50" s="157"/>
      <c r="FN50" s="157"/>
      <c r="FO50" s="157"/>
      <c r="FP50" s="157"/>
      <c r="FQ50" s="157"/>
      <c r="FR50" s="157"/>
      <c r="FS50" s="157"/>
      <c r="FT50" s="157"/>
      <c r="FU50" s="157"/>
      <c r="FV50" s="157"/>
      <c r="FW50" s="157"/>
      <c r="FX50" s="157"/>
      <c r="FY50" s="157"/>
      <c r="FZ50" s="157"/>
      <c r="GA50" s="157"/>
      <c r="GB50" s="157"/>
      <c r="GC50" s="157"/>
      <c r="GD50" s="157"/>
      <c r="GE50" s="157"/>
      <c r="GF50" s="157"/>
      <c r="GG50" s="157"/>
      <c r="GH50" s="157"/>
      <c r="GI50" s="157"/>
      <c r="GJ50" s="157"/>
      <c r="GK50" s="157"/>
      <c r="GL50" s="157"/>
      <c r="GM50" s="157"/>
      <c r="GN50" s="157"/>
      <c r="GO50" s="157"/>
      <c r="GP50" s="157"/>
      <c r="GQ50" s="157"/>
      <c r="GR50" s="157"/>
      <c r="GS50" s="157"/>
      <c r="GT50" s="157"/>
      <c r="GU50" s="157"/>
      <c r="GV50" s="157"/>
      <c r="GW50" s="157"/>
      <c r="GX50" s="157"/>
      <c r="GY50" s="157"/>
      <c r="GZ50" s="157"/>
      <c r="HA50" s="157"/>
      <c r="HB50" s="157"/>
      <c r="HC50" s="157"/>
      <c r="HD50" s="157"/>
      <c r="HE50" s="157"/>
      <c r="HF50" s="157"/>
      <c r="HG50" s="157"/>
      <c r="HH50" s="157"/>
      <c r="HI50" s="157"/>
      <c r="HJ50" s="157"/>
      <c r="HK50" s="157"/>
      <c r="HL50" s="157"/>
      <c r="HM50" s="157"/>
      <c r="HN50" s="157"/>
      <c r="HO50" s="157"/>
      <c r="HP50" s="157"/>
      <c r="HQ50" s="157"/>
      <c r="HR50" s="157"/>
      <c r="HS50" s="157"/>
      <c r="HT50" s="157"/>
      <c r="HU50" s="157"/>
      <c r="HV50" s="157"/>
      <c r="HW50" s="157"/>
      <c r="HX50" s="157"/>
      <c r="HY50" s="157"/>
      <c r="HZ50" s="157"/>
      <c r="IA50" s="157"/>
      <c r="IB50" s="157"/>
      <c r="IC50" s="157"/>
      <c r="ID50" s="157"/>
    </row>
    <row r="51" spans="2:238" x14ac:dyDescent="0.25">
      <c r="B51" s="6"/>
      <c r="C51" s="41"/>
      <c r="D51" s="6"/>
      <c r="E51" s="35"/>
      <c r="F51" s="6"/>
      <c r="G51" s="7"/>
      <c r="H51" s="6"/>
      <c r="I51" s="50"/>
      <c r="J51" s="6"/>
      <c r="K51" s="105"/>
      <c r="L51" s="187"/>
      <c r="M51" s="6"/>
      <c r="N51" s="132" t="s">
        <v>291</v>
      </c>
      <c r="O51" s="6"/>
      <c r="P51" s="116">
        <v>0</v>
      </c>
      <c r="Q51" s="6"/>
      <c r="R51" s="103" t="s">
        <v>359</v>
      </c>
      <c r="S51" s="6"/>
      <c r="T51" s="282">
        <f>P53*(P54*P16)</f>
        <v>0.45</v>
      </c>
      <c r="U51" s="6"/>
      <c r="V51" s="206">
        <f>P51*T51</f>
        <v>0</v>
      </c>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157"/>
      <c r="EN51" s="157"/>
      <c r="EO51" s="157"/>
      <c r="EP51" s="157"/>
      <c r="EQ51" s="157"/>
      <c r="ER51" s="157"/>
      <c r="ES51" s="157"/>
      <c r="ET51" s="157"/>
      <c r="EU51" s="157"/>
      <c r="EV51" s="157"/>
      <c r="EW51" s="157"/>
      <c r="EX51" s="157"/>
      <c r="EY51" s="157"/>
      <c r="EZ51" s="157"/>
      <c r="FA51" s="157"/>
      <c r="FB51" s="157"/>
      <c r="FC51" s="157"/>
      <c r="FD51" s="157"/>
      <c r="FE51" s="157"/>
      <c r="FF51" s="157"/>
      <c r="FG51" s="157"/>
      <c r="FH51" s="157"/>
      <c r="FI51" s="157"/>
      <c r="FJ51" s="157"/>
      <c r="FK51" s="157"/>
      <c r="FL51" s="157"/>
      <c r="FM51" s="157"/>
      <c r="FN51" s="157"/>
      <c r="FO51" s="157"/>
      <c r="FP51" s="157"/>
      <c r="FQ51" s="157"/>
      <c r="FR51" s="157"/>
      <c r="FS51" s="157"/>
      <c r="FT51" s="157"/>
      <c r="FU51" s="157"/>
      <c r="FV51" s="157"/>
      <c r="FW51" s="157"/>
      <c r="FX51" s="157"/>
      <c r="FY51" s="157"/>
      <c r="FZ51" s="157"/>
      <c r="GA51" s="157"/>
      <c r="GB51" s="157"/>
      <c r="GC51" s="157"/>
      <c r="GD51" s="157"/>
      <c r="GE51" s="157"/>
      <c r="GF51" s="157"/>
      <c r="GG51" s="157"/>
      <c r="GH51" s="157"/>
      <c r="GI51" s="157"/>
      <c r="GJ51" s="157"/>
      <c r="GK51" s="157"/>
      <c r="GL51" s="157"/>
      <c r="GM51" s="157"/>
      <c r="GN51" s="157"/>
      <c r="GO51" s="157"/>
      <c r="GP51" s="157"/>
      <c r="GQ51" s="157"/>
      <c r="GR51" s="157"/>
      <c r="GS51" s="157"/>
      <c r="GT51" s="157"/>
      <c r="GU51" s="157"/>
      <c r="GV51" s="157"/>
      <c r="GW51" s="157"/>
      <c r="GX51" s="157"/>
      <c r="GY51" s="157"/>
      <c r="GZ51" s="157"/>
      <c r="HA51" s="157"/>
      <c r="HB51" s="157"/>
      <c r="HC51" s="157"/>
      <c r="HD51" s="157"/>
      <c r="HE51" s="157"/>
      <c r="HF51" s="157"/>
      <c r="HG51" s="157"/>
      <c r="HH51" s="157"/>
      <c r="HI51" s="157"/>
      <c r="HJ51" s="157"/>
      <c r="HK51" s="157"/>
      <c r="HL51" s="157"/>
      <c r="HM51" s="157"/>
      <c r="HN51" s="157"/>
      <c r="HO51" s="157"/>
      <c r="HP51" s="157"/>
      <c r="HQ51" s="157"/>
      <c r="HR51" s="157"/>
      <c r="HS51" s="157"/>
      <c r="HT51" s="157"/>
      <c r="HU51" s="157"/>
      <c r="HV51" s="157"/>
      <c r="HW51" s="157"/>
      <c r="HX51" s="157"/>
      <c r="HY51" s="157"/>
      <c r="HZ51" s="157"/>
      <c r="IA51" s="157"/>
      <c r="IB51" s="157"/>
      <c r="IC51" s="157"/>
      <c r="ID51" s="157"/>
    </row>
    <row r="52" spans="2:238" x14ac:dyDescent="0.25">
      <c r="B52" s="6"/>
      <c r="C52" s="41"/>
      <c r="D52" s="6"/>
      <c r="E52" s="35"/>
      <c r="F52" s="6"/>
      <c r="G52" s="7"/>
      <c r="H52" s="6"/>
      <c r="I52" s="50"/>
      <c r="J52" s="6"/>
      <c r="K52" s="105"/>
      <c r="L52" s="187"/>
      <c r="M52" s="6"/>
      <c r="N52" s="57" t="s">
        <v>449</v>
      </c>
      <c r="O52" s="57"/>
      <c r="P52" s="6"/>
      <c r="Q52" s="62"/>
      <c r="R52" s="6"/>
      <c r="S52" s="62"/>
      <c r="T52" s="6"/>
      <c r="U52" s="62"/>
      <c r="V52" s="105"/>
      <c r="W52" s="105"/>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157"/>
      <c r="EN52" s="157"/>
      <c r="EO52" s="157"/>
      <c r="EP52" s="157"/>
      <c r="EQ52" s="157"/>
      <c r="ER52" s="157"/>
      <c r="ES52" s="157"/>
      <c r="ET52" s="157"/>
      <c r="EU52" s="157"/>
      <c r="EV52" s="157"/>
      <c r="EW52" s="157"/>
      <c r="EX52" s="157"/>
      <c r="EY52" s="157"/>
      <c r="EZ52" s="157"/>
      <c r="FA52" s="157"/>
      <c r="FB52" s="157"/>
      <c r="FC52" s="157"/>
      <c r="FD52" s="157"/>
      <c r="FE52" s="157"/>
      <c r="FF52" s="157"/>
      <c r="FG52" s="157"/>
      <c r="FH52" s="157"/>
      <c r="FI52" s="157"/>
      <c r="FJ52" s="157"/>
      <c r="FK52" s="157"/>
      <c r="FL52" s="157"/>
      <c r="FM52" s="157"/>
      <c r="FN52" s="157"/>
      <c r="FO52" s="157"/>
      <c r="FP52" s="157"/>
      <c r="FQ52" s="157"/>
      <c r="FR52" s="157"/>
      <c r="FS52" s="157"/>
      <c r="FT52" s="157"/>
      <c r="FU52" s="157"/>
      <c r="FV52" s="157"/>
      <c r="FW52" s="157"/>
      <c r="FX52" s="157"/>
      <c r="FY52" s="157"/>
      <c r="FZ52" s="157"/>
      <c r="GA52" s="157"/>
      <c r="GB52" s="157"/>
      <c r="GC52" s="157"/>
      <c r="GD52" s="157"/>
      <c r="GE52" s="157"/>
      <c r="GF52" s="157"/>
      <c r="GG52" s="157"/>
      <c r="GH52" s="157"/>
      <c r="GI52" s="157"/>
      <c r="GJ52" s="157"/>
      <c r="GK52" s="157"/>
      <c r="GL52" s="157"/>
      <c r="GM52" s="157"/>
      <c r="GN52" s="157"/>
      <c r="GO52" s="157"/>
      <c r="GP52" s="157"/>
      <c r="GQ52" s="157"/>
      <c r="GR52" s="157"/>
      <c r="GS52" s="157"/>
      <c r="GT52" s="157"/>
      <c r="GU52" s="157"/>
      <c r="GV52" s="157"/>
      <c r="GW52" s="157"/>
      <c r="GX52" s="157"/>
      <c r="GY52" s="157"/>
      <c r="GZ52" s="157"/>
      <c r="HA52" s="157"/>
      <c r="HB52" s="157"/>
      <c r="HC52" s="157"/>
      <c r="HD52" s="157"/>
      <c r="HE52" s="157"/>
      <c r="HF52" s="157"/>
      <c r="HG52" s="157"/>
      <c r="HH52" s="157"/>
      <c r="HI52" s="157"/>
      <c r="HJ52" s="157"/>
      <c r="HK52" s="157"/>
      <c r="HL52" s="157"/>
      <c r="HM52" s="157"/>
      <c r="HN52" s="157"/>
      <c r="HO52" s="157"/>
      <c r="HP52" s="157"/>
      <c r="HQ52" s="157"/>
      <c r="HR52" s="157"/>
      <c r="HS52" s="157"/>
      <c r="HT52" s="157"/>
      <c r="HU52" s="157"/>
      <c r="HV52" s="157"/>
      <c r="HW52" s="157"/>
      <c r="HX52" s="157"/>
      <c r="HY52" s="157"/>
      <c r="HZ52" s="157"/>
      <c r="IA52" s="157"/>
      <c r="IB52" s="157"/>
      <c r="IC52" s="157"/>
      <c r="ID52" s="157"/>
    </row>
    <row r="53" spans="2:238" ht="14.25" customHeight="1" x14ac:dyDescent="0.25">
      <c r="B53" s="6"/>
      <c r="C53" s="41"/>
      <c r="D53" s="6"/>
      <c r="E53" s="35"/>
      <c r="F53" s="6"/>
      <c r="G53" s="7"/>
      <c r="H53" s="6"/>
      <c r="I53" s="50"/>
      <c r="J53" s="6"/>
      <c r="K53" s="105"/>
      <c r="L53" s="187"/>
      <c r="M53" s="6"/>
      <c r="N53" s="276" t="s">
        <v>290</v>
      </c>
      <c r="O53" s="57"/>
      <c r="P53" s="113">
        <f>WheatStorage</f>
        <v>0.02</v>
      </c>
      <c r="Q53" s="62"/>
      <c r="R53" s="6"/>
      <c r="S53" s="62"/>
      <c r="T53" s="6"/>
      <c r="U53" s="62"/>
      <c r="V53" s="105"/>
      <c r="W53" s="105"/>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7"/>
      <c r="DI53" s="157"/>
      <c r="DJ53" s="157"/>
      <c r="DK53" s="157"/>
      <c r="DL53" s="157"/>
      <c r="DM53" s="157"/>
      <c r="DN53" s="157"/>
      <c r="DO53" s="157"/>
      <c r="DP53" s="157"/>
      <c r="DQ53" s="157"/>
      <c r="DR53" s="157"/>
      <c r="DS53" s="157"/>
      <c r="DT53" s="157"/>
      <c r="DU53" s="157"/>
      <c r="DV53" s="157"/>
      <c r="DW53" s="157"/>
      <c r="DX53" s="157"/>
      <c r="DY53" s="157"/>
      <c r="DZ53" s="157"/>
      <c r="EA53" s="157"/>
      <c r="EB53" s="157"/>
      <c r="EC53" s="157"/>
      <c r="ED53" s="157"/>
      <c r="EE53" s="157"/>
      <c r="EF53" s="157"/>
      <c r="EG53" s="157"/>
      <c r="EH53" s="157"/>
      <c r="EI53" s="157"/>
      <c r="EJ53" s="157"/>
      <c r="EK53" s="157"/>
      <c r="EL53" s="157"/>
      <c r="EM53" s="157"/>
      <c r="EN53" s="157"/>
      <c r="EO53" s="157"/>
      <c r="EP53" s="157"/>
      <c r="EQ53" s="157"/>
      <c r="ER53" s="157"/>
      <c r="ES53" s="157"/>
      <c r="ET53" s="157"/>
      <c r="EU53" s="157"/>
      <c r="EV53" s="157"/>
      <c r="EW53" s="157"/>
      <c r="EX53" s="157"/>
      <c r="EY53" s="157"/>
      <c r="EZ53" s="157"/>
      <c r="FA53" s="157"/>
      <c r="FB53" s="157"/>
      <c r="FC53" s="157"/>
      <c r="FD53" s="157"/>
      <c r="FE53" s="157"/>
      <c r="FF53" s="157"/>
      <c r="FG53" s="157"/>
      <c r="FH53" s="157"/>
      <c r="FI53" s="157"/>
      <c r="FJ53" s="157"/>
      <c r="FK53" s="157"/>
      <c r="FL53" s="157"/>
      <c r="FM53" s="157"/>
      <c r="FN53" s="157"/>
      <c r="FO53" s="157"/>
      <c r="FP53" s="157"/>
      <c r="FQ53" s="157"/>
      <c r="FR53" s="157"/>
      <c r="FS53" s="157"/>
      <c r="FT53" s="157"/>
      <c r="FU53" s="157"/>
      <c r="FV53" s="157"/>
      <c r="FW53" s="157"/>
      <c r="FX53" s="157"/>
      <c r="FY53" s="157"/>
      <c r="FZ53" s="157"/>
      <c r="GA53" s="157"/>
      <c r="GB53" s="157"/>
      <c r="GC53" s="157"/>
      <c r="GD53" s="157"/>
      <c r="GE53" s="157"/>
      <c r="GF53" s="157"/>
      <c r="GG53" s="157"/>
      <c r="GH53" s="157"/>
      <c r="GI53" s="157"/>
      <c r="GJ53" s="157"/>
      <c r="GK53" s="157"/>
      <c r="GL53" s="157"/>
      <c r="GM53" s="157"/>
      <c r="GN53" s="157"/>
      <c r="GO53" s="157"/>
      <c r="GP53" s="157"/>
      <c r="GQ53" s="157"/>
      <c r="GR53" s="157"/>
      <c r="GS53" s="157"/>
      <c r="GT53" s="157"/>
      <c r="GU53" s="157"/>
      <c r="GV53" s="157"/>
      <c r="GW53" s="157"/>
      <c r="GX53" s="157"/>
      <c r="GY53" s="157"/>
      <c r="GZ53" s="157"/>
      <c r="HA53" s="157"/>
      <c r="HB53" s="157"/>
      <c r="HC53" s="157"/>
      <c r="HD53" s="157"/>
      <c r="HE53" s="157"/>
      <c r="HF53" s="157"/>
      <c r="HG53" s="157"/>
      <c r="HH53" s="157"/>
      <c r="HI53" s="157"/>
      <c r="HJ53" s="157"/>
      <c r="HK53" s="157"/>
      <c r="HL53" s="157"/>
      <c r="HM53" s="157"/>
      <c r="HN53" s="157"/>
      <c r="HO53" s="157"/>
      <c r="HP53" s="157"/>
      <c r="HQ53" s="157"/>
      <c r="HR53" s="157"/>
      <c r="HS53" s="157"/>
      <c r="HT53" s="157"/>
      <c r="HU53" s="157"/>
      <c r="HV53" s="157"/>
      <c r="HW53" s="157"/>
      <c r="HX53" s="157"/>
      <c r="HY53" s="157"/>
      <c r="HZ53" s="157"/>
      <c r="IA53" s="157"/>
      <c r="IB53" s="157"/>
      <c r="IC53" s="157"/>
      <c r="ID53" s="157"/>
    </row>
    <row r="54" spans="2:238" x14ac:dyDescent="0.25">
      <c r="B54" s="6"/>
      <c r="C54" s="41"/>
      <c r="D54" s="6"/>
      <c r="E54" s="35"/>
      <c r="F54" s="6"/>
      <c r="G54" s="7"/>
      <c r="H54" s="6"/>
      <c r="I54" s="50"/>
      <c r="J54" s="6"/>
      <c r="K54" s="105"/>
      <c r="L54" s="187"/>
      <c r="M54" s="6"/>
      <c r="N54" s="276" t="s">
        <v>289</v>
      </c>
      <c r="O54" s="6"/>
      <c r="P54" s="281">
        <v>0.5</v>
      </c>
      <c r="Q54" s="6"/>
      <c r="R54" s="62"/>
      <c r="S54" s="6"/>
      <c r="T54" s="62"/>
      <c r="U54" s="6"/>
      <c r="V54" s="105"/>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157"/>
      <c r="EN54" s="157"/>
      <c r="EO54" s="157"/>
      <c r="EP54" s="157"/>
      <c r="EQ54" s="157"/>
      <c r="ER54" s="157"/>
      <c r="ES54" s="157"/>
      <c r="ET54" s="157"/>
      <c r="EU54" s="157"/>
      <c r="EV54" s="157"/>
      <c r="EW54" s="157"/>
      <c r="EX54" s="157"/>
      <c r="EY54" s="157"/>
      <c r="EZ54" s="157"/>
      <c r="FA54" s="157"/>
      <c r="FB54" s="157"/>
      <c r="FC54" s="157"/>
      <c r="FD54" s="157"/>
      <c r="FE54" s="157"/>
      <c r="FF54" s="157"/>
      <c r="FG54" s="157"/>
      <c r="FH54" s="157"/>
      <c r="FI54" s="157"/>
      <c r="FJ54" s="157"/>
      <c r="FK54" s="157"/>
      <c r="FL54" s="157"/>
      <c r="FM54" s="157"/>
      <c r="FN54" s="157"/>
      <c r="FO54" s="157"/>
      <c r="FP54" s="157"/>
      <c r="FQ54" s="157"/>
      <c r="FR54" s="157"/>
      <c r="FS54" s="157"/>
      <c r="FT54" s="157"/>
      <c r="FU54" s="157"/>
      <c r="FV54" s="157"/>
      <c r="FW54" s="157"/>
      <c r="FX54" s="157"/>
      <c r="FY54" s="157"/>
      <c r="FZ54" s="157"/>
      <c r="GA54" s="157"/>
      <c r="GB54" s="157"/>
      <c r="GC54" s="157"/>
      <c r="GD54" s="157"/>
      <c r="GE54" s="157"/>
      <c r="GF54" s="157"/>
      <c r="GG54" s="157"/>
      <c r="GH54" s="157"/>
      <c r="GI54" s="157"/>
      <c r="GJ54" s="157"/>
      <c r="GK54" s="157"/>
      <c r="GL54" s="157"/>
      <c r="GM54" s="157"/>
      <c r="GN54" s="157"/>
      <c r="GO54" s="157"/>
      <c r="GP54" s="157"/>
      <c r="GQ54" s="157"/>
      <c r="GR54" s="157"/>
      <c r="GS54" s="157"/>
      <c r="GT54" s="157"/>
      <c r="GU54" s="157"/>
      <c r="GV54" s="157"/>
      <c r="GW54" s="157"/>
      <c r="GX54" s="157"/>
      <c r="GY54" s="157"/>
      <c r="GZ54" s="157"/>
      <c r="HA54" s="157"/>
      <c r="HB54" s="157"/>
      <c r="HC54" s="157"/>
      <c r="HD54" s="157"/>
      <c r="HE54" s="157"/>
      <c r="HF54" s="157"/>
      <c r="HG54" s="157"/>
      <c r="HH54" s="157"/>
      <c r="HI54" s="157"/>
      <c r="HJ54" s="157"/>
      <c r="HK54" s="157"/>
      <c r="HL54" s="157"/>
      <c r="HM54" s="157"/>
      <c r="HN54" s="157"/>
      <c r="HO54" s="157"/>
      <c r="HP54" s="157"/>
      <c r="HQ54" s="157"/>
      <c r="HR54" s="157"/>
      <c r="HS54" s="157"/>
      <c r="HT54" s="157"/>
      <c r="HU54" s="157"/>
      <c r="HV54" s="157"/>
      <c r="HW54" s="157"/>
      <c r="HX54" s="157"/>
      <c r="HY54" s="157"/>
      <c r="HZ54" s="157"/>
      <c r="IA54" s="157"/>
      <c r="IB54" s="157"/>
      <c r="IC54" s="157"/>
      <c r="ID54" s="157"/>
    </row>
    <row r="55" spans="2:238" x14ac:dyDescent="0.25">
      <c r="B55" s="6"/>
      <c r="C55" s="41"/>
      <c r="D55" s="6"/>
      <c r="E55" s="35"/>
      <c r="F55" s="6"/>
      <c r="G55" s="7"/>
      <c r="H55" s="6"/>
      <c r="I55" s="50"/>
      <c r="J55" s="6"/>
      <c r="K55" s="105"/>
      <c r="L55" s="187"/>
      <c r="M55" s="6"/>
      <c r="N55" s="57"/>
      <c r="O55" s="6"/>
      <c r="P55" s="62"/>
      <c r="Q55" s="6"/>
      <c r="R55" s="62"/>
      <c r="S55" s="6"/>
      <c r="T55" s="62"/>
      <c r="U55" s="6"/>
      <c r="V55" s="10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c r="GV55" s="157"/>
      <c r="GW55" s="157"/>
      <c r="GX55" s="157"/>
      <c r="GY55" s="157"/>
      <c r="GZ55" s="157"/>
      <c r="HA55" s="157"/>
      <c r="HB55" s="157"/>
      <c r="HC55" s="157"/>
      <c r="HD55" s="157"/>
      <c r="HE55" s="157"/>
      <c r="HF55" s="157"/>
      <c r="HG55" s="157"/>
      <c r="HH55" s="157"/>
      <c r="HI55" s="157"/>
      <c r="HJ55" s="157"/>
      <c r="HK55" s="157"/>
      <c r="HL55" s="157"/>
      <c r="HM55" s="157"/>
      <c r="HN55" s="157"/>
      <c r="HO55" s="157"/>
      <c r="HP55" s="157"/>
      <c r="HQ55" s="157"/>
      <c r="HR55" s="157"/>
      <c r="HS55" s="157"/>
      <c r="HT55" s="157"/>
      <c r="HU55" s="157"/>
      <c r="HV55" s="157"/>
      <c r="HW55" s="157"/>
      <c r="HX55" s="157"/>
      <c r="HY55" s="157"/>
      <c r="HZ55" s="157"/>
      <c r="IA55" s="157"/>
      <c r="IB55" s="157"/>
      <c r="IC55" s="157"/>
      <c r="ID55" s="157"/>
    </row>
    <row r="56" spans="2:238" x14ac:dyDescent="0.25">
      <c r="B56" s="6"/>
      <c r="C56" s="41"/>
      <c r="D56" s="6"/>
      <c r="E56" s="35"/>
      <c r="F56" s="6"/>
      <c r="G56" s="7"/>
      <c r="H56" s="6"/>
      <c r="I56" s="50"/>
      <c r="J56" s="6"/>
      <c r="K56" s="105"/>
      <c r="L56" s="187"/>
      <c r="M56" s="6"/>
      <c r="N56" s="132" t="s">
        <v>450</v>
      </c>
      <c r="O56" s="6"/>
      <c r="P56" s="277">
        <f>P16</f>
        <v>45</v>
      </c>
      <c r="Q56" s="6"/>
      <c r="R56" s="103" t="s">
        <v>92</v>
      </c>
      <c r="S56" s="6"/>
      <c r="T56" s="282">
        <f>(P58*P59)/P60</f>
        <v>0.26700000000000002</v>
      </c>
      <c r="U56" s="6"/>
      <c r="V56" s="206">
        <f>P56*T56</f>
        <v>12.015000000000001</v>
      </c>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c r="GV56" s="157"/>
      <c r="GW56" s="157"/>
      <c r="GX56" s="157"/>
      <c r="GY56" s="157"/>
      <c r="GZ56" s="157"/>
      <c r="HA56" s="157"/>
      <c r="HB56" s="157"/>
      <c r="HC56" s="157"/>
      <c r="HD56" s="157"/>
      <c r="HE56" s="157"/>
      <c r="HF56" s="157"/>
      <c r="HG56" s="157"/>
      <c r="HH56" s="157"/>
      <c r="HI56" s="157"/>
      <c r="HJ56" s="157"/>
      <c r="HK56" s="157"/>
      <c r="HL56" s="157"/>
      <c r="HM56" s="157"/>
      <c r="HN56" s="157"/>
      <c r="HO56" s="157"/>
      <c r="HP56" s="157"/>
      <c r="HQ56" s="157"/>
      <c r="HR56" s="157"/>
      <c r="HS56" s="157"/>
      <c r="HT56" s="157"/>
      <c r="HU56" s="157"/>
      <c r="HV56" s="157"/>
      <c r="HW56" s="157"/>
      <c r="HX56" s="157"/>
      <c r="HY56" s="157"/>
      <c r="HZ56" s="157"/>
      <c r="IA56" s="157"/>
      <c r="IB56" s="157"/>
      <c r="IC56" s="157"/>
      <c r="ID56" s="157"/>
    </row>
    <row r="57" spans="2:238" ht="12" customHeight="1" x14ac:dyDescent="0.25">
      <c r="B57" s="6"/>
      <c r="C57" s="41"/>
      <c r="D57" s="6"/>
      <c r="E57" s="35"/>
      <c r="F57" s="6"/>
      <c r="G57" s="7"/>
      <c r="H57" s="6"/>
      <c r="I57" s="50"/>
      <c r="J57" s="6"/>
      <c r="K57" s="105"/>
      <c r="L57" s="187"/>
      <c r="M57" s="6"/>
      <c r="N57" s="57" t="s">
        <v>451</v>
      </c>
      <c r="O57" s="6"/>
      <c r="P57" s="62"/>
      <c r="Q57" s="6"/>
      <c r="R57" s="62"/>
      <c r="S57" s="6"/>
      <c r="T57" s="62"/>
      <c r="U57" s="6"/>
      <c r="V57" s="105"/>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157"/>
      <c r="EN57" s="157"/>
      <c r="EO57" s="157"/>
      <c r="EP57" s="157"/>
      <c r="EQ57" s="157"/>
      <c r="ER57" s="157"/>
      <c r="ES57" s="157"/>
      <c r="ET57" s="157"/>
      <c r="EU57" s="157"/>
      <c r="EV57" s="157"/>
      <c r="EW57" s="157"/>
      <c r="EX57" s="157"/>
      <c r="EY57" s="157"/>
      <c r="EZ57" s="157"/>
      <c r="FA57" s="157"/>
      <c r="FB57" s="157"/>
      <c r="FC57" s="157"/>
      <c r="FD57" s="157"/>
      <c r="FE57" s="157"/>
      <c r="FF57" s="157"/>
      <c r="FG57" s="157"/>
      <c r="FH57" s="157"/>
      <c r="FI57" s="157"/>
      <c r="FJ57" s="157"/>
      <c r="FK57" s="157"/>
      <c r="FL57" s="157"/>
      <c r="FM57" s="157"/>
      <c r="FN57" s="157"/>
      <c r="FO57" s="157"/>
      <c r="FP57" s="157"/>
      <c r="FQ57" s="157"/>
      <c r="FR57" s="157"/>
      <c r="FS57" s="157"/>
      <c r="FT57" s="157"/>
      <c r="FU57" s="157"/>
      <c r="FV57" s="157"/>
      <c r="FW57" s="157"/>
      <c r="FX57" s="157"/>
      <c r="FY57" s="157"/>
      <c r="FZ57" s="157"/>
      <c r="GA57" s="157"/>
      <c r="GB57" s="157"/>
      <c r="GC57" s="157"/>
      <c r="GD57" s="157"/>
      <c r="GE57" s="157"/>
      <c r="GF57" s="157"/>
      <c r="GG57" s="157"/>
      <c r="GH57" s="157"/>
      <c r="GI57" s="157"/>
      <c r="GJ57" s="157"/>
      <c r="GK57" s="157"/>
      <c r="GL57" s="157"/>
      <c r="GM57" s="157"/>
      <c r="GN57" s="157"/>
      <c r="GO57" s="157"/>
      <c r="GP57" s="157"/>
      <c r="GQ57" s="157"/>
      <c r="GR57" s="157"/>
      <c r="GS57" s="157"/>
      <c r="GT57" s="157"/>
      <c r="GU57" s="157"/>
      <c r="GV57" s="157"/>
      <c r="GW57" s="157"/>
      <c r="GX57" s="157"/>
      <c r="GY57" s="157"/>
      <c r="GZ57" s="157"/>
      <c r="HA57" s="157"/>
      <c r="HB57" s="157"/>
      <c r="HC57" s="157"/>
      <c r="HD57" s="157"/>
      <c r="HE57" s="157"/>
      <c r="HF57" s="157"/>
      <c r="HG57" s="157"/>
      <c r="HH57" s="157"/>
      <c r="HI57" s="157"/>
      <c r="HJ57" s="157"/>
      <c r="HK57" s="157"/>
      <c r="HL57" s="157"/>
      <c r="HM57" s="157"/>
      <c r="HN57" s="157"/>
      <c r="HO57" s="157"/>
      <c r="HP57" s="157"/>
      <c r="HQ57" s="157"/>
      <c r="HR57" s="157"/>
      <c r="HS57" s="157"/>
      <c r="HT57" s="157"/>
      <c r="HU57" s="157"/>
      <c r="HV57" s="157"/>
      <c r="HW57" s="157"/>
      <c r="HX57" s="157"/>
      <c r="HY57" s="157"/>
      <c r="HZ57" s="157"/>
      <c r="IA57" s="157"/>
      <c r="IB57" s="157"/>
      <c r="IC57" s="157"/>
      <c r="ID57" s="157"/>
    </row>
    <row r="58" spans="2:238" ht="12" customHeight="1" x14ac:dyDescent="0.25">
      <c r="B58" s="6"/>
      <c r="C58" s="41"/>
      <c r="D58" s="6"/>
      <c r="E58" s="35"/>
      <c r="F58" s="6"/>
      <c r="G58" s="7"/>
      <c r="H58" s="6"/>
      <c r="I58" s="50"/>
      <c r="J58" s="6"/>
      <c r="K58" s="105"/>
      <c r="L58" s="187"/>
      <c r="M58" s="6"/>
      <c r="N58" s="276" t="s">
        <v>274</v>
      </c>
      <c r="O58" s="6"/>
      <c r="P58" s="116">
        <v>100</v>
      </c>
      <c r="Q58" s="6"/>
      <c r="R58" s="62"/>
      <c r="S58" s="6"/>
      <c r="T58" s="62"/>
      <c r="U58" s="6"/>
      <c r="V58" s="105"/>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c r="GV58" s="157"/>
      <c r="GW58" s="157"/>
      <c r="GX58" s="157"/>
      <c r="GY58" s="157"/>
      <c r="GZ58" s="157"/>
      <c r="HA58" s="157"/>
      <c r="HB58" s="157"/>
      <c r="HC58" s="157"/>
      <c r="HD58" s="157"/>
      <c r="HE58" s="157"/>
      <c r="HF58" s="157"/>
      <c r="HG58" s="157"/>
      <c r="HH58" s="157"/>
      <c r="HI58" s="157"/>
      <c r="HJ58" s="157"/>
      <c r="HK58" s="157"/>
      <c r="HL58" s="157"/>
      <c r="HM58" s="157"/>
      <c r="HN58" s="157"/>
      <c r="HO58" s="157"/>
      <c r="HP58" s="157"/>
      <c r="HQ58" s="157"/>
      <c r="HR58" s="157"/>
      <c r="HS58" s="157"/>
      <c r="HT58" s="157"/>
      <c r="HU58" s="157"/>
      <c r="HV58" s="157"/>
      <c r="HW58" s="157"/>
      <c r="HX58" s="157"/>
      <c r="HY58" s="157"/>
      <c r="HZ58" s="157"/>
      <c r="IA58" s="157"/>
      <c r="IB58" s="157"/>
      <c r="IC58" s="157"/>
      <c r="ID58" s="157"/>
    </row>
    <row r="59" spans="2:238" ht="12" customHeight="1" x14ac:dyDescent="0.25">
      <c r="B59" s="6"/>
      <c r="C59" s="41"/>
      <c r="D59" s="6"/>
      <c r="E59" s="35"/>
      <c r="F59" s="6"/>
      <c r="G59" s="7"/>
      <c r="H59" s="6"/>
      <c r="I59" s="50"/>
      <c r="J59" s="6"/>
      <c r="K59" s="105"/>
      <c r="L59" s="187"/>
      <c r="M59" s="6"/>
      <c r="N59" s="276" t="s">
        <v>273</v>
      </c>
      <c r="O59" s="6"/>
      <c r="P59" s="278">
        <v>2.67</v>
      </c>
      <c r="Q59" s="6"/>
      <c r="R59" s="62"/>
      <c r="S59" s="6"/>
      <c r="T59" s="62"/>
      <c r="U59" s="6"/>
      <c r="V59" s="105"/>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c r="GV59" s="157"/>
      <c r="GW59" s="157"/>
      <c r="GX59" s="157"/>
      <c r="GY59" s="157"/>
      <c r="GZ59" s="157"/>
      <c r="HA59" s="157"/>
      <c r="HB59" s="157"/>
      <c r="HC59" s="157"/>
      <c r="HD59" s="157"/>
      <c r="HE59" s="157"/>
      <c r="HF59" s="157"/>
      <c r="HG59" s="157"/>
      <c r="HH59" s="157"/>
      <c r="HI59" s="157"/>
      <c r="HJ59" s="157"/>
      <c r="HK59" s="157"/>
      <c r="HL59" s="157"/>
      <c r="HM59" s="157"/>
      <c r="HN59" s="157"/>
      <c r="HO59" s="157"/>
      <c r="HP59" s="157"/>
      <c r="HQ59" s="157"/>
      <c r="HR59" s="157"/>
      <c r="HS59" s="157"/>
      <c r="HT59" s="157"/>
      <c r="HU59" s="157"/>
      <c r="HV59" s="157"/>
      <c r="HW59" s="157"/>
      <c r="HX59" s="157"/>
      <c r="HY59" s="157"/>
      <c r="HZ59" s="157"/>
      <c r="IA59" s="157"/>
      <c r="IB59" s="157"/>
      <c r="IC59" s="157"/>
      <c r="ID59" s="157"/>
    </row>
    <row r="60" spans="2:238" ht="12" customHeight="1" x14ac:dyDescent="0.25">
      <c r="B60" s="6"/>
      <c r="C60" s="41"/>
      <c r="D60" s="6"/>
      <c r="E60" s="35"/>
      <c r="F60" s="6"/>
      <c r="G60" s="7"/>
      <c r="H60" s="6"/>
      <c r="I60" s="50"/>
      <c r="J60" s="6"/>
      <c r="K60" s="105"/>
      <c r="L60" s="187"/>
      <c r="M60" s="6"/>
      <c r="N60" s="276" t="s">
        <v>278</v>
      </c>
      <c r="O60" s="6"/>
      <c r="P60" s="116">
        <v>1000</v>
      </c>
      <c r="Q60" s="6"/>
      <c r="R60" s="62"/>
      <c r="S60" s="6"/>
      <c r="T60" s="62"/>
      <c r="U60" s="6"/>
      <c r="V60" s="105"/>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c r="CG60" s="157"/>
      <c r="CH60" s="157"/>
      <c r="CI60" s="157"/>
      <c r="CJ60" s="157"/>
      <c r="CK60" s="157"/>
      <c r="CL60" s="157"/>
      <c r="CM60" s="157"/>
      <c r="CN60" s="157"/>
      <c r="CO60" s="157"/>
      <c r="CP60" s="157"/>
      <c r="CQ60" s="157"/>
      <c r="CR60" s="157"/>
      <c r="CS60" s="157"/>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57"/>
      <c r="DS60" s="157"/>
      <c r="DT60" s="157"/>
      <c r="DU60" s="157"/>
      <c r="DV60" s="157"/>
      <c r="DW60" s="157"/>
      <c r="DX60" s="157"/>
      <c r="DY60" s="157"/>
      <c r="DZ60" s="157"/>
      <c r="EA60" s="157"/>
      <c r="EB60" s="157"/>
      <c r="EC60" s="157"/>
      <c r="ED60" s="157"/>
      <c r="EE60" s="157"/>
      <c r="EF60" s="157"/>
      <c r="EG60" s="157"/>
      <c r="EH60" s="157"/>
      <c r="EI60" s="157"/>
      <c r="EJ60" s="157"/>
      <c r="EK60" s="157"/>
      <c r="EL60" s="157"/>
      <c r="EM60" s="157"/>
      <c r="EN60" s="157"/>
      <c r="EO60" s="157"/>
      <c r="EP60" s="157"/>
      <c r="EQ60" s="157"/>
      <c r="ER60" s="157"/>
      <c r="ES60" s="157"/>
      <c r="ET60" s="157"/>
      <c r="EU60" s="157"/>
      <c r="EV60" s="157"/>
      <c r="EW60" s="157"/>
      <c r="EX60" s="157"/>
      <c r="EY60" s="157"/>
      <c r="EZ60" s="157"/>
      <c r="FA60" s="157"/>
      <c r="FB60" s="157"/>
      <c r="FC60" s="157"/>
      <c r="FD60" s="157"/>
      <c r="FE60" s="157"/>
      <c r="FF60" s="157"/>
      <c r="FG60" s="157"/>
      <c r="FH60" s="157"/>
      <c r="FI60" s="157"/>
      <c r="FJ60" s="157"/>
      <c r="FK60" s="157"/>
      <c r="FL60" s="157"/>
      <c r="FM60" s="157"/>
      <c r="FN60" s="157"/>
      <c r="FO60" s="157"/>
      <c r="FP60" s="157"/>
      <c r="FQ60" s="157"/>
      <c r="FR60" s="157"/>
      <c r="FS60" s="157"/>
      <c r="FT60" s="157"/>
      <c r="FU60" s="157"/>
      <c r="FV60" s="157"/>
      <c r="FW60" s="157"/>
      <c r="FX60" s="157"/>
      <c r="FY60" s="157"/>
      <c r="FZ60" s="157"/>
      <c r="GA60" s="157"/>
      <c r="GB60" s="157"/>
      <c r="GC60" s="157"/>
      <c r="GD60" s="157"/>
      <c r="GE60" s="157"/>
      <c r="GF60" s="157"/>
      <c r="GG60" s="157"/>
      <c r="GH60" s="157"/>
      <c r="GI60" s="157"/>
      <c r="GJ60" s="157"/>
      <c r="GK60" s="157"/>
      <c r="GL60" s="157"/>
      <c r="GM60" s="157"/>
      <c r="GN60" s="157"/>
      <c r="GO60" s="157"/>
      <c r="GP60" s="157"/>
      <c r="GQ60" s="157"/>
      <c r="GR60" s="157"/>
      <c r="GS60" s="157"/>
      <c r="GT60" s="157"/>
      <c r="GU60" s="157"/>
      <c r="GV60" s="157"/>
      <c r="GW60" s="157"/>
      <c r="GX60" s="157"/>
      <c r="GY60" s="157"/>
      <c r="GZ60" s="157"/>
      <c r="HA60" s="157"/>
      <c r="HB60" s="157"/>
      <c r="HC60" s="157"/>
      <c r="HD60" s="157"/>
      <c r="HE60" s="157"/>
      <c r="HF60" s="157"/>
      <c r="HG60" s="157"/>
      <c r="HH60" s="157"/>
      <c r="HI60" s="157"/>
      <c r="HJ60" s="157"/>
      <c r="HK60" s="157"/>
      <c r="HL60" s="157"/>
      <c r="HM60" s="157"/>
      <c r="HN60" s="157"/>
      <c r="HO60" s="157"/>
      <c r="HP60" s="157"/>
      <c r="HQ60" s="157"/>
      <c r="HR60" s="157"/>
      <c r="HS60" s="157"/>
      <c r="HT60" s="157"/>
      <c r="HU60" s="157"/>
      <c r="HV60" s="157"/>
      <c r="HW60" s="157"/>
      <c r="HX60" s="157"/>
      <c r="HY60" s="157"/>
      <c r="HZ60" s="157"/>
      <c r="IA60" s="157"/>
      <c r="IB60" s="157"/>
      <c r="IC60" s="157"/>
      <c r="ID60" s="157"/>
    </row>
    <row r="61" spans="2:238" ht="12" customHeight="1" x14ac:dyDescent="0.25">
      <c r="B61" s="6"/>
      <c r="C61" s="41"/>
      <c r="D61" s="6"/>
      <c r="E61" s="35"/>
      <c r="F61" s="6"/>
      <c r="G61" s="7"/>
      <c r="H61" s="6"/>
      <c r="I61" s="50"/>
      <c r="J61" s="6"/>
      <c r="K61" s="105"/>
      <c r="L61" s="187"/>
      <c r="M61" s="6"/>
      <c r="N61" s="41"/>
      <c r="O61" s="6"/>
      <c r="P61" s="62"/>
      <c r="Q61" s="6"/>
      <c r="R61" s="62"/>
      <c r="S61" s="6"/>
      <c r="T61" s="62"/>
      <c r="U61" s="6"/>
      <c r="V61" s="105"/>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7"/>
      <c r="DI61" s="157"/>
      <c r="DJ61" s="157"/>
      <c r="DK61" s="157"/>
      <c r="DL61" s="157"/>
      <c r="DM61" s="157"/>
      <c r="DN61" s="157"/>
      <c r="DO61" s="157"/>
      <c r="DP61" s="157"/>
      <c r="DQ61" s="157"/>
      <c r="DR61" s="157"/>
      <c r="DS61" s="157"/>
      <c r="DT61" s="157"/>
      <c r="DU61" s="157"/>
      <c r="DV61" s="157"/>
      <c r="DW61" s="157"/>
      <c r="DX61" s="157"/>
      <c r="DY61" s="157"/>
      <c r="DZ61" s="157"/>
      <c r="EA61" s="157"/>
      <c r="EB61" s="157"/>
      <c r="EC61" s="157"/>
      <c r="ED61" s="157"/>
      <c r="EE61" s="157"/>
      <c r="EF61" s="157"/>
      <c r="EG61" s="157"/>
      <c r="EH61" s="157"/>
      <c r="EI61" s="157"/>
      <c r="EJ61" s="157"/>
      <c r="EK61" s="157"/>
      <c r="EL61" s="157"/>
      <c r="EM61" s="157"/>
      <c r="EN61" s="157"/>
      <c r="EO61" s="157"/>
      <c r="EP61" s="157"/>
      <c r="EQ61" s="157"/>
      <c r="ER61" s="157"/>
      <c r="ES61" s="157"/>
      <c r="ET61" s="157"/>
      <c r="EU61" s="157"/>
      <c r="EV61" s="157"/>
      <c r="EW61" s="157"/>
      <c r="EX61" s="157"/>
      <c r="EY61" s="157"/>
      <c r="EZ61" s="157"/>
      <c r="FA61" s="157"/>
      <c r="FB61" s="157"/>
      <c r="FC61" s="157"/>
      <c r="FD61" s="157"/>
      <c r="FE61" s="157"/>
      <c r="FF61" s="157"/>
      <c r="FG61" s="157"/>
      <c r="FH61" s="157"/>
      <c r="FI61" s="157"/>
      <c r="FJ61" s="157"/>
      <c r="FK61" s="157"/>
      <c r="FL61" s="157"/>
      <c r="FM61" s="157"/>
      <c r="FN61" s="157"/>
      <c r="FO61" s="157"/>
      <c r="FP61" s="157"/>
      <c r="FQ61" s="157"/>
      <c r="FR61" s="157"/>
      <c r="FS61" s="157"/>
      <c r="FT61" s="157"/>
      <c r="FU61" s="157"/>
      <c r="FV61" s="157"/>
      <c r="FW61" s="157"/>
      <c r="FX61" s="157"/>
      <c r="FY61" s="157"/>
      <c r="FZ61" s="157"/>
      <c r="GA61" s="157"/>
      <c r="GB61" s="157"/>
      <c r="GC61" s="157"/>
      <c r="GD61" s="157"/>
      <c r="GE61" s="157"/>
      <c r="GF61" s="157"/>
      <c r="GG61" s="157"/>
      <c r="GH61" s="157"/>
      <c r="GI61" s="157"/>
      <c r="GJ61" s="157"/>
      <c r="GK61" s="157"/>
      <c r="GL61" s="157"/>
      <c r="GM61" s="157"/>
      <c r="GN61" s="157"/>
      <c r="GO61" s="157"/>
      <c r="GP61" s="157"/>
      <c r="GQ61" s="157"/>
      <c r="GR61" s="157"/>
      <c r="GS61" s="157"/>
      <c r="GT61" s="157"/>
      <c r="GU61" s="157"/>
      <c r="GV61" s="157"/>
      <c r="GW61" s="157"/>
      <c r="GX61" s="157"/>
      <c r="GY61" s="157"/>
      <c r="GZ61" s="157"/>
      <c r="HA61" s="157"/>
      <c r="HB61" s="157"/>
      <c r="HC61" s="157"/>
      <c r="HD61" s="157"/>
      <c r="HE61" s="157"/>
      <c r="HF61" s="157"/>
      <c r="HG61" s="157"/>
      <c r="HH61" s="157"/>
      <c r="HI61" s="157"/>
      <c r="HJ61" s="157"/>
      <c r="HK61" s="157"/>
      <c r="HL61" s="157"/>
      <c r="HM61" s="157"/>
      <c r="HN61" s="157"/>
      <c r="HO61" s="157"/>
      <c r="HP61" s="157"/>
      <c r="HQ61" s="157"/>
      <c r="HR61" s="157"/>
      <c r="HS61" s="157"/>
      <c r="HT61" s="157"/>
      <c r="HU61" s="157"/>
      <c r="HV61" s="157"/>
      <c r="HW61" s="157"/>
      <c r="HX61" s="157"/>
      <c r="HY61" s="157"/>
      <c r="HZ61" s="157"/>
      <c r="IA61" s="157"/>
      <c r="IB61" s="157"/>
      <c r="IC61" s="157"/>
      <c r="ID61" s="157"/>
    </row>
    <row r="62" spans="2:238" x14ac:dyDescent="0.25">
      <c r="B62" s="6"/>
      <c r="C62" s="41" t="s">
        <v>40</v>
      </c>
      <c r="D62" s="6"/>
      <c r="E62" s="35"/>
      <c r="F62" s="6"/>
      <c r="G62" s="7"/>
      <c r="H62" s="6"/>
      <c r="I62" s="50"/>
      <c r="J62" s="6"/>
      <c r="K62" s="105">
        <f>SUM(K63:K65)</f>
        <v>0</v>
      </c>
      <c r="L62" s="187"/>
      <c r="M62" s="6"/>
      <c r="N62" s="41" t="s">
        <v>40</v>
      </c>
      <c r="O62" s="6"/>
      <c r="P62" s="35"/>
      <c r="Q62" s="6"/>
      <c r="R62" s="7"/>
      <c r="S62" s="6"/>
      <c r="T62" s="50"/>
      <c r="U62" s="6"/>
      <c r="V62" s="105">
        <f>SUM(V63:V65)</f>
        <v>13.75</v>
      </c>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7"/>
      <c r="DI62" s="157"/>
      <c r="DJ62" s="157"/>
      <c r="DK62" s="157"/>
      <c r="DL62" s="157"/>
      <c r="DM62" s="157"/>
      <c r="DN62" s="157"/>
      <c r="DO62" s="157"/>
      <c r="DP62" s="157"/>
      <c r="DQ62" s="157"/>
      <c r="DR62" s="157"/>
      <c r="DS62" s="157"/>
      <c r="DT62" s="157"/>
      <c r="DU62" s="157"/>
      <c r="DV62" s="157"/>
      <c r="DW62" s="157"/>
      <c r="DX62" s="157"/>
      <c r="DY62" s="157"/>
      <c r="DZ62" s="157"/>
      <c r="EA62" s="157"/>
      <c r="EB62" s="157"/>
      <c r="EC62" s="157"/>
      <c r="ED62" s="157"/>
      <c r="EE62" s="157"/>
      <c r="EF62" s="157"/>
      <c r="EG62" s="157"/>
      <c r="EH62" s="157"/>
      <c r="EI62" s="157"/>
      <c r="EJ62" s="157"/>
      <c r="EK62" s="157"/>
      <c r="EL62" s="157"/>
      <c r="EM62" s="157"/>
      <c r="EN62" s="157"/>
      <c r="EO62" s="157"/>
      <c r="EP62" s="157"/>
      <c r="EQ62" s="157"/>
      <c r="ER62" s="157"/>
      <c r="ES62" s="157"/>
      <c r="ET62" s="157"/>
      <c r="EU62" s="157"/>
      <c r="EV62" s="157"/>
      <c r="EW62" s="157"/>
      <c r="EX62" s="157"/>
      <c r="EY62" s="157"/>
      <c r="EZ62" s="157"/>
      <c r="FA62" s="157"/>
      <c r="FB62" s="157"/>
      <c r="FC62" s="157"/>
      <c r="FD62" s="157"/>
      <c r="FE62" s="157"/>
      <c r="FF62" s="157"/>
      <c r="FG62" s="157"/>
      <c r="FH62" s="157"/>
      <c r="FI62" s="157"/>
      <c r="FJ62" s="157"/>
      <c r="FK62" s="157"/>
      <c r="FL62" s="157"/>
      <c r="FM62" s="157"/>
      <c r="FN62" s="157"/>
      <c r="FO62" s="157"/>
      <c r="FP62" s="157"/>
      <c r="FQ62" s="157"/>
      <c r="FR62" s="157"/>
      <c r="FS62" s="157"/>
      <c r="FT62" s="157"/>
      <c r="FU62" s="157"/>
      <c r="FV62" s="157"/>
      <c r="FW62" s="157"/>
      <c r="FX62" s="157"/>
      <c r="FY62" s="157"/>
      <c r="FZ62" s="157"/>
      <c r="GA62" s="157"/>
      <c r="GB62" s="157"/>
      <c r="GC62" s="157"/>
      <c r="GD62" s="157"/>
      <c r="GE62" s="157"/>
      <c r="GF62" s="157"/>
      <c r="GG62" s="157"/>
      <c r="GH62" s="157"/>
      <c r="GI62" s="157"/>
      <c r="GJ62" s="157"/>
      <c r="GK62" s="157"/>
      <c r="GL62" s="157"/>
      <c r="GM62" s="157"/>
      <c r="GN62" s="157"/>
      <c r="GO62" s="157"/>
      <c r="GP62" s="157"/>
      <c r="GQ62" s="157"/>
      <c r="GR62" s="157"/>
      <c r="GS62" s="157"/>
      <c r="GT62" s="157"/>
      <c r="GU62" s="157"/>
      <c r="GV62" s="157"/>
      <c r="GW62" s="157"/>
      <c r="GX62" s="157"/>
      <c r="GY62" s="157"/>
      <c r="GZ62" s="157"/>
      <c r="HA62" s="157"/>
      <c r="HB62" s="157"/>
      <c r="HC62" s="157"/>
      <c r="HD62" s="157"/>
      <c r="HE62" s="157"/>
      <c r="HF62" s="157"/>
      <c r="HG62" s="157"/>
      <c r="HH62" s="157"/>
      <c r="HI62" s="157"/>
      <c r="HJ62" s="157"/>
      <c r="HK62" s="157"/>
      <c r="HL62" s="157"/>
      <c r="HM62" s="157"/>
      <c r="HN62" s="157"/>
      <c r="HO62" s="157"/>
      <c r="HP62" s="157"/>
      <c r="HQ62" s="157"/>
      <c r="HR62" s="157"/>
      <c r="HS62" s="157"/>
      <c r="HT62" s="157"/>
      <c r="HU62" s="157"/>
      <c r="HV62" s="157"/>
      <c r="HW62" s="157"/>
      <c r="HX62" s="157"/>
      <c r="HY62" s="157"/>
      <c r="HZ62" s="157"/>
      <c r="IA62" s="157"/>
      <c r="IB62" s="157"/>
      <c r="IC62" s="157"/>
      <c r="ID62" s="157"/>
    </row>
    <row r="63" spans="2:238" x14ac:dyDescent="0.25">
      <c r="B63" s="6"/>
      <c r="C63" s="15"/>
      <c r="D63" s="6"/>
      <c r="E63" s="34"/>
      <c r="F63" s="6"/>
      <c r="G63" s="16"/>
      <c r="H63" s="6"/>
      <c r="I63" s="135"/>
      <c r="J63" s="6"/>
      <c r="K63" s="17">
        <f>E63*I63</f>
        <v>0</v>
      </c>
      <c r="L63" s="187"/>
      <c r="M63" s="6"/>
      <c r="N63" s="15" t="s">
        <v>66</v>
      </c>
      <c r="O63" s="6"/>
      <c r="P63" s="34">
        <v>1</v>
      </c>
      <c r="Q63" s="6"/>
      <c r="R63" s="16" t="s">
        <v>64</v>
      </c>
      <c r="S63" s="6"/>
      <c r="T63" s="113">
        <f>ciSWWW</f>
        <v>13.75</v>
      </c>
      <c r="U63" s="6"/>
      <c r="V63" s="17">
        <f>P63*T63</f>
        <v>13.75</v>
      </c>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c r="FL63" s="157"/>
      <c r="FM63" s="157"/>
      <c r="FN63" s="157"/>
      <c r="FO63" s="157"/>
      <c r="FP63" s="157"/>
      <c r="FQ63" s="157"/>
      <c r="FR63" s="157"/>
      <c r="FS63" s="157"/>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57"/>
      <c r="GQ63" s="157"/>
      <c r="GR63" s="157"/>
      <c r="GS63" s="157"/>
      <c r="GT63" s="157"/>
      <c r="GU63" s="157"/>
      <c r="GV63" s="157"/>
      <c r="GW63" s="157"/>
      <c r="GX63" s="157"/>
      <c r="GY63" s="157"/>
      <c r="GZ63" s="157"/>
      <c r="HA63" s="157"/>
      <c r="HB63" s="157"/>
      <c r="HC63" s="157"/>
      <c r="HD63" s="157"/>
      <c r="HE63" s="157"/>
      <c r="HF63" s="157"/>
      <c r="HG63" s="157"/>
      <c r="HH63" s="157"/>
      <c r="HI63" s="157"/>
      <c r="HJ63" s="157"/>
      <c r="HK63" s="157"/>
      <c r="HL63" s="157"/>
      <c r="HM63" s="157"/>
      <c r="HN63" s="157"/>
      <c r="HO63" s="157"/>
      <c r="HP63" s="157"/>
      <c r="HQ63" s="157"/>
      <c r="HR63" s="157"/>
      <c r="HS63" s="157"/>
      <c r="HT63" s="157"/>
      <c r="HU63" s="157"/>
      <c r="HV63" s="157"/>
      <c r="HW63" s="157"/>
      <c r="HX63" s="157"/>
      <c r="HY63" s="157"/>
      <c r="HZ63" s="157"/>
      <c r="IA63" s="157"/>
      <c r="IB63" s="157"/>
      <c r="IC63" s="157"/>
      <c r="ID63" s="157"/>
    </row>
    <row r="64" spans="2:238" x14ac:dyDescent="0.25">
      <c r="B64" s="6"/>
      <c r="C64" s="15"/>
      <c r="D64" s="6"/>
      <c r="E64" s="34"/>
      <c r="F64" s="6"/>
      <c r="G64" s="16"/>
      <c r="H64" s="6"/>
      <c r="I64" s="135"/>
      <c r="J64" s="6"/>
      <c r="K64" s="17">
        <f t="shared" ref="K64:K65" si="3">E64*I64</f>
        <v>0</v>
      </c>
      <c r="L64" s="187"/>
      <c r="M64" s="6"/>
      <c r="N64" s="30" t="s">
        <v>54</v>
      </c>
      <c r="O64" s="6"/>
      <c r="P64" s="34"/>
      <c r="Q64" s="6"/>
      <c r="R64" s="16"/>
      <c r="S64" s="6"/>
      <c r="T64" s="36"/>
      <c r="U64" s="6"/>
      <c r="V64" s="17">
        <f>P64*T64</f>
        <v>0</v>
      </c>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c r="CG64" s="157"/>
      <c r="CH64" s="157"/>
      <c r="CI64" s="157"/>
      <c r="CJ64" s="157"/>
      <c r="CK64" s="157"/>
      <c r="CL64" s="157"/>
      <c r="CM64" s="157"/>
      <c r="CN64" s="157"/>
      <c r="CO64" s="157"/>
      <c r="CP64" s="157"/>
      <c r="CQ64" s="157"/>
      <c r="CR64" s="157"/>
      <c r="CS64" s="157"/>
      <c r="CT64" s="157"/>
      <c r="CU64" s="157"/>
      <c r="CV64" s="157"/>
      <c r="CW64" s="157"/>
      <c r="CX64" s="157"/>
      <c r="CY64" s="157"/>
      <c r="CZ64" s="157"/>
      <c r="DA64" s="157"/>
      <c r="DB64" s="157"/>
      <c r="DC64" s="157"/>
      <c r="DD64" s="157"/>
      <c r="DE64" s="157"/>
      <c r="DF64" s="157"/>
      <c r="DG64" s="157"/>
      <c r="DH64" s="157"/>
      <c r="DI64" s="157"/>
      <c r="DJ64" s="157"/>
      <c r="DK64" s="157"/>
      <c r="DL64" s="157"/>
      <c r="DM64" s="157"/>
      <c r="DN64" s="157"/>
      <c r="DO64" s="157"/>
      <c r="DP64" s="157"/>
      <c r="DQ64" s="157"/>
      <c r="DR64" s="157"/>
      <c r="DS64" s="157"/>
      <c r="DT64" s="157"/>
      <c r="DU64" s="157"/>
      <c r="DV64" s="157"/>
      <c r="DW64" s="157"/>
      <c r="DX64" s="157"/>
      <c r="DY64" s="157"/>
      <c r="DZ64" s="157"/>
      <c r="EA64" s="157"/>
      <c r="EB64" s="157"/>
      <c r="EC64" s="157"/>
      <c r="ED64" s="157"/>
      <c r="EE64" s="157"/>
      <c r="EF64" s="157"/>
      <c r="EG64" s="157"/>
      <c r="EH64" s="157"/>
      <c r="EI64" s="157"/>
      <c r="EJ64" s="157"/>
      <c r="EK64" s="157"/>
      <c r="EL64" s="157"/>
      <c r="EM64" s="157"/>
      <c r="EN64" s="157"/>
      <c r="EO64" s="157"/>
      <c r="EP64" s="157"/>
      <c r="EQ64" s="157"/>
      <c r="ER64" s="157"/>
      <c r="ES64" s="157"/>
      <c r="ET64" s="157"/>
      <c r="EU64" s="157"/>
      <c r="EV64" s="157"/>
      <c r="EW64" s="157"/>
      <c r="EX64" s="157"/>
      <c r="EY64" s="157"/>
      <c r="EZ64" s="157"/>
      <c r="FA64" s="157"/>
      <c r="FB64" s="157"/>
      <c r="FC64" s="157"/>
      <c r="FD64" s="157"/>
      <c r="FE64" s="157"/>
      <c r="FF64" s="157"/>
      <c r="FG64" s="157"/>
      <c r="FH64" s="157"/>
      <c r="FI64" s="157"/>
      <c r="FJ64" s="157"/>
      <c r="FK64" s="157"/>
      <c r="FL64" s="157"/>
      <c r="FM64" s="157"/>
      <c r="FN64" s="157"/>
      <c r="FO64" s="157"/>
      <c r="FP64" s="157"/>
      <c r="FQ64" s="157"/>
      <c r="FR64" s="157"/>
      <c r="FS64" s="157"/>
      <c r="FT64" s="157"/>
      <c r="FU64" s="157"/>
      <c r="FV64" s="157"/>
      <c r="FW64" s="157"/>
      <c r="FX64" s="157"/>
      <c r="FY64" s="157"/>
      <c r="FZ64" s="157"/>
      <c r="GA64" s="157"/>
      <c r="GB64" s="157"/>
      <c r="GC64" s="157"/>
      <c r="GD64" s="157"/>
      <c r="GE64" s="157"/>
      <c r="GF64" s="157"/>
      <c r="GG64" s="157"/>
      <c r="GH64" s="157"/>
      <c r="GI64" s="157"/>
      <c r="GJ64" s="157"/>
      <c r="GK64" s="157"/>
      <c r="GL64" s="157"/>
      <c r="GM64" s="157"/>
      <c r="GN64" s="157"/>
      <c r="GO64" s="157"/>
      <c r="GP64" s="157"/>
      <c r="GQ64" s="157"/>
      <c r="GR64" s="157"/>
      <c r="GS64" s="157"/>
      <c r="GT64" s="157"/>
      <c r="GU64" s="157"/>
      <c r="GV64" s="157"/>
      <c r="GW64" s="157"/>
      <c r="GX64" s="157"/>
      <c r="GY64" s="157"/>
      <c r="GZ64" s="157"/>
      <c r="HA64" s="157"/>
      <c r="HB64" s="157"/>
      <c r="HC64" s="157"/>
      <c r="HD64" s="157"/>
      <c r="HE64" s="157"/>
      <c r="HF64" s="157"/>
      <c r="HG64" s="157"/>
      <c r="HH64" s="157"/>
      <c r="HI64" s="157"/>
      <c r="HJ64" s="157"/>
      <c r="HK64" s="157"/>
      <c r="HL64" s="157"/>
      <c r="HM64" s="157"/>
      <c r="HN64" s="157"/>
      <c r="HO64" s="157"/>
      <c r="HP64" s="157"/>
      <c r="HQ64" s="157"/>
      <c r="HR64" s="157"/>
      <c r="HS64" s="157"/>
      <c r="HT64" s="157"/>
      <c r="HU64" s="157"/>
      <c r="HV64" s="157"/>
      <c r="HW64" s="157"/>
      <c r="HX64" s="157"/>
      <c r="HY64" s="157"/>
      <c r="HZ64" s="157"/>
      <c r="IA64" s="157"/>
      <c r="IB64" s="157"/>
      <c r="IC64" s="157"/>
      <c r="ID64" s="157"/>
    </row>
    <row r="65" spans="1:238" x14ac:dyDescent="0.25">
      <c r="B65" s="6"/>
      <c r="C65" s="15"/>
      <c r="D65" s="6"/>
      <c r="E65" s="34"/>
      <c r="F65" s="6"/>
      <c r="G65" s="16"/>
      <c r="H65" s="6"/>
      <c r="I65" s="135"/>
      <c r="J65" s="6"/>
      <c r="K65" s="17">
        <f t="shared" si="3"/>
        <v>0</v>
      </c>
      <c r="L65" s="187"/>
      <c r="M65" s="6"/>
      <c r="N65" s="30" t="s">
        <v>87</v>
      </c>
      <c r="O65" s="6"/>
      <c r="P65" s="34"/>
      <c r="Q65" s="6"/>
      <c r="R65" s="103"/>
      <c r="S65" s="6"/>
      <c r="T65" s="36"/>
      <c r="U65" s="6"/>
      <c r="V65" s="17">
        <f>P65*T65</f>
        <v>0</v>
      </c>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c r="CG65" s="157"/>
      <c r="CH65" s="157"/>
      <c r="CI65" s="157"/>
      <c r="CJ65" s="157"/>
      <c r="CK65" s="157"/>
      <c r="CL65" s="157"/>
      <c r="CM65" s="157"/>
      <c r="CN65" s="157"/>
      <c r="CO65" s="157"/>
      <c r="CP65" s="157"/>
      <c r="CQ65" s="157"/>
      <c r="CR65" s="157"/>
      <c r="CS65" s="157"/>
      <c r="CT65" s="157"/>
      <c r="CU65" s="157"/>
      <c r="CV65" s="157"/>
      <c r="CW65" s="157"/>
      <c r="CX65" s="157"/>
      <c r="CY65" s="157"/>
      <c r="CZ65" s="157"/>
      <c r="DA65" s="157"/>
      <c r="DB65" s="157"/>
      <c r="DC65" s="157"/>
      <c r="DD65" s="157"/>
      <c r="DE65" s="157"/>
      <c r="DF65" s="157"/>
      <c r="DG65" s="157"/>
      <c r="DH65" s="157"/>
      <c r="DI65" s="157"/>
      <c r="DJ65" s="157"/>
      <c r="DK65" s="157"/>
      <c r="DL65" s="157"/>
      <c r="DM65" s="157"/>
      <c r="DN65" s="157"/>
      <c r="DO65" s="157"/>
      <c r="DP65" s="157"/>
      <c r="DQ65" s="157"/>
      <c r="DR65" s="157"/>
      <c r="DS65" s="157"/>
      <c r="DT65" s="157"/>
      <c r="DU65" s="157"/>
      <c r="DV65" s="157"/>
      <c r="DW65" s="157"/>
      <c r="DX65" s="157"/>
      <c r="DY65" s="157"/>
      <c r="DZ65" s="157"/>
      <c r="EA65" s="157"/>
      <c r="EB65" s="157"/>
      <c r="EC65" s="157"/>
      <c r="ED65" s="157"/>
      <c r="EE65" s="157"/>
      <c r="EF65" s="157"/>
      <c r="EG65" s="157"/>
      <c r="EH65" s="157"/>
      <c r="EI65" s="157"/>
      <c r="EJ65" s="157"/>
      <c r="EK65" s="157"/>
      <c r="EL65" s="157"/>
      <c r="EM65" s="157"/>
      <c r="EN65" s="157"/>
      <c r="EO65" s="157"/>
      <c r="EP65" s="157"/>
      <c r="EQ65" s="157"/>
      <c r="ER65" s="157"/>
      <c r="ES65" s="157"/>
      <c r="ET65" s="157"/>
      <c r="EU65" s="157"/>
      <c r="EV65" s="157"/>
      <c r="EW65" s="157"/>
      <c r="EX65" s="157"/>
      <c r="EY65" s="157"/>
      <c r="EZ65" s="157"/>
      <c r="FA65" s="157"/>
      <c r="FB65" s="157"/>
      <c r="FC65" s="157"/>
      <c r="FD65" s="157"/>
      <c r="FE65" s="157"/>
      <c r="FF65" s="157"/>
      <c r="FG65" s="157"/>
      <c r="FH65" s="157"/>
      <c r="FI65" s="157"/>
      <c r="FJ65" s="157"/>
      <c r="FK65" s="157"/>
      <c r="FL65" s="157"/>
      <c r="FM65" s="157"/>
      <c r="FN65" s="157"/>
      <c r="FO65" s="157"/>
      <c r="FP65" s="157"/>
      <c r="FQ65" s="157"/>
      <c r="FR65" s="157"/>
      <c r="FS65" s="157"/>
      <c r="FT65" s="157"/>
      <c r="FU65" s="157"/>
      <c r="FV65" s="157"/>
      <c r="FW65" s="157"/>
      <c r="FX65" s="157"/>
      <c r="FY65" s="157"/>
      <c r="FZ65" s="157"/>
      <c r="GA65" s="157"/>
      <c r="GB65" s="157"/>
      <c r="GC65" s="157"/>
      <c r="GD65" s="157"/>
      <c r="GE65" s="157"/>
      <c r="GF65" s="157"/>
      <c r="GG65" s="157"/>
      <c r="GH65" s="157"/>
      <c r="GI65" s="157"/>
      <c r="GJ65" s="157"/>
      <c r="GK65" s="157"/>
      <c r="GL65" s="157"/>
      <c r="GM65" s="157"/>
      <c r="GN65" s="157"/>
      <c r="GO65" s="157"/>
      <c r="GP65" s="157"/>
      <c r="GQ65" s="157"/>
      <c r="GR65" s="157"/>
      <c r="GS65" s="157"/>
      <c r="GT65" s="157"/>
      <c r="GU65" s="157"/>
      <c r="GV65" s="157"/>
      <c r="GW65" s="157"/>
      <c r="GX65" s="157"/>
      <c r="GY65" s="157"/>
      <c r="GZ65" s="157"/>
      <c r="HA65" s="157"/>
      <c r="HB65" s="157"/>
      <c r="HC65" s="157"/>
      <c r="HD65" s="157"/>
      <c r="HE65" s="157"/>
      <c r="HF65" s="157"/>
      <c r="HG65" s="157"/>
      <c r="HH65" s="157"/>
      <c r="HI65" s="157"/>
      <c r="HJ65" s="157"/>
      <c r="HK65" s="157"/>
      <c r="HL65" s="157"/>
      <c r="HM65" s="157"/>
      <c r="HN65" s="157"/>
      <c r="HO65" s="157"/>
      <c r="HP65" s="157"/>
      <c r="HQ65" s="157"/>
      <c r="HR65" s="157"/>
      <c r="HS65" s="157"/>
      <c r="HT65" s="157"/>
      <c r="HU65" s="157"/>
      <c r="HV65" s="157"/>
      <c r="HW65" s="157"/>
      <c r="HX65" s="157"/>
      <c r="HY65" s="157"/>
      <c r="HZ65" s="157"/>
      <c r="IA65" s="157"/>
      <c r="IB65" s="157"/>
      <c r="IC65" s="157"/>
      <c r="ID65" s="157"/>
    </row>
    <row r="66" spans="1:238" x14ac:dyDescent="0.25">
      <c r="B66" s="6"/>
      <c r="C66" s="41"/>
      <c r="D66" s="6"/>
      <c r="E66" s="35"/>
      <c r="F66" s="6"/>
      <c r="G66" s="7"/>
      <c r="H66" s="6"/>
      <c r="I66" s="50"/>
      <c r="J66" s="6"/>
      <c r="K66" s="105"/>
      <c r="L66" s="187"/>
      <c r="M66" s="6"/>
      <c r="N66" s="41"/>
      <c r="O66" s="6"/>
      <c r="P66" s="35"/>
      <c r="Q66" s="6"/>
      <c r="R66" s="7"/>
      <c r="S66" s="6"/>
      <c r="T66" s="50"/>
      <c r="U66" s="6"/>
      <c r="V66" s="105"/>
      <c r="Y66" s="157"/>
      <c r="Z66" s="157"/>
      <c r="AA66" s="157"/>
      <c r="AB66" s="157"/>
      <c r="AC66" s="157"/>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c r="CE66" s="157"/>
      <c r="CF66" s="157"/>
      <c r="CG66" s="157"/>
      <c r="CH66" s="157"/>
      <c r="CI66" s="157"/>
      <c r="CJ66" s="157"/>
      <c r="CK66" s="157"/>
      <c r="CL66" s="157"/>
      <c r="CM66" s="157"/>
      <c r="CN66" s="157"/>
      <c r="CO66" s="157"/>
      <c r="CP66" s="157"/>
      <c r="CQ66" s="157"/>
      <c r="CR66" s="157"/>
      <c r="CS66" s="157"/>
      <c r="CT66" s="157"/>
      <c r="CU66" s="157"/>
      <c r="CV66" s="157"/>
      <c r="CW66" s="157"/>
      <c r="CX66" s="157"/>
      <c r="CY66" s="157"/>
      <c r="CZ66" s="157"/>
      <c r="DA66" s="157"/>
      <c r="DB66" s="157"/>
      <c r="DC66" s="157"/>
      <c r="DD66" s="157"/>
      <c r="DE66" s="157"/>
      <c r="DF66" s="157"/>
      <c r="DG66" s="157"/>
      <c r="DH66" s="157"/>
      <c r="DI66" s="157"/>
      <c r="DJ66" s="157"/>
      <c r="DK66" s="157"/>
      <c r="DL66" s="157"/>
      <c r="DM66" s="157"/>
      <c r="DN66" s="157"/>
      <c r="DO66" s="157"/>
      <c r="DP66" s="157"/>
      <c r="DQ66" s="157"/>
      <c r="DR66" s="157"/>
      <c r="DS66" s="157"/>
      <c r="DT66" s="157"/>
      <c r="DU66" s="157"/>
      <c r="DV66" s="157"/>
      <c r="DW66" s="157"/>
      <c r="DX66" s="157"/>
      <c r="DY66" s="157"/>
      <c r="DZ66" s="157"/>
      <c r="EA66" s="157"/>
      <c r="EB66" s="157"/>
      <c r="EC66" s="157"/>
      <c r="ED66" s="157"/>
      <c r="EE66" s="157"/>
      <c r="EF66" s="157"/>
      <c r="EG66" s="157"/>
      <c r="EH66" s="157"/>
      <c r="EI66" s="157"/>
      <c r="EJ66" s="157"/>
      <c r="EK66" s="157"/>
      <c r="EL66" s="157"/>
      <c r="EM66" s="157"/>
      <c r="EN66" s="157"/>
      <c r="EO66" s="157"/>
      <c r="EP66" s="157"/>
      <c r="EQ66" s="157"/>
      <c r="ER66" s="157"/>
      <c r="ES66" s="157"/>
      <c r="ET66" s="157"/>
      <c r="EU66" s="157"/>
      <c r="EV66" s="157"/>
      <c r="EW66" s="157"/>
      <c r="EX66" s="157"/>
      <c r="EY66" s="157"/>
      <c r="EZ66" s="157"/>
      <c r="FA66" s="157"/>
      <c r="FB66" s="157"/>
      <c r="FC66" s="157"/>
      <c r="FD66" s="157"/>
      <c r="FE66" s="157"/>
      <c r="FF66" s="157"/>
      <c r="FG66" s="157"/>
      <c r="FH66" s="157"/>
      <c r="FI66" s="157"/>
      <c r="FJ66" s="157"/>
      <c r="FK66" s="157"/>
      <c r="FL66" s="157"/>
      <c r="FM66" s="157"/>
      <c r="FN66" s="157"/>
      <c r="FO66" s="157"/>
      <c r="FP66" s="157"/>
      <c r="FQ66" s="157"/>
      <c r="FR66" s="157"/>
      <c r="FS66" s="157"/>
      <c r="FT66" s="157"/>
      <c r="FU66" s="157"/>
      <c r="FV66" s="157"/>
      <c r="FW66" s="157"/>
      <c r="FX66" s="157"/>
      <c r="FY66" s="157"/>
      <c r="FZ66" s="157"/>
      <c r="GA66" s="157"/>
      <c r="GB66" s="157"/>
      <c r="GC66" s="157"/>
      <c r="GD66" s="157"/>
      <c r="GE66" s="157"/>
      <c r="GF66" s="157"/>
      <c r="GG66" s="157"/>
      <c r="GH66" s="157"/>
      <c r="GI66" s="157"/>
      <c r="GJ66" s="157"/>
      <c r="GK66" s="157"/>
      <c r="GL66" s="157"/>
      <c r="GM66" s="157"/>
      <c r="GN66" s="157"/>
      <c r="GO66" s="157"/>
      <c r="GP66" s="157"/>
      <c r="GQ66" s="157"/>
      <c r="GR66" s="157"/>
      <c r="GS66" s="157"/>
      <c r="GT66" s="157"/>
      <c r="GU66" s="157"/>
      <c r="GV66" s="157"/>
      <c r="GW66" s="157"/>
      <c r="GX66" s="157"/>
      <c r="GY66" s="157"/>
      <c r="GZ66" s="157"/>
      <c r="HA66" s="157"/>
      <c r="HB66" s="157"/>
      <c r="HC66" s="157"/>
      <c r="HD66" s="157"/>
      <c r="HE66" s="157"/>
      <c r="HF66" s="157"/>
      <c r="HG66" s="157"/>
      <c r="HH66" s="157"/>
      <c r="HI66" s="157"/>
      <c r="HJ66" s="157"/>
      <c r="HK66" s="157"/>
      <c r="HL66" s="157"/>
      <c r="HM66" s="157"/>
      <c r="HN66" s="157"/>
      <c r="HO66" s="157"/>
      <c r="HP66" s="157"/>
      <c r="HQ66" s="157"/>
      <c r="HR66" s="157"/>
      <c r="HS66" s="157"/>
      <c r="HT66" s="157"/>
      <c r="HU66" s="157"/>
      <c r="HV66" s="157"/>
      <c r="HW66" s="157"/>
      <c r="HX66" s="157"/>
      <c r="HY66" s="157"/>
      <c r="HZ66" s="157"/>
      <c r="IA66" s="157"/>
      <c r="IB66" s="157"/>
      <c r="IC66" s="157"/>
      <c r="ID66" s="157"/>
    </row>
    <row r="67" spans="1:238" ht="15.6" x14ac:dyDescent="0.25">
      <c r="B67" s="6"/>
      <c r="C67" s="57" t="s">
        <v>125</v>
      </c>
      <c r="D67" s="6"/>
      <c r="E67" s="35"/>
      <c r="F67" s="6"/>
      <c r="G67" s="7"/>
      <c r="H67" s="6"/>
      <c r="I67" s="35"/>
      <c r="J67" s="6"/>
      <c r="K67" s="17">
        <f>+(K23+K29+K37+K44+K62)*Operloan*0.75</f>
        <v>3.9222187500000003</v>
      </c>
      <c r="L67" s="187"/>
      <c r="M67" s="6"/>
      <c r="N67" s="57" t="s">
        <v>295</v>
      </c>
      <c r="O67" s="6"/>
      <c r="P67" s="35"/>
      <c r="Q67" s="6"/>
      <c r="R67" s="7"/>
      <c r="S67" s="6"/>
      <c r="T67" s="35"/>
      <c r="U67" s="6"/>
      <c r="V67" s="17">
        <f>+(V20+V23+V29+V37+V44+V49+V62)*Operloan*0.75</f>
        <v>3.837046875</v>
      </c>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c r="CE67" s="157"/>
      <c r="CF67" s="157"/>
      <c r="CG67" s="157"/>
      <c r="CH67" s="157"/>
      <c r="CI67" s="157"/>
      <c r="CJ67" s="157"/>
      <c r="CK67" s="157"/>
      <c r="CL67" s="157"/>
      <c r="CM67" s="157"/>
      <c r="CN67" s="157"/>
      <c r="CO67" s="157"/>
      <c r="CP67" s="157"/>
      <c r="CQ67" s="157"/>
      <c r="CR67" s="157"/>
      <c r="CS67" s="157"/>
      <c r="CT67" s="157"/>
      <c r="CU67" s="157"/>
      <c r="CV67" s="157"/>
      <c r="CW67" s="157"/>
      <c r="CX67" s="157"/>
      <c r="CY67" s="157"/>
      <c r="CZ67" s="157"/>
      <c r="DA67" s="157"/>
      <c r="DB67" s="157"/>
      <c r="DC67" s="157"/>
      <c r="DD67" s="157"/>
      <c r="DE67" s="157"/>
      <c r="DF67" s="157"/>
      <c r="DG67" s="157"/>
      <c r="DH67" s="157"/>
      <c r="DI67" s="157"/>
      <c r="DJ67" s="157"/>
      <c r="DK67" s="157"/>
      <c r="DL67" s="157"/>
      <c r="DM67" s="157"/>
      <c r="DN67" s="157"/>
      <c r="DO67" s="157"/>
      <c r="DP67" s="157"/>
      <c r="DQ67" s="157"/>
      <c r="DR67" s="157"/>
      <c r="DS67" s="157"/>
      <c r="DT67" s="157"/>
      <c r="DU67" s="157"/>
      <c r="DV67" s="157"/>
      <c r="DW67" s="157"/>
      <c r="DX67" s="157"/>
      <c r="DY67" s="157"/>
      <c r="DZ67" s="157"/>
      <c r="EA67" s="157"/>
      <c r="EB67" s="157"/>
      <c r="EC67" s="157"/>
      <c r="ED67" s="157"/>
      <c r="EE67" s="157"/>
      <c r="EF67" s="157"/>
      <c r="EG67" s="157"/>
      <c r="EH67" s="157"/>
      <c r="EI67" s="157"/>
      <c r="EJ67" s="157"/>
      <c r="EK67" s="157"/>
      <c r="EL67" s="157"/>
      <c r="EM67" s="157"/>
      <c r="EN67" s="157"/>
      <c r="EO67" s="157"/>
      <c r="EP67" s="157"/>
      <c r="EQ67" s="157"/>
      <c r="ER67" s="157"/>
      <c r="ES67" s="157"/>
      <c r="ET67" s="157"/>
      <c r="EU67" s="157"/>
      <c r="EV67" s="157"/>
      <c r="EW67" s="157"/>
      <c r="EX67" s="157"/>
      <c r="EY67" s="157"/>
      <c r="EZ67" s="157"/>
      <c r="FA67" s="157"/>
      <c r="FB67" s="157"/>
      <c r="FC67" s="157"/>
      <c r="FD67" s="157"/>
      <c r="FE67" s="157"/>
      <c r="FF67" s="157"/>
      <c r="FG67" s="157"/>
      <c r="FH67" s="157"/>
      <c r="FI67" s="157"/>
      <c r="FJ67" s="157"/>
      <c r="FK67" s="157"/>
      <c r="FL67" s="157"/>
      <c r="FM67" s="157"/>
      <c r="FN67" s="157"/>
      <c r="FO67" s="157"/>
      <c r="FP67" s="157"/>
      <c r="FQ67" s="157"/>
      <c r="FR67" s="157"/>
      <c r="FS67" s="157"/>
      <c r="FT67" s="157"/>
      <c r="FU67" s="157"/>
      <c r="FV67" s="157"/>
      <c r="FW67" s="157"/>
      <c r="FX67" s="157"/>
      <c r="FY67" s="157"/>
      <c r="FZ67" s="157"/>
      <c r="GA67" s="157"/>
      <c r="GB67" s="157"/>
      <c r="GC67" s="157"/>
      <c r="GD67" s="157"/>
      <c r="GE67" s="157"/>
      <c r="GF67" s="157"/>
      <c r="GG67" s="157"/>
      <c r="GH67" s="157"/>
      <c r="GI67" s="157"/>
      <c r="GJ67" s="157"/>
      <c r="GK67" s="157"/>
      <c r="GL67" s="157"/>
      <c r="GM67" s="157"/>
      <c r="GN67" s="157"/>
      <c r="GO67" s="157"/>
      <c r="GP67" s="157"/>
      <c r="GQ67" s="157"/>
      <c r="GR67" s="157"/>
      <c r="GS67" s="157"/>
      <c r="GT67" s="157"/>
      <c r="GU67" s="157"/>
      <c r="GV67" s="157"/>
      <c r="GW67" s="157"/>
      <c r="GX67" s="157"/>
      <c r="GY67" s="157"/>
      <c r="GZ67" s="157"/>
      <c r="HA67" s="157"/>
      <c r="HB67" s="157"/>
      <c r="HC67" s="157"/>
      <c r="HD67" s="157"/>
      <c r="HE67" s="157"/>
      <c r="HF67" s="157"/>
      <c r="HG67" s="157"/>
      <c r="HH67" s="157"/>
      <c r="HI67" s="157"/>
      <c r="HJ67" s="157"/>
      <c r="HK67" s="157"/>
      <c r="HL67" s="157"/>
      <c r="HM67" s="157"/>
      <c r="HN67" s="157"/>
      <c r="HO67" s="157"/>
      <c r="HP67" s="157"/>
      <c r="HQ67" s="157"/>
      <c r="HR67" s="157"/>
      <c r="HS67" s="157"/>
      <c r="HT67" s="157"/>
      <c r="HU67" s="157"/>
      <c r="HV67" s="157"/>
      <c r="HW67" s="157"/>
      <c r="HX67" s="157"/>
      <c r="HY67" s="157"/>
      <c r="HZ67" s="157"/>
      <c r="IA67" s="157"/>
      <c r="IB67" s="157"/>
      <c r="IC67" s="157"/>
      <c r="ID67" s="157"/>
    </row>
    <row r="68" spans="1:238" x14ac:dyDescent="0.25">
      <c r="B68" s="6"/>
      <c r="C68" s="6"/>
      <c r="D68" s="6"/>
      <c r="E68" s="35"/>
      <c r="F68" s="6"/>
      <c r="G68" s="7"/>
      <c r="H68" s="6"/>
      <c r="I68" s="35"/>
      <c r="J68" s="6"/>
      <c r="K68" s="17"/>
      <c r="L68" s="187"/>
      <c r="M68" s="6"/>
      <c r="N68" s="6"/>
      <c r="O68" s="6"/>
      <c r="P68" s="35"/>
      <c r="Q68" s="6"/>
      <c r="R68" s="7"/>
      <c r="S68" s="6"/>
      <c r="T68" s="35"/>
      <c r="U68" s="6"/>
      <c r="V68" s="1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c r="CE68" s="157"/>
      <c r="CF68" s="157"/>
      <c r="CG68" s="157"/>
      <c r="CH68" s="157"/>
      <c r="CI68" s="157"/>
      <c r="CJ68" s="157"/>
      <c r="CK68" s="157"/>
      <c r="CL68" s="157"/>
      <c r="CM68" s="157"/>
      <c r="CN68" s="157"/>
      <c r="CO68" s="157"/>
      <c r="CP68" s="157"/>
      <c r="CQ68" s="157"/>
      <c r="CR68" s="157"/>
      <c r="CS68" s="157"/>
      <c r="CT68" s="157"/>
      <c r="CU68" s="157"/>
      <c r="CV68" s="157"/>
      <c r="CW68" s="157"/>
      <c r="CX68" s="157"/>
      <c r="CY68" s="157"/>
      <c r="CZ68" s="157"/>
      <c r="DA68" s="157"/>
      <c r="DB68" s="157"/>
      <c r="DC68" s="157"/>
      <c r="DD68" s="157"/>
      <c r="DE68" s="157"/>
      <c r="DF68" s="157"/>
      <c r="DG68" s="157"/>
      <c r="DH68" s="157"/>
      <c r="DI68" s="157"/>
      <c r="DJ68" s="157"/>
      <c r="DK68" s="157"/>
      <c r="DL68" s="157"/>
      <c r="DM68" s="157"/>
      <c r="DN68" s="157"/>
      <c r="DO68" s="157"/>
      <c r="DP68" s="157"/>
      <c r="DQ68" s="157"/>
      <c r="DR68" s="157"/>
      <c r="DS68" s="157"/>
      <c r="DT68" s="157"/>
      <c r="DU68" s="157"/>
      <c r="DV68" s="157"/>
      <c r="DW68" s="157"/>
      <c r="DX68" s="157"/>
      <c r="DY68" s="157"/>
      <c r="DZ68" s="157"/>
      <c r="EA68" s="157"/>
      <c r="EB68" s="157"/>
      <c r="EC68" s="157"/>
      <c r="ED68" s="157"/>
      <c r="EE68" s="157"/>
      <c r="EF68" s="157"/>
      <c r="EG68" s="157"/>
      <c r="EH68" s="157"/>
      <c r="EI68" s="157"/>
      <c r="EJ68" s="157"/>
      <c r="EK68" s="157"/>
      <c r="EL68" s="157"/>
      <c r="EM68" s="157"/>
      <c r="EN68" s="157"/>
      <c r="EO68" s="157"/>
      <c r="EP68" s="157"/>
      <c r="EQ68" s="157"/>
      <c r="ER68" s="157"/>
      <c r="ES68" s="157"/>
      <c r="ET68" s="157"/>
      <c r="EU68" s="157"/>
      <c r="EV68" s="157"/>
      <c r="EW68" s="157"/>
      <c r="EX68" s="157"/>
      <c r="EY68" s="157"/>
      <c r="EZ68" s="157"/>
      <c r="FA68" s="157"/>
      <c r="FB68" s="157"/>
      <c r="FC68" s="157"/>
      <c r="FD68" s="157"/>
      <c r="FE68" s="157"/>
      <c r="FF68" s="157"/>
      <c r="FG68" s="157"/>
      <c r="FH68" s="157"/>
      <c r="FI68" s="157"/>
      <c r="FJ68" s="157"/>
      <c r="FK68" s="157"/>
      <c r="FL68" s="157"/>
      <c r="FM68" s="157"/>
      <c r="FN68" s="157"/>
      <c r="FO68" s="157"/>
      <c r="FP68" s="157"/>
      <c r="FQ68" s="157"/>
      <c r="FR68" s="157"/>
      <c r="FS68" s="157"/>
      <c r="FT68" s="157"/>
      <c r="FU68" s="157"/>
      <c r="FV68" s="157"/>
      <c r="FW68" s="157"/>
      <c r="FX68" s="157"/>
      <c r="FY68" s="157"/>
      <c r="FZ68" s="157"/>
      <c r="GA68" s="157"/>
      <c r="GB68" s="157"/>
      <c r="GC68" s="157"/>
      <c r="GD68" s="157"/>
      <c r="GE68" s="157"/>
      <c r="GF68" s="157"/>
      <c r="GG68" s="157"/>
      <c r="GH68" s="157"/>
      <c r="GI68" s="157"/>
      <c r="GJ68" s="157"/>
      <c r="GK68" s="157"/>
      <c r="GL68" s="157"/>
      <c r="GM68" s="157"/>
      <c r="GN68" s="157"/>
      <c r="GO68" s="157"/>
      <c r="GP68" s="157"/>
      <c r="GQ68" s="157"/>
      <c r="GR68" s="157"/>
      <c r="GS68" s="157"/>
      <c r="GT68" s="157"/>
      <c r="GU68" s="157"/>
      <c r="GV68" s="157"/>
      <c r="GW68" s="157"/>
      <c r="GX68" s="157"/>
      <c r="GY68" s="157"/>
      <c r="GZ68" s="157"/>
      <c r="HA68" s="157"/>
      <c r="HB68" s="157"/>
      <c r="HC68" s="157"/>
      <c r="HD68" s="157"/>
      <c r="HE68" s="157"/>
      <c r="HF68" s="157"/>
      <c r="HG68" s="157"/>
      <c r="HH68" s="157"/>
      <c r="HI68" s="157"/>
      <c r="HJ68" s="157"/>
      <c r="HK68" s="157"/>
      <c r="HL68" s="157"/>
      <c r="HM68" s="157"/>
      <c r="HN68" s="157"/>
      <c r="HO68" s="157"/>
      <c r="HP68" s="157"/>
      <c r="HQ68" s="157"/>
      <c r="HR68" s="157"/>
      <c r="HS68" s="157"/>
      <c r="HT68" s="157"/>
      <c r="HU68" s="157"/>
      <c r="HV68" s="157"/>
      <c r="HW68" s="157"/>
      <c r="HX68" s="157"/>
      <c r="HY68" s="157"/>
      <c r="HZ68" s="157"/>
      <c r="IA68" s="157"/>
      <c r="IB68" s="157"/>
      <c r="IC68" s="157"/>
      <c r="ID68" s="157"/>
    </row>
    <row r="69" spans="1:238" x14ac:dyDescent="0.25">
      <c r="B69" s="41"/>
      <c r="C69" s="41" t="s">
        <v>86</v>
      </c>
      <c r="D69" s="41"/>
      <c r="E69" s="54"/>
      <c r="F69" s="41"/>
      <c r="G69" s="42"/>
      <c r="H69" s="41"/>
      <c r="I69" s="54"/>
      <c r="J69" s="41"/>
      <c r="K69" s="43">
        <f>SUM(K23,K29,K37,K44,K62,K67)</f>
        <v>94.872218750000002</v>
      </c>
      <c r="L69" s="187"/>
      <c r="M69" s="41"/>
      <c r="N69" s="194" t="s">
        <v>86</v>
      </c>
      <c r="O69" s="194"/>
      <c r="P69" s="195"/>
      <c r="Q69" s="194"/>
      <c r="R69" s="196"/>
      <c r="S69" s="194"/>
      <c r="T69" s="195"/>
      <c r="U69" s="194"/>
      <c r="V69" s="197">
        <f>SUM(V20,V23,V29,V37,V44,V62,V49,V67)</f>
        <v>92.812046875000007</v>
      </c>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c r="CG69" s="157"/>
      <c r="CH69" s="157"/>
      <c r="CI69" s="157"/>
      <c r="CJ69" s="157"/>
      <c r="CK69" s="157"/>
      <c r="CL69" s="157"/>
      <c r="CM69" s="157"/>
      <c r="CN69" s="157"/>
      <c r="CO69" s="157"/>
      <c r="CP69" s="157"/>
      <c r="CQ69" s="157"/>
      <c r="CR69" s="157"/>
      <c r="CS69" s="157"/>
      <c r="CT69" s="157"/>
      <c r="CU69" s="157"/>
      <c r="CV69" s="157"/>
      <c r="CW69" s="157"/>
      <c r="CX69" s="157"/>
      <c r="CY69" s="157"/>
      <c r="CZ69" s="157"/>
      <c r="DA69" s="157"/>
      <c r="DB69" s="157"/>
      <c r="DC69" s="157"/>
      <c r="DD69" s="157"/>
      <c r="DE69" s="157"/>
      <c r="DF69" s="157"/>
      <c r="DG69" s="157"/>
      <c r="DH69" s="157"/>
      <c r="DI69" s="157"/>
      <c r="DJ69" s="157"/>
      <c r="DK69" s="157"/>
      <c r="DL69" s="157"/>
      <c r="DM69" s="157"/>
      <c r="DN69" s="157"/>
      <c r="DO69" s="157"/>
      <c r="DP69" s="157"/>
      <c r="DQ69" s="157"/>
      <c r="DR69" s="157"/>
      <c r="DS69" s="157"/>
      <c r="DT69" s="157"/>
      <c r="DU69" s="157"/>
      <c r="DV69" s="157"/>
      <c r="DW69" s="157"/>
      <c r="DX69" s="157"/>
      <c r="DY69" s="157"/>
      <c r="DZ69" s="157"/>
      <c r="EA69" s="157"/>
      <c r="EB69" s="157"/>
      <c r="EC69" s="157"/>
      <c r="ED69" s="157"/>
      <c r="EE69" s="157"/>
      <c r="EF69" s="157"/>
      <c r="EG69" s="157"/>
      <c r="EH69" s="157"/>
      <c r="EI69" s="157"/>
      <c r="EJ69" s="157"/>
      <c r="EK69" s="157"/>
      <c r="EL69" s="157"/>
      <c r="EM69" s="157"/>
      <c r="EN69" s="157"/>
      <c r="EO69" s="157"/>
      <c r="EP69" s="157"/>
      <c r="EQ69" s="157"/>
      <c r="ER69" s="157"/>
      <c r="ES69" s="157"/>
      <c r="ET69" s="157"/>
      <c r="EU69" s="157"/>
      <c r="EV69" s="157"/>
      <c r="EW69" s="157"/>
      <c r="EX69" s="157"/>
      <c r="EY69" s="157"/>
      <c r="EZ69" s="157"/>
      <c r="FA69" s="157"/>
      <c r="FB69" s="157"/>
      <c r="FC69" s="157"/>
      <c r="FD69" s="157"/>
      <c r="FE69" s="157"/>
      <c r="FF69" s="157"/>
      <c r="FG69" s="157"/>
      <c r="FH69" s="157"/>
      <c r="FI69" s="157"/>
      <c r="FJ69" s="157"/>
      <c r="FK69" s="157"/>
      <c r="FL69" s="157"/>
      <c r="FM69" s="157"/>
      <c r="FN69" s="157"/>
      <c r="FO69" s="157"/>
      <c r="FP69" s="157"/>
      <c r="FQ69" s="157"/>
      <c r="FR69" s="157"/>
      <c r="FS69" s="157"/>
      <c r="FT69" s="157"/>
      <c r="FU69" s="157"/>
      <c r="FV69" s="157"/>
      <c r="FW69" s="157"/>
      <c r="FX69" s="157"/>
      <c r="FY69" s="157"/>
      <c r="FZ69" s="157"/>
      <c r="GA69" s="157"/>
      <c r="GB69" s="157"/>
      <c r="GC69" s="157"/>
      <c r="GD69" s="157"/>
      <c r="GE69" s="157"/>
      <c r="GF69" s="157"/>
      <c r="GG69" s="157"/>
      <c r="GH69" s="157"/>
      <c r="GI69" s="157"/>
      <c r="GJ69" s="157"/>
      <c r="GK69" s="157"/>
      <c r="GL69" s="157"/>
      <c r="GM69" s="157"/>
      <c r="GN69" s="157"/>
      <c r="GO69" s="157"/>
      <c r="GP69" s="157"/>
      <c r="GQ69" s="157"/>
      <c r="GR69" s="157"/>
      <c r="GS69" s="157"/>
      <c r="GT69" s="157"/>
      <c r="GU69" s="157"/>
      <c r="GV69" s="157"/>
      <c r="GW69" s="157"/>
      <c r="GX69" s="157"/>
      <c r="GY69" s="157"/>
      <c r="GZ69" s="157"/>
      <c r="HA69" s="157"/>
      <c r="HB69" s="157"/>
      <c r="HC69" s="157"/>
      <c r="HD69" s="157"/>
      <c r="HE69" s="157"/>
      <c r="HF69" s="157"/>
      <c r="HG69" s="157"/>
      <c r="HH69" s="157"/>
      <c r="HI69" s="157"/>
      <c r="HJ69" s="157"/>
      <c r="HK69" s="157"/>
      <c r="HL69" s="157"/>
      <c r="HM69" s="157"/>
      <c r="HN69" s="157"/>
      <c r="HO69" s="157"/>
      <c r="HP69" s="157"/>
      <c r="HQ69" s="157"/>
      <c r="HR69" s="157"/>
      <c r="HS69" s="157"/>
      <c r="HT69" s="157"/>
      <c r="HU69" s="157"/>
      <c r="HV69" s="157"/>
      <c r="HW69" s="157"/>
      <c r="HX69" s="157"/>
      <c r="HY69" s="157"/>
      <c r="HZ69" s="157"/>
      <c r="IA69" s="157"/>
      <c r="IB69" s="157"/>
      <c r="IC69" s="157"/>
      <c r="ID69" s="157"/>
    </row>
    <row r="70" spans="1:238" s="38" customFormat="1" x14ac:dyDescent="0.25">
      <c r="A70" s="201"/>
      <c r="B70" s="9"/>
      <c r="C70" s="9"/>
      <c r="D70" s="9"/>
      <c r="E70" s="59"/>
      <c r="F70" s="9"/>
      <c r="G70" s="13"/>
      <c r="H70" s="9"/>
      <c r="I70" s="59"/>
      <c r="J70" s="9"/>
      <c r="K70" s="182"/>
      <c r="L70" s="189"/>
      <c r="M70" s="9"/>
      <c r="N70" s="9"/>
      <c r="O70" s="9"/>
      <c r="P70" s="59"/>
      <c r="Q70" s="9"/>
      <c r="R70" s="13"/>
      <c r="S70" s="9"/>
      <c r="T70" s="59"/>
      <c r="U70" s="9"/>
      <c r="V70" s="182"/>
      <c r="X70" s="37"/>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1"/>
      <c r="FD70" s="201"/>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1"/>
      <c r="GC70" s="201"/>
      <c r="GD70" s="201"/>
      <c r="GE70" s="201"/>
      <c r="GF70" s="201"/>
      <c r="GG70" s="201"/>
      <c r="GH70" s="201"/>
      <c r="GI70" s="201"/>
      <c r="GJ70" s="201"/>
      <c r="GK70" s="201"/>
      <c r="GL70" s="201"/>
      <c r="GM70" s="201"/>
      <c r="GN70" s="201"/>
      <c r="GO70" s="201"/>
      <c r="GP70" s="201"/>
      <c r="GQ70" s="201"/>
      <c r="GR70" s="201"/>
      <c r="GS70" s="201"/>
      <c r="GT70" s="201"/>
      <c r="GU70" s="201"/>
      <c r="GV70" s="201"/>
      <c r="GW70" s="201"/>
      <c r="GX70" s="201"/>
      <c r="GY70" s="201"/>
      <c r="GZ70" s="201"/>
      <c r="HA70" s="201"/>
      <c r="HB70" s="201"/>
      <c r="HC70" s="201"/>
      <c r="HD70" s="201"/>
      <c r="HE70" s="201"/>
      <c r="HF70" s="201"/>
      <c r="HG70" s="201"/>
      <c r="HH70" s="201"/>
      <c r="HI70" s="201"/>
      <c r="HJ70" s="201"/>
      <c r="HK70" s="201"/>
      <c r="HL70" s="201"/>
      <c r="HM70" s="201"/>
      <c r="HN70" s="201"/>
      <c r="HO70" s="201"/>
      <c r="HP70" s="201"/>
      <c r="HQ70" s="201"/>
      <c r="HR70" s="201"/>
      <c r="HS70" s="201"/>
      <c r="HT70" s="201"/>
      <c r="HU70" s="201"/>
      <c r="HV70" s="201"/>
      <c r="HW70" s="201"/>
      <c r="HX70" s="201"/>
      <c r="HY70" s="201"/>
      <c r="HZ70" s="201"/>
      <c r="IA70" s="201"/>
      <c r="IB70" s="201"/>
      <c r="IC70" s="201"/>
      <c r="ID70" s="201"/>
    </row>
    <row r="71" spans="1:238" x14ac:dyDescent="0.25">
      <c r="B71" s="9"/>
      <c r="C71" s="9"/>
      <c r="D71" s="9"/>
      <c r="E71" s="59"/>
      <c r="F71" s="9"/>
      <c r="G71" s="13"/>
      <c r="H71" s="9"/>
      <c r="I71" s="59"/>
      <c r="J71" s="9"/>
      <c r="K71" s="182"/>
      <c r="L71" s="187"/>
      <c r="M71" s="9"/>
      <c r="N71" s="51" t="s">
        <v>306</v>
      </c>
      <c r="O71" s="51"/>
      <c r="P71" s="52"/>
      <c r="Q71" s="51"/>
      <c r="R71" s="53"/>
      <c r="S71" s="51"/>
      <c r="T71" s="52"/>
      <c r="U71" s="51"/>
      <c r="V71" s="74">
        <f>V16-(V69+K69)</f>
        <v>102.11573437499999</v>
      </c>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c r="CE71" s="157"/>
      <c r="CF71" s="157"/>
      <c r="CG71" s="157"/>
      <c r="CH71" s="157"/>
      <c r="CI71" s="157"/>
      <c r="CJ71" s="157"/>
      <c r="CK71" s="157"/>
      <c r="CL71" s="157"/>
      <c r="CM71" s="157"/>
      <c r="CN71" s="157"/>
      <c r="CO71" s="157"/>
      <c r="CP71" s="157"/>
      <c r="CQ71" s="157"/>
      <c r="CR71" s="157"/>
      <c r="CS71" s="157"/>
      <c r="CT71" s="157"/>
      <c r="CU71" s="157"/>
      <c r="CV71" s="157"/>
      <c r="CW71" s="157"/>
      <c r="CX71" s="157"/>
      <c r="CY71" s="157"/>
      <c r="CZ71" s="157"/>
      <c r="DA71" s="157"/>
      <c r="DB71" s="157"/>
      <c r="DC71" s="157"/>
      <c r="DD71" s="157"/>
      <c r="DE71" s="157"/>
      <c r="DF71" s="157"/>
      <c r="DG71" s="157"/>
      <c r="DH71" s="157"/>
      <c r="DI71" s="157"/>
      <c r="DJ71" s="157"/>
      <c r="DK71" s="157"/>
      <c r="DL71" s="157"/>
      <c r="DM71" s="157"/>
      <c r="DN71" s="157"/>
      <c r="DO71" s="157"/>
      <c r="DP71" s="157"/>
      <c r="DQ71" s="157"/>
      <c r="DR71" s="157"/>
      <c r="DS71" s="157"/>
      <c r="DT71" s="157"/>
      <c r="DU71" s="157"/>
      <c r="DV71" s="157"/>
      <c r="DW71" s="157"/>
      <c r="DX71" s="157"/>
      <c r="DY71" s="157"/>
      <c r="DZ71" s="157"/>
      <c r="EA71" s="157"/>
      <c r="EB71" s="157"/>
      <c r="EC71" s="157"/>
      <c r="ED71" s="157"/>
      <c r="EE71" s="157"/>
      <c r="EF71" s="157"/>
      <c r="EG71" s="157"/>
      <c r="EH71" s="157"/>
      <c r="EI71" s="157"/>
      <c r="EJ71" s="157"/>
      <c r="EK71" s="157"/>
      <c r="EL71" s="157"/>
      <c r="EM71" s="157"/>
      <c r="EN71" s="157"/>
      <c r="EO71" s="157"/>
      <c r="EP71" s="157"/>
      <c r="EQ71" s="157"/>
      <c r="ER71" s="157"/>
      <c r="ES71" s="157"/>
      <c r="ET71" s="157"/>
      <c r="EU71" s="157"/>
      <c r="EV71" s="157"/>
      <c r="EW71" s="157"/>
      <c r="EX71" s="157"/>
      <c r="EY71" s="157"/>
      <c r="EZ71" s="157"/>
      <c r="FA71" s="157"/>
      <c r="FB71" s="157"/>
      <c r="FC71" s="157"/>
      <c r="FD71" s="157"/>
      <c r="FE71" s="157"/>
      <c r="FF71" s="157"/>
      <c r="FG71" s="157"/>
      <c r="FH71" s="157"/>
      <c r="FI71" s="157"/>
      <c r="FJ71" s="157"/>
      <c r="FK71" s="157"/>
      <c r="FL71" s="157"/>
      <c r="FM71" s="157"/>
      <c r="FN71" s="157"/>
      <c r="FO71" s="157"/>
      <c r="FP71" s="157"/>
      <c r="FQ71" s="157"/>
      <c r="FR71" s="157"/>
      <c r="FS71" s="157"/>
      <c r="FT71" s="157"/>
      <c r="FU71" s="157"/>
      <c r="FV71" s="157"/>
      <c r="FW71" s="157"/>
      <c r="FX71" s="157"/>
      <c r="FY71" s="157"/>
      <c r="FZ71" s="157"/>
      <c r="GA71" s="157"/>
      <c r="GB71" s="157"/>
      <c r="GC71" s="157"/>
      <c r="GD71" s="157"/>
      <c r="GE71" s="157"/>
      <c r="GF71" s="157"/>
      <c r="GG71" s="157"/>
      <c r="GH71" s="157"/>
      <c r="GI71" s="157"/>
      <c r="GJ71" s="157"/>
      <c r="GK71" s="157"/>
      <c r="GL71" s="157"/>
      <c r="GM71" s="157"/>
      <c r="GN71" s="157"/>
      <c r="GO71" s="157"/>
      <c r="GP71" s="157"/>
      <c r="GQ71" s="157"/>
      <c r="GR71" s="157"/>
      <c r="GS71" s="157"/>
      <c r="GT71" s="157"/>
      <c r="GU71" s="157"/>
      <c r="GV71" s="157"/>
      <c r="GW71" s="157"/>
      <c r="GX71" s="157"/>
      <c r="GY71" s="157"/>
      <c r="GZ71" s="157"/>
      <c r="HA71" s="157"/>
      <c r="HB71" s="157"/>
      <c r="HC71" s="157"/>
      <c r="HD71" s="157"/>
      <c r="HE71" s="157"/>
      <c r="HF71" s="157"/>
      <c r="HG71" s="157"/>
      <c r="HH71" s="157"/>
      <c r="HI71" s="157"/>
      <c r="HJ71" s="157"/>
      <c r="HK71" s="157"/>
      <c r="HL71" s="157"/>
      <c r="HM71" s="157"/>
      <c r="HN71" s="157"/>
      <c r="HO71" s="157"/>
      <c r="HP71" s="157"/>
      <c r="HQ71" s="157"/>
      <c r="HR71" s="157"/>
      <c r="HS71" s="157"/>
      <c r="HT71" s="157"/>
      <c r="HU71" s="157"/>
      <c r="HV71" s="157"/>
      <c r="HW71" s="157"/>
      <c r="HX71" s="157"/>
      <c r="HY71" s="157"/>
      <c r="HZ71" s="157"/>
      <c r="IA71" s="157"/>
      <c r="IB71" s="157"/>
      <c r="IC71" s="157"/>
      <c r="ID71" s="157"/>
    </row>
    <row r="72" spans="1:238" ht="8.25" customHeight="1" x14ac:dyDescent="0.25">
      <c r="B72" s="9"/>
      <c r="C72" s="9"/>
      <c r="D72" s="9"/>
      <c r="E72" s="59"/>
      <c r="F72" s="9"/>
      <c r="G72" s="13"/>
      <c r="H72" s="9"/>
      <c r="I72" s="59"/>
      <c r="J72" s="9"/>
      <c r="K72" s="182"/>
      <c r="L72" s="187"/>
      <c r="M72" s="9"/>
      <c r="N72" s="194"/>
      <c r="O72" s="194"/>
      <c r="P72" s="195"/>
      <c r="Q72" s="194"/>
      <c r="R72" s="196"/>
      <c r="S72" s="194"/>
      <c r="T72" s="195"/>
      <c r="U72" s="194"/>
      <c r="V72" s="19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7"/>
      <c r="CK72" s="157"/>
      <c r="CL72" s="157"/>
      <c r="CM72" s="157"/>
      <c r="CN72" s="157"/>
      <c r="CO72" s="157"/>
      <c r="CP72" s="157"/>
      <c r="CQ72" s="157"/>
      <c r="CR72" s="157"/>
      <c r="CS72" s="157"/>
      <c r="CT72" s="157"/>
      <c r="CU72" s="157"/>
      <c r="CV72" s="157"/>
      <c r="CW72" s="157"/>
      <c r="CX72" s="157"/>
      <c r="CY72" s="157"/>
      <c r="CZ72" s="157"/>
      <c r="DA72" s="157"/>
      <c r="DB72" s="157"/>
      <c r="DC72" s="157"/>
      <c r="DD72" s="157"/>
      <c r="DE72" s="157"/>
      <c r="DF72" s="157"/>
      <c r="DG72" s="157"/>
      <c r="DH72" s="157"/>
      <c r="DI72" s="157"/>
      <c r="DJ72" s="157"/>
      <c r="DK72" s="157"/>
      <c r="DL72" s="157"/>
      <c r="DM72" s="157"/>
      <c r="DN72" s="157"/>
      <c r="DO72" s="157"/>
      <c r="DP72" s="157"/>
      <c r="DQ72" s="157"/>
      <c r="DR72" s="157"/>
      <c r="DS72" s="157"/>
      <c r="DT72" s="157"/>
      <c r="DU72" s="157"/>
      <c r="DV72" s="157"/>
      <c r="DW72" s="157"/>
      <c r="DX72" s="157"/>
      <c r="DY72" s="157"/>
      <c r="DZ72" s="157"/>
      <c r="EA72" s="157"/>
      <c r="EB72" s="157"/>
      <c r="EC72" s="157"/>
      <c r="ED72" s="157"/>
      <c r="EE72" s="157"/>
      <c r="EF72" s="157"/>
      <c r="EG72" s="157"/>
      <c r="EH72" s="157"/>
      <c r="EI72" s="157"/>
      <c r="EJ72" s="157"/>
      <c r="EK72" s="157"/>
      <c r="EL72" s="157"/>
      <c r="EM72" s="157"/>
      <c r="EN72" s="157"/>
      <c r="EO72" s="157"/>
      <c r="EP72" s="157"/>
      <c r="EQ72" s="157"/>
      <c r="ER72" s="157"/>
      <c r="ES72" s="157"/>
      <c r="ET72" s="157"/>
      <c r="EU72" s="157"/>
      <c r="EV72" s="157"/>
      <c r="EW72" s="157"/>
      <c r="EX72" s="157"/>
      <c r="EY72" s="157"/>
      <c r="EZ72" s="157"/>
      <c r="FA72" s="157"/>
      <c r="FB72" s="157"/>
      <c r="FC72" s="157"/>
      <c r="FD72" s="157"/>
      <c r="FE72" s="157"/>
      <c r="FF72" s="157"/>
      <c r="FG72" s="157"/>
      <c r="FH72" s="157"/>
      <c r="FI72" s="157"/>
      <c r="FJ72" s="157"/>
      <c r="FK72" s="157"/>
      <c r="FL72" s="157"/>
      <c r="FM72" s="157"/>
      <c r="FN72" s="157"/>
      <c r="FO72" s="157"/>
      <c r="FP72" s="157"/>
      <c r="FQ72" s="157"/>
      <c r="FR72" s="157"/>
      <c r="FS72" s="157"/>
      <c r="FT72" s="157"/>
      <c r="FU72" s="157"/>
      <c r="FV72" s="157"/>
      <c r="FW72" s="157"/>
      <c r="FX72" s="157"/>
      <c r="FY72" s="157"/>
      <c r="FZ72" s="157"/>
      <c r="GA72" s="157"/>
      <c r="GB72" s="157"/>
      <c r="GC72" s="157"/>
      <c r="GD72" s="157"/>
      <c r="GE72" s="157"/>
      <c r="GF72" s="157"/>
      <c r="GG72" s="157"/>
      <c r="GH72" s="157"/>
      <c r="GI72" s="157"/>
      <c r="GJ72" s="157"/>
      <c r="GK72" s="157"/>
      <c r="GL72" s="157"/>
      <c r="GM72" s="157"/>
      <c r="GN72" s="157"/>
      <c r="GO72" s="157"/>
      <c r="GP72" s="157"/>
      <c r="GQ72" s="157"/>
      <c r="GR72" s="157"/>
      <c r="GS72" s="157"/>
      <c r="GT72" s="157"/>
      <c r="GU72" s="157"/>
      <c r="GV72" s="157"/>
      <c r="GW72" s="157"/>
      <c r="GX72" s="157"/>
      <c r="GY72" s="157"/>
      <c r="GZ72" s="157"/>
      <c r="HA72" s="157"/>
      <c r="HB72" s="157"/>
      <c r="HC72" s="157"/>
      <c r="HD72" s="157"/>
      <c r="HE72" s="157"/>
      <c r="HF72" s="157"/>
      <c r="HG72" s="157"/>
      <c r="HH72" s="157"/>
      <c r="HI72" s="157"/>
      <c r="HJ72" s="157"/>
      <c r="HK72" s="157"/>
      <c r="HL72" s="157"/>
      <c r="HM72" s="157"/>
      <c r="HN72" s="157"/>
      <c r="HO72" s="157"/>
      <c r="HP72" s="157"/>
      <c r="HQ72" s="157"/>
      <c r="HR72" s="157"/>
      <c r="HS72" s="157"/>
      <c r="HT72" s="157"/>
      <c r="HU72" s="157"/>
      <c r="HV72" s="157"/>
      <c r="HW72" s="157"/>
      <c r="HX72" s="157"/>
      <c r="HY72" s="157"/>
      <c r="HZ72" s="157"/>
      <c r="IA72" s="157"/>
      <c r="IB72" s="157"/>
      <c r="IC72" s="157"/>
      <c r="ID72" s="157"/>
    </row>
    <row r="73" spans="1:238" x14ac:dyDescent="0.25">
      <c r="B73" s="6"/>
      <c r="C73" s="5" t="s">
        <v>223</v>
      </c>
      <c r="D73" s="6"/>
      <c r="E73" s="35"/>
      <c r="F73" s="6"/>
      <c r="G73" s="7"/>
      <c r="H73" s="6"/>
      <c r="I73" s="35"/>
      <c r="J73" s="6"/>
      <c r="K73" s="17"/>
      <c r="L73" s="189"/>
      <c r="M73" s="6"/>
      <c r="N73" s="5" t="s">
        <v>223</v>
      </c>
      <c r="O73" s="9"/>
      <c r="P73" s="59"/>
      <c r="Q73" s="9"/>
      <c r="R73" s="13"/>
      <c r="S73" s="9"/>
      <c r="T73" s="59"/>
      <c r="U73" s="9"/>
      <c r="V73" s="182"/>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c r="CE73" s="157"/>
      <c r="CF73" s="157"/>
      <c r="CG73" s="157"/>
      <c r="CH73" s="157"/>
      <c r="CI73" s="157"/>
      <c r="CJ73" s="157"/>
      <c r="CK73" s="157"/>
      <c r="CL73" s="157"/>
      <c r="CM73" s="157"/>
      <c r="CN73" s="157"/>
      <c r="CO73" s="157"/>
      <c r="CP73" s="157"/>
      <c r="CQ73" s="157"/>
      <c r="CR73" s="157"/>
      <c r="CS73" s="157"/>
      <c r="CT73" s="157"/>
      <c r="CU73" s="157"/>
      <c r="CV73" s="157"/>
      <c r="CW73" s="157"/>
      <c r="CX73" s="157"/>
      <c r="CY73" s="157"/>
      <c r="CZ73" s="157"/>
      <c r="DA73" s="157"/>
      <c r="DB73" s="157"/>
      <c r="DC73" s="157"/>
      <c r="DD73" s="157"/>
      <c r="DE73" s="157"/>
      <c r="DF73" s="157"/>
      <c r="DG73" s="157"/>
      <c r="DH73" s="157"/>
      <c r="DI73" s="157"/>
      <c r="DJ73" s="157"/>
      <c r="DK73" s="157"/>
      <c r="DL73" s="157"/>
      <c r="DM73" s="157"/>
      <c r="DN73" s="157"/>
      <c r="DO73" s="157"/>
      <c r="DP73" s="157"/>
      <c r="DQ73" s="157"/>
      <c r="DR73" s="157"/>
      <c r="DS73" s="157"/>
      <c r="DT73" s="157"/>
      <c r="DU73" s="157"/>
      <c r="DV73" s="157"/>
      <c r="DW73" s="157"/>
      <c r="DX73" s="157"/>
      <c r="DY73" s="157"/>
      <c r="DZ73" s="157"/>
      <c r="EA73" s="157"/>
      <c r="EB73" s="157"/>
      <c r="EC73" s="157"/>
      <c r="ED73" s="157"/>
      <c r="EE73" s="157"/>
      <c r="EF73" s="157"/>
      <c r="EG73" s="157"/>
      <c r="EH73" s="157"/>
      <c r="EI73" s="157"/>
      <c r="EJ73" s="157"/>
      <c r="EK73" s="157"/>
      <c r="EL73" s="157"/>
      <c r="EM73" s="157"/>
      <c r="EN73" s="157"/>
      <c r="EO73" s="157"/>
      <c r="EP73" s="157"/>
      <c r="EQ73" s="157"/>
      <c r="ER73" s="157"/>
      <c r="ES73" s="157"/>
      <c r="ET73" s="157"/>
      <c r="EU73" s="157"/>
      <c r="EV73" s="157"/>
      <c r="EW73" s="157"/>
      <c r="EX73" s="157"/>
      <c r="EY73" s="157"/>
      <c r="EZ73" s="157"/>
      <c r="FA73" s="157"/>
      <c r="FB73" s="157"/>
      <c r="FC73" s="157"/>
      <c r="FD73" s="157"/>
      <c r="FE73" s="157"/>
      <c r="FF73" s="157"/>
      <c r="FG73" s="157"/>
      <c r="FH73" s="157"/>
      <c r="FI73" s="157"/>
      <c r="FJ73" s="157"/>
      <c r="FK73" s="157"/>
      <c r="FL73" s="157"/>
      <c r="FM73" s="157"/>
      <c r="FN73" s="157"/>
      <c r="FO73" s="157"/>
      <c r="FP73" s="157"/>
      <c r="FQ73" s="157"/>
      <c r="FR73" s="157"/>
      <c r="FS73" s="157"/>
      <c r="FT73" s="157"/>
      <c r="FU73" s="157"/>
      <c r="FV73" s="157"/>
      <c r="FW73" s="157"/>
      <c r="FX73" s="157"/>
      <c r="FY73" s="157"/>
      <c r="FZ73" s="157"/>
      <c r="GA73" s="157"/>
      <c r="GB73" s="157"/>
      <c r="GC73" s="157"/>
      <c r="GD73" s="157"/>
      <c r="GE73" s="157"/>
      <c r="GF73" s="157"/>
      <c r="GG73" s="157"/>
      <c r="GH73" s="157"/>
      <c r="GI73" s="157"/>
      <c r="GJ73" s="157"/>
      <c r="GK73" s="157"/>
      <c r="GL73" s="157"/>
      <c r="GM73" s="157"/>
      <c r="GN73" s="157"/>
      <c r="GO73" s="157"/>
      <c r="GP73" s="157"/>
      <c r="GQ73" s="157"/>
      <c r="GR73" s="157"/>
      <c r="GS73" s="157"/>
      <c r="GT73" s="157"/>
      <c r="GU73" s="157"/>
      <c r="GV73" s="157"/>
      <c r="GW73" s="157"/>
      <c r="GX73" s="157"/>
      <c r="GY73" s="157"/>
      <c r="GZ73" s="157"/>
      <c r="HA73" s="157"/>
      <c r="HB73" s="157"/>
      <c r="HC73" s="157"/>
      <c r="HD73" s="157"/>
      <c r="HE73" s="157"/>
      <c r="HF73" s="157"/>
      <c r="HG73" s="157"/>
      <c r="HH73" s="157"/>
      <c r="HI73" s="157"/>
      <c r="HJ73" s="157"/>
      <c r="HK73" s="157"/>
      <c r="HL73" s="157"/>
      <c r="HM73" s="157"/>
      <c r="HN73" s="157"/>
      <c r="HO73" s="157"/>
      <c r="HP73" s="157"/>
      <c r="HQ73" s="157"/>
      <c r="HR73" s="157"/>
      <c r="HS73" s="157"/>
      <c r="HT73" s="157"/>
      <c r="HU73" s="157"/>
      <c r="HV73" s="157"/>
      <c r="HW73" s="157"/>
      <c r="HX73" s="157"/>
      <c r="HY73" s="157"/>
      <c r="HZ73" s="157"/>
      <c r="IA73" s="157"/>
      <c r="IB73" s="157"/>
      <c r="IC73" s="157"/>
      <c r="ID73" s="157"/>
    </row>
    <row r="74" spans="1:238" x14ac:dyDescent="0.25">
      <c r="B74" s="73"/>
      <c r="C74" s="136" t="s">
        <v>102</v>
      </c>
      <c r="D74" s="73"/>
      <c r="E74" s="48"/>
      <c r="F74" s="6"/>
      <c r="G74" s="7"/>
      <c r="H74" s="6"/>
      <c r="I74" s="111">
        <f>'Machinery Costs'!D212</f>
        <v>4.0900000000000007</v>
      </c>
      <c r="J74" s="6"/>
      <c r="K74" s="17">
        <f>I74</f>
        <v>4.0900000000000007</v>
      </c>
      <c r="M74" s="73"/>
      <c r="N74" s="639" t="s">
        <v>102</v>
      </c>
      <c r="O74" s="639"/>
      <c r="P74" s="639"/>
      <c r="Q74" s="9"/>
      <c r="R74" s="13"/>
      <c r="S74" s="9"/>
      <c r="T74" s="209">
        <f>'Machinery Costs'!D239</f>
        <v>7.09</v>
      </c>
      <c r="U74" s="9"/>
      <c r="V74" s="182">
        <f>T74</f>
        <v>7.09</v>
      </c>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c r="CG74" s="157"/>
      <c r="CH74" s="157"/>
      <c r="CI74" s="157"/>
      <c r="CJ74" s="157"/>
      <c r="CK74" s="157"/>
      <c r="CL74" s="157"/>
      <c r="CM74" s="157"/>
      <c r="CN74" s="157"/>
      <c r="CO74" s="157"/>
      <c r="CP74" s="157"/>
      <c r="CQ74" s="157"/>
      <c r="CR74" s="157"/>
      <c r="CS74" s="157"/>
      <c r="CT74" s="157"/>
      <c r="CU74" s="157"/>
      <c r="CV74" s="157"/>
      <c r="CW74" s="157"/>
      <c r="CX74" s="157"/>
      <c r="CY74" s="157"/>
      <c r="CZ74" s="157"/>
      <c r="DA74" s="157"/>
      <c r="DB74" s="157"/>
      <c r="DC74" s="157"/>
      <c r="DD74" s="157"/>
      <c r="DE74" s="157"/>
      <c r="DF74" s="157"/>
      <c r="DG74" s="157"/>
      <c r="DH74" s="157"/>
      <c r="DI74" s="157"/>
      <c r="DJ74" s="157"/>
      <c r="DK74" s="157"/>
      <c r="DL74" s="157"/>
      <c r="DM74" s="157"/>
      <c r="DN74" s="157"/>
      <c r="DO74" s="157"/>
      <c r="DP74" s="157"/>
      <c r="DQ74" s="157"/>
      <c r="DR74" s="157"/>
      <c r="DS74" s="157"/>
      <c r="DT74" s="157"/>
      <c r="DU74" s="157"/>
      <c r="DV74" s="157"/>
      <c r="DW74" s="157"/>
      <c r="DX74" s="157"/>
      <c r="DY74" s="157"/>
      <c r="DZ74" s="157"/>
      <c r="EA74" s="157"/>
      <c r="EB74" s="157"/>
      <c r="EC74" s="157"/>
      <c r="ED74" s="157"/>
      <c r="EE74" s="157"/>
      <c r="EF74" s="157"/>
      <c r="EG74" s="157"/>
      <c r="EH74" s="157"/>
      <c r="EI74" s="157"/>
      <c r="EJ74" s="157"/>
      <c r="EK74" s="157"/>
      <c r="EL74" s="157"/>
      <c r="EM74" s="157"/>
      <c r="EN74" s="157"/>
      <c r="EO74" s="157"/>
      <c r="EP74" s="157"/>
      <c r="EQ74" s="157"/>
      <c r="ER74" s="157"/>
      <c r="ES74" s="157"/>
      <c r="ET74" s="157"/>
      <c r="EU74" s="157"/>
      <c r="EV74" s="157"/>
      <c r="EW74" s="157"/>
      <c r="EX74" s="157"/>
      <c r="EY74" s="157"/>
      <c r="EZ74" s="157"/>
      <c r="FA74" s="157"/>
      <c r="FB74" s="157"/>
      <c r="FC74" s="157"/>
      <c r="FD74" s="157"/>
      <c r="FE74" s="157"/>
      <c r="FF74" s="157"/>
      <c r="FG74" s="157"/>
      <c r="FH74" s="157"/>
      <c r="FI74" s="157"/>
      <c r="FJ74" s="157"/>
      <c r="FK74" s="157"/>
      <c r="FL74" s="157"/>
      <c r="FM74" s="157"/>
      <c r="FN74" s="157"/>
      <c r="FO74" s="157"/>
      <c r="FP74" s="157"/>
      <c r="FQ74" s="157"/>
      <c r="FR74" s="157"/>
      <c r="FS74" s="157"/>
      <c r="FT74" s="157"/>
      <c r="FU74" s="157"/>
      <c r="FV74" s="157"/>
      <c r="FW74" s="157"/>
      <c r="FX74" s="157"/>
      <c r="FY74" s="157"/>
      <c r="FZ74" s="157"/>
      <c r="GA74" s="157"/>
      <c r="GB74" s="157"/>
      <c r="GC74" s="157"/>
      <c r="GD74" s="157"/>
      <c r="GE74" s="157"/>
      <c r="GF74" s="157"/>
      <c r="GG74" s="157"/>
      <c r="GH74" s="157"/>
      <c r="GI74" s="157"/>
      <c r="GJ74" s="157"/>
      <c r="GK74" s="157"/>
      <c r="GL74" s="157"/>
      <c r="GM74" s="157"/>
      <c r="GN74" s="157"/>
      <c r="GO74" s="157"/>
      <c r="GP74" s="157"/>
      <c r="GQ74" s="157"/>
      <c r="GR74" s="157"/>
      <c r="GS74" s="157"/>
      <c r="GT74" s="157"/>
      <c r="GU74" s="157"/>
      <c r="GV74" s="157"/>
      <c r="GW74" s="157"/>
      <c r="GX74" s="157"/>
      <c r="GY74" s="157"/>
      <c r="GZ74" s="157"/>
      <c r="HA74" s="157"/>
      <c r="HB74" s="157"/>
      <c r="HC74" s="157"/>
      <c r="HD74" s="157"/>
      <c r="HE74" s="157"/>
      <c r="HF74" s="157"/>
      <c r="HG74" s="157"/>
      <c r="HH74" s="157"/>
      <c r="HI74" s="157"/>
      <c r="HJ74" s="157"/>
      <c r="HK74" s="157"/>
      <c r="HL74" s="157"/>
      <c r="HM74" s="157"/>
      <c r="HN74" s="157"/>
      <c r="HO74" s="157"/>
      <c r="HP74" s="157"/>
      <c r="HQ74" s="157"/>
      <c r="HR74" s="157"/>
      <c r="HS74" s="157"/>
      <c r="HT74" s="157"/>
      <c r="HU74" s="157"/>
      <c r="HV74" s="157"/>
      <c r="HW74" s="157"/>
      <c r="HX74" s="157"/>
      <c r="HY74" s="157"/>
      <c r="HZ74" s="157"/>
      <c r="IA74" s="157"/>
      <c r="IB74" s="157"/>
      <c r="IC74" s="157"/>
      <c r="ID74" s="157"/>
    </row>
    <row r="75" spans="1:238" x14ac:dyDescent="0.25">
      <c r="B75" s="72"/>
      <c r="C75" s="15" t="s">
        <v>103</v>
      </c>
      <c r="D75" s="72"/>
      <c r="E75" s="48"/>
      <c r="F75" s="6"/>
      <c r="G75" s="7"/>
      <c r="H75" s="6"/>
      <c r="I75" s="111">
        <f>'Machinery Costs'!E212</f>
        <v>3.0400000000000005</v>
      </c>
      <c r="J75" s="6"/>
      <c r="K75" s="17">
        <f>I75</f>
        <v>3.0400000000000005</v>
      </c>
      <c r="M75" s="72"/>
      <c r="N75" s="639" t="s">
        <v>103</v>
      </c>
      <c r="O75" s="639"/>
      <c r="P75" s="639"/>
      <c r="Q75" s="9"/>
      <c r="R75" s="13"/>
      <c r="S75" s="9"/>
      <c r="T75" s="209">
        <f>'Machinery Costs'!E239</f>
        <v>5.67</v>
      </c>
      <c r="U75" s="9"/>
      <c r="V75" s="182">
        <f>T75</f>
        <v>5.67</v>
      </c>
      <c r="X75" s="33"/>
      <c r="Y75" s="157"/>
      <c r="Z75" s="157"/>
      <c r="AA75" s="157"/>
      <c r="AB75" s="157"/>
      <c r="AC75" s="157"/>
      <c r="AD75" s="157"/>
      <c r="AE75" s="157"/>
      <c r="AF75" s="157"/>
      <c r="AG75" s="15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c r="CE75" s="157"/>
      <c r="CF75" s="157"/>
      <c r="CG75" s="157"/>
      <c r="CH75" s="157"/>
      <c r="CI75" s="157"/>
      <c r="CJ75" s="157"/>
      <c r="CK75" s="157"/>
      <c r="CL75" s="157"/>
      <c r="CM75" s="157"/>
      <c r="CN75" s="157"/>
      <c r="CO75" s="157"/>
      <c r="CP75" s="157"/>
      <c r="CQ75" s="157"/>
      <c r="CR75" s="157"/>
      <c r="CS75" s="157"/>
      <c r="CT75" s="157"/>
      <c r="CU75" s="157"/>
      <c r="CV75" s="157"/>
      <c r="CW75" s="157"/>
      <c r="CX75" s="157"/>
      <c r="CY75" s="157"/>
      <c r="CZ75" s="157"/>
      <c r="DA75" s="157"/>
      <c r="DB75" s="157"/>
      <c r="DC75" s="157"/>
      <c r="DD75" s="157"/>
      <c r="DE75" s="157"/>
      <c r="DF75" s="157"/>
      <c r="DG75" s="157"/>
      <c r="DH75" s="157"/>
      <c r="DI75" s="157"/>
      <c r="DJ75" s="157"/>
      <c r="DK75" s="157"/>
      <c r="DL75" s="157"/>
      <c r="DM75" s="157"/>
      <c r="DN75" s="157"/>
      <c r="DO75" s="157"/>
      <c r="DP75" s="157"/>
      <c r="DQ75" s="157"/>
      <c r="DR75" s="157"/>
      <c r="DS75" s="157"/>
      <c r="DT75" s="157"/>
      <c r="DU75" s="157"/>
      <c r="DV75" s="157"/>
      <c r="DW75" s="157"/>
      <c r="DX75" s="157"/>
      <c r="DY75" s="157"/>
      <c r="DZ75" s="157"/>
      <c r="EA75" s="157"/>
      <c r="EB75" s="157"/>
      <c r="EC75" s="157"/>
      <c r="ED75" s="157"/>
      <c r="EE75" s="157"/>
      <c r="EF75" s="157"/>
      <c r="EG75" s="157"/>
      <c r="EH75" s="157"/>
      <c r="EI75" s="157"/>
      <c r="EJ75" s="157"/>
      <c r="EK75" s="157"/>
      <c r="EL75" s="157"/>
      <c r="EM75" s="157"/>
      <c r="EN75" s="157"/>
      <c r="EO75" s="157"/>
      <c r="EP75" s="157"/>
      <c r="EQ75" s="157"/>
      <c r="ER75" s="157"/>
      <c r="ES75" s="157"/>
      <c r="ET75" s="157"/>
      <c r="EU75" s="157"/>
      <c r="EV75" s="157"/>
      <c r="EW75" s="157"/>
      <c r="EX75" s="157"/>
      <c r="EY75" s="157"/>
      <c r="EZ75" s="157"/>
      <c r="FA75" s="157"/>
      <c r="FB75" s="157"/>
      <c r="FC75" s="157"/>
      <c r="FD75" s="157"/>
      <c r="FE75" s="157"/>
      <c r="FF75" s="157"/>
      <c r="FG75" s="157"/>
      <c r="FH75" s="157"/>
      <c r="FI75" s="157"/>
      <c r="FJ75" s="157"/>
      <c r="FK75" s="157"/>
      <c r="FL75" s="157"/>
      <c r="FM75" s="157"/>
      <c r="FN75" s="157"/>
      <c r="FO75" s="157"/>
      <c r="FP75" s="157"/>
      <c r="FQ75" s="157"/>
      <c r="FR75" s="157"/>
      <c r="FS75" s="157"/>
      <c r="FT75" s="157"/>
      <c r="FU75" s="157"/>
      <c r="FV75" s="157"/>
      <c r="FW75" s="157"/>
      <c r="FX75" s="157"/>
      <c r="FY75" s="157"/>
      <c r="FZ75" s="157"/>
      <c r="GA75" s="157"/>
      <c r="GB75" s="157"/>
      <c r="GC75" s="157"/>
      <c r="GD75" s="157"/>
      <c r="GE75" s="157"/>
      <c r="GF75" s="157"/>
      <c r="GG75" s="157"/>
      <c r="GH75" s="157"/>
      <c r="GI75" s="157"/>
      <c r="GJ75" s="157"/>
      <c r="GK75" s="157"/>
      <c r="GL75" s="157"/>
      <c r="GM75" s="157"/>
      <c r="GN75" s="157"/>
      <c r="GO75" s="157"/>
      <c r="GP75" s="157"/>
      <c r="GQ75" s="157"/>
      <c r="GR75" s="157"/>
      <c r="GS75" s="157"/>
      <c r="GT75" s="157"/>
      <c r="GU75" s="157"/>
      <c r="GV75" s="157"/>
      <c r="GW75" s="157"/>
      <c r="GX75" s="157"/>
      <c r="GY75" s="157"/>
      <c r="GZ75" s="157"/>
      <c r="HA75" s="157"/>
      <c r="HB75" s="157"/>
      <c r="HC75" s="157"/>
      <c r="HD75" s="157"/>
      <c r="HE75" s="157"/>
      <c r="HF75" s="157"/>
      <c r="HG75" s="157"/>
      <c r="HH75" s="157"/>
      <c r="HI75" s="157"/>
      <c r="HJ75" s="157"/>
      <c r="HK75" s="157"/>
      <c r="HL75" s="157"/>
      <c r="HM75" s="157"/>
      <c r="HN75" s="157"/>
      <c r="HO75" s="157"/>
      <c r="HP75" s="157"/>
      <c r="HQ75" s="157"/>
      <c r="HR75" s="157"/>
      <c r="HS75" s="157"/>
      <c r="HT75" s="157"/>
      <c r="HU75" s="157"/>
      <c r="HV75" s="157"/>
      <c r="HW75" s="157"/>
      <c r="HX75" s="157"/>
      <c r="HY75" s="157"/>
      <c r="HZ75" s="157"/>
      <c r="IA75" s="157"/>
      <c r="IB75" s="157"/>
      <c r="IC75" s="157"/>
      <c r="ID75" s="157"/>
    </row>
    <row r="76" spans="1:238" ht="14.25" customHeight="1" x14ac:dyDescent="0.25">
      <c r="B76" s="72"/>
      <c r="C76" s="156" t="s">
        <v>3</v>
      </c>
      <c r="D76" s="156"/>
      <c r="E76" s="192"/>
      <c r="F76" s="30"/>
      <c r="G76" s="193"/>
      <c r="H76" s="6"/>
      <c r="I76" s="111">
        <f>'Machinery Costs'!F212</f>
        <v>1.1400000000000001</v>
      </c>
      <c r="J76" s="6"/>
      <c r="K76" s="17">
        <f>I76</f>
        <v>1.1400000000000001</v>
      </c>
      <c r="L76" s="190"/>
      <c r="M76" s="72"/>
      <c r="N76" s="639" t="s">
        <v>3</v>
      </c>
      <c r="O76" s="639"/>
      <c r="P76" s="639"/>
      <c r="Q76" s="9"/>
      <c r="R76" s="13"/>
      <c r="S76" s="9"/>
      <c r="T76" s="209">
        <f>'Machinery Costs'!F239</f>
        <v>3.8600000000000003</v>
      </c>
      <c r="U76" s="9"/>
      <c r="V76" s="182">
        <f>T76</f>
        <v>3.8600000000000003</v>
      </c>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c r="CE76" s="157"/>
      <c r="CF76" s="157"/>
      <c r="CG76" s="157"/>
      <c r="CH76" s="157"/>
      <c r="CI76" s="157"/>
      <c r="CJ76" s="157"/>
      <c r="CK76" s="157"/>
      <c r="CL76" s="157"/>
      <c r="CM76" s="157"/>
      <c r="CN76" s="157"/>
      <c r="CO76" s="157"/>
      <c r="CP76" s="157"/>
      <c r="CQ76" s="157"/>
      <c r="CR76" s="157"/>
      <c r="CS76" s="157"/>
      <c r="CT76" s="157"/>
      <c r="CU76" s="157"/>
      <c r="CV76" s="157"/>
      <c r="CW76" s="157"/>
      <c r="CX76" s="157"/>
      <c r="CY76" s="157"/>
      <c r="CZ76" s="157"/>
      <c r="DA76" s="157"/>
      <c r="DB76" s="157"/>
      <c r="DC76" s="157"/>
      <c r="DD76" s="157"/>
      <c r="DE76" s="157"/>
      <c r="DF76" s="157"/>
      <c r="DG76" s="157"/>
      <c r="DH76" s="157"/>
      <c r="DI76" s="157"/>
      <c r="DJ76" s="157"/>
      <c r="DK76" s="157"/>
      <c r="DL76" s="157"/>
      <c r="DM76" s="157"/>
      <c r="DN76" s="157"/>
      <c r="DO76" s="157"/>
      <c r="DP76" s="157"/>
      <c r="DQ76" s="157"/>
      <c r="DR76" s="157"/>
      <c r="DS76" s="157"/>
      <c r="DT76" s="157"/>
      <c r="DU76" s="157"/>
      <c r="DV76" s="157"/>
      <c r="DW76" s="157"/>
      <c r="DX76" s="157"/>
      <c r="DY76" s="157"/>
      <c r="DZ76" s="157"/>
      <c r="EA76" s="157"/>
      <c r="EB76" s="157"/>
      <c r="EC76" s="157"/>
      <c r="ED76" s="157"/>
      <c r="EE76" s="157"/>
      <c r="EF76" s="157"/>
      <c r="EG76" s="157"/>
      <c r="EH76" s="157"/>
      <c r="EI76" s="157"/>
      <c r="EJ76" s="157"/>
      <c r="EK76" s="157"/>
      <c r="EL76" s="157"/>
      <c r="EM76" s="157"/>
      <c r="EN76" s="157"/>
      <c r="EO76" s="157"/>
      <c r="EP76" s="157"/>
      <c r="EQ76" s="157"/>
      <c r="ER76" s="157"/>
      <c r="ES76" s="157"/>
      <c r="ET76" s="157"/>
      <c r="EU76" s="157"/>
      <c r="EV76" s="157"/>
      <c r="EW76" s="157"/>
      <c r="EX76" s="157"/>
      <c r="EY76" s="157"/>
      <c r="EZ76" s="157"/>
      <c r="FA76" s="157"/>
      <c r="FB76" s="157"/>
      <c r="FC76" s="157"/>
      <c r="FD76" s="157"/>
      <c r="FE76" s="157"/>
      <c r="FF76" s="157"/>
      <c r="FG76" s="157"/>
      <c r="FH76" s="157"/>
      <c r="FI76" s="157"/>
      <c r="FJ76" s="157"/>
      <c r="FK76" s="157"/>
      <c r="FL76" s="157"/>
      <c r="FM76" s="157"/>
      <c r="FN76" s="157"/>
      <c r="FO76" s="157"/>
      <c r="FP76" s="157"/>
      <c r="FQ76" s="157"/>
      <c r="FR76" s="157"/>
      <c r="FS76" s="157"/>
      <c r="FT76" s="157"/>
      <c r="FU76" s="157"/>
      <c r="FV76" s="157"/>
      <c r="FW76" s="157"/>
      <c r="FX76" s="157"/>
      <c r="FY76" s="157"/>
      <c r="FZ76" s="157"/>
      <c r="GA76" s="157"/>
      <c r="GB76" s="157"/>
      <c r="GC76" s="157"/>
      <c r="GD76" s="157"/>
      <c r="GE76" s="157"/>
      <c r="GF76" s="157"/>
      <c r="GG76" s="157"/>
      <c r="GH76" s="157"/>
      <c r="GI76" s="157"/>
      <c r="GJ76" s="157"/>
      <c r="GK76" s="157"/>
      <c r="GL76" s="157"/>
      <c r="GM76" s="157"/>
      <c r="GN76" s="157"/>
      <c r="GO76" s="157"/>
      <c r="GP76" s="157"/>
      <c r="GQ76" s="157"/>
      <c r="GR76" s="157"/>
      <c r="GS76" s="157"/>
      <c r="GT76" s="157"/>
      <c r="GU76" s="157"/>
      <c r="GV76" s="157"/>
      <c r="GW76" s="157"/>
      <c r="GX76" s="157"/>
      <c r="GY76" s="157"/>
      <c r="GZ76" s="157"/>
      <c r="HA76" s="157"/>
      <c r="HB76" s="157"/>
      <c r="HC76" s="157"/>
      <c r="HD76" s="157"/>
      <c r="HE76" s="157"/>
      <c r="HF76" s="157"/>
      <c r="HG76" s="157"/>
      <c r="HH76" s="157"/>
      <c r="HI76" s="157"/>
      <c r="HJ76" s="157"/>
      <c r="HK76" s="157"/>
      <c r="HL76" s="157"/>
      <c r="HM76" s="157"/>
      <c r="HN76" s="157"/>
      <c r="HO76" s="157"/>
      <c r="HP76" s="157"/>
      <c r="HQ76" s="157"/>
      <c r="HR76" s="157"/>
      <c r="HS76" s="157"/>
      <c r="HT76" s="157"/>
      <c r="HU76" s="157"/>
      <c r="HV76" s="157"/>
      <c r="HW76" s="157"/>
      <c r="HX76" s="157"/>
      <c r="HY76" s="157"/>
      <c r="HZ76" s="157"/>
      <c r="IA76" s="157"/>
      <c r="IB76" s="157"/>
      <c r="IC76" s="157"/>
      <c r="ID76" s="157"/>
    </row>
    <row r="77" spans="1:238" ht="14.25" customHeight="1" x14ac:dyDescent="0.25">
      <c r="B77" s="72"/>
      <c r="C77" s="35"/>
      <c r="D77" s="35"/>
      <c r="E77" s="35"/>
      <c r="F77" s="6"/>
      <c r="G77" s="7"/>
      <c r="H77" s="6"/>
      <c r="I77" s="35"/>
      <c r="J77" s="6"/>
      <c r="K77" s="17"/>
      <c r="L77" s="190"/>
      <c r="M77" s="72"/>
      <c r="N77" s="638" t="s">
        <v>314</v>
      </c>
      <c r="O77" s="639"/>
      <c r="P77" s="639"/>
      <c r="Q77" s="9"/>
      <c r="R77" s="13"/>
      <c r="S77" s="9"/>
      <c r="T77" s="211">
        <f>K69*Operloan*0.75</f>
        <v>4.0913644335937498</v>
      </c>
      <c r="U77" s="9"/>
      <c r="V77" s="182">
        <f>T77</f>
        <v>4.0913644335937498</v>
      </c>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157"/>
      <c r="DB77" s="157"/>
      <c r="DC77" s="157"/>
      <c r="DD77" s="157"/>
      <c r="DE77" s="157"/>
      <c r="DF77" s="157"/>
      <c r="DG77" s="157"/>
      <c r="DH77" s="157"/>
      <c r="DI77" s="157"/>
      <c r="DJ77" s="157"/>
      <c r="DK77" s="157"/>
      <c r="DL77" s="157"/>
      <c r="DM77" s="157"/>
      <c r="DN77" s="157"/>
      <c r="DO77" s="157"/>
      <c r="DP77" s="157"/>
      <c r="DQ77" s="157"/>
      <c r="DR77" s="157"/>
      <c r="DS77" s="157"/>
      <c r="DT77" s="157"/>
      <c r="DU77" s="157"/>
      <c r="DV77" s="157"/>
      <c r="DW77" s="157"/>
      <c r="DX77" s="157"/>
      <c r="DY77" s="157"/>
      <c r="DZ77" s="157"/>
      <c r="EA77" s="157"/>
      <c r="EB77" s="157"/>
      <c r="EC77" s="157"/>
      <c r="ED77" s="157"/>
      <c r="EE77" s="157"/>
      <c r="EF77" s="157"/>
      <c r="EG77" s="157"/>
      <c r="EH77" s="157"/>
      <c r="EI77" s="157"/>
      <c r="EJ77" s="157"/>
      <c r="EK77" s="157"/>
      <c r="EL77" s="157"/>
      <c r="EM77" s="157"/>
      <c r="EN77" s="157"/>
      <c r="EO77" s="157"/>
      <c r="EP77" s="157"/>
      <c r="EQ77" s="157"/>
      <c r="ER77" s="157"/>
      <c r="ES77" s="157"/>
      <c r="ET77" s="157"/>
      <c r="EU77" s="157"/>
      <c r="EV77" s="157"/>
      <c r="EW77" s="157"/>
      <c r="EX77" s="157"/>
      <c r="EY77" s="157"/>
      <c r="EZ77" s="157"/>
      <c r="FA77" s="157"/>
      <c r="FB77" s="157"/>
      <c r="FC77" s="157"/>
      <c r="FD77" s="157"/>
      <c r="FE77" s="157"/>
      <c r="FF77" s="157"/>
      <c r="FG77" s="157"/>
      <c r="FH77" s="157"/>
      <c r="FI77" s="157"/>
      <c r="FJ77" s="157"/>
      <c r="FK77" s="157"/>
      <c r="FL77" s="157"/>
      <c r="FM77" s="157"/>
      <c r="FN77" s="157"/>
      <c r="FO77" s="157"/>
      <c r="FP77" s="157"/>
      <c r="FQ77" s="157"/>
      <c r="FR77" s="157"/>
      <c r="FS77" s="157"/>
      <c r="FT77" s="157"/>
      <c r="FU77" s="157"/>
      <c r="FV77" s="157"/>
      <c r="FW77" s="157"/>
      <c r="FX77" s="157"/>
      <c r="FY77" s="157"/>
      <c r="FZ77" s="157"/>
      <c r="GA77" s="157"/>
      <c r="GB77" s="157"/>
      <c r="GC77" s="157"/>
      <c r="GD77" s="157"/>
      <c r="GE77" s="157"/>
      <c r="GF77" s="157"/>
      <c r="GG77" s="157"/>
      <c r="GH77" s="157"/>
      <c r="GI77" s="157"/>
      <c r="GJ77" s="157"/>
      <c r="GK77" s="157"/>
      <c r="GL77" s="157"/>
      <c r="GM77" s="157"/>
      <c r="GN77" s="157"/>
      <c r="GO77" s="157"/>
      <c r="GP77" s="157"/>
      <c r="GQ77" s="157"/>
      <c r="GR77" s="157"/>
      <c r="GS77" s="157"/>
      <c r="GT77" s="157"/>
      <c r="GU77" s="157"/>
      <c r="GV77" s="157"/>
      <c r="GW77" s="157"/>
      <c r="GX77" s="157"/>
      <c r="GY77" s="157"/>
      <c r="GZ77" s="157"/>
      <c r="HA77" s="157"/>
      <c r="HB77" s="157"/>
      <c r="HC77" s="157"/>
      <c r="HD77" s="157"/>
      <c r="HE77" s="157"/>
      <c r="HF77" s="157"/>
      <c r="HG77" s="157"/>
      <c r="HH77" s="157"/>
      <c r="HI77" s="157"/>
      <c r="HJ77" s="157"/>
      <c r="HK77" s="157"/>
      <c r="HL77" s="157"/>
      <c r="HM77" s="157"/>
      <c r="HN77" s="157"/>
      <c r="HO77" s="157"/>
      <c r="HP77" s="157"/>
      <c r="HQ77" s="157"/>
      <c r="HR77" s="157"/>
      <c r="HS77" s="157"/>
      <c r="HT77" s="157"/>
      <c r="HU77" s="157"/>
      <c r="HV77" s="157"/>
      <c r="HW77" s="157"/>
      <c r="HX77" s="157"/>
      <c r="HY77" s="157"/>
      <c r="HZ77" s="157"/>
      <c r="IA77" s="157"/>
      <c r="IB77" s="157"/>
      <c r="IC77" s="157"/>
      <c r="ID77" s="157"/>
    </row>
    <row r="78" spans="1:238" ht="12.75" customHeight="1" x14ac:dyDescent="0.25">
      <c r="B78" s="35"/>
      <c r="C78" s="35"/>
      <c r="D78" s="35"/>
      <c r="E78" s="35"/>
      <c r="F78" s="6"/>
      <c r="G78" s="7"/>
      <c r="H78" s="6"/>
      <c r="I78" s="35"/>
      <c r="J78" s="6"/>
      <c r="K78" s="17"/>
      <c r="L78" s="190"/>
      <c r="M78" s="35"/>
      <c r="N78" s="179" t="s">
        <v>453</v>
      </c>
      <c r="O78" s="9"/>
      <c r="P78" s="210">
        <v>1</v>
      </c>
      <c r="Q78" s="9"/>
      <c r="R78" s="10" t="s">
        <v>64</v>
      </c>
      <c r="S78" s="9"/>
      <c r="T78" s="211">
        <f>ROUND((P16*T16)*P80-(V23+K23+V29+K29+T63)*P80, 0)</f>
        <v>61</v>
      </c>
      <c r="U78" s="9"/>
      <c r="V78" s="182">
        <f>+T78</f>
        <v>61</v>
      </c>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c r="CE78" s="157"/>
      <c r="CF78" s="157"/>
      <c r="CG78" s="157"/>
      <c r="CH78" s="157"/>
      <c r="CI78" s="157"/>
      <c r="CJ78" s="157"/>
      <c r="CK78" s="157"/>
      <c r="CL78" s="157"/>
      <c r="CM78" s="157"/>
      <c r="CN78" s="157"/>
      <c r="CO78" s="157"/>
      <c r="CP78" s="157"/>
      <c r="CQ78" s="157"/>
      <c r="CR78" s="157"/>
      <c r="CS78" s="157"/>
      <c r="CT78" s="157"/>
      <c r="CU78" s="157"/>
      <c r="CV78" s="157"/>
      <c r="CW78" s="157"/>
      <c r="CX78" s="157"/>
      <c r="CY78" s="157"/>
      <c r="CZ78" s="157"/>
      <c r="DA78" s="157"/>
      <c r="DB78" s="157"/>
      <c r="DC78" s="157"/>
      <c r="DD78" s="157"/>
      <c r="DE78" s="157"/>
      <c r="DF78" s="157"/>
      <c r="DG78" s="157"/>
      <c r="DH78" s="157"/>
      <c r="DI78" s="157"/>
      <c r="DJ78" s="157"/>
      <c r="DK78" s="157"/>
      <c r="DL78" s="157"/>
      <c r="DM78" s="157"/>
      <c r="DN78" s="157"/>
      <c r="DO78" s="157"/>
      <c r="DP78" s="157"/>
      <c r="DQ78" s="157"/>
      <c r="DR78" s="157"/>
      <c r="DS78" s="157"/>
      <c r="DT78" s="157"/>
      <c r="DU78" s="157"/>
      <c r="DV78" s="157"/>
      <c r="DW78" s="157"/>
      <c r="DX78" s="157"/>
      <c r="DY78" s="157"/>
      <c r="DZ78" s="157"/>
      <c r="EA78" s="157"/>
      <c r="EB78" s="157"/>
      <c r="EC78" s="157"/>
      <c r="ED78" s="157"/>
      <c r="EE78" s="157"/>
      <c r="EF78" s="157"/>
      <c r="EG78" s="157"/>
      <c r="EH78" s="157"/>
      <c r="EI78" s="157"/>
      <c r="EJ78" s="157"/>
      <c r="EK78" s="157"/>
      <c r="EL78" s="157"/>
      <c r="EM78" s="157"/>
      <c r="EN78" s="157"/>
      <c r="EO78" s="157"/>
      <c r="EP78" s="157"/>
      <c r="EQ78" s="157"/>
      <c r="ER78" s="157"/>
      <c r="ES78" s="157"/>
      <c r="ET78" s="157"/>
      <c r="EU78" s="157"/>
      <c r="EV78" s="157"/>
      <c r="EW78" s="157"/>
      <c r="EX78" s="157"/>
      <c r="EY78" s="157"/>
      <c r="EZ78" s="157"/>
      <c r="FA78" s="157"/>
      <c r="FB78" s="157"/>
      <c r="FC78" s="157"/>
      <c r="FD78" s="157"/>
      <c r="FE78" s="157"/>
      <c r="FF78" s="157"/>
      <c r="FG78" s="157"/>
      <c r="FH78" s="157"/>
      <c r="FI78" s="157"/>
      <c r="FJ78" s="157"/>
      <c r="FK78" s="157"/>
      <c r="FL78" s="157"/>
      <c r="FM78" s="157"/>
      <c r="FN78" s="157"/>
      <c r="FO78" s="157"/>
      <c r="FP78" s="157"/>
      <c r="FQ78" s="157"/>
      <c r="FR78" s="157"/>
      <c r="FS78" s="157"/>
      <c r="FT78" s="157"/>
      <c r="FU78" s="157"/>
      <c r="FV78" s="157"/>
      <c r="FW78" s="157"/>
      <c r="FX78" s="157"/>
      <c r="FY78" s="157"/>
      <c r="FZ78" s="157"/>
      <c r="GA78" s="157"/>
      <c r="GB78" s="157"/>
      <c r="GC78" s="157"/>
      <c r="GD78" s="157"/>
      <c r="GE78" s="157"/>
      <c r="GF78" s="157"/>
      <c r="GG78" s="157"/>
      <c r="GH78" s="157"/>
      <c r="GI78" s="157"/>
      <c r="GJ78" s="157"/>
      <c r="GK78" s="157"/>
      <c r="GL78" s="157"/>
      <c r="GM78" s="157"/>
      <c r="GN78" s="157"/>
      <c r="GO78" s="157"/>
      <c r="GP78" s="157"/>
      <c r="GQ78" s="157"/>
      <c r="GR78" s="157"/>
      <c r="GS78" s="157"/>
      <c r="GT78" s="157"/>
      <c r="GU78" s="157"/>
      <c r="GV78" s="157"/>
      <c r="GW78" s="157"/>
      <c r="GX78" s="157"/>
      <c r="GY78" s="157"/>
      <c r="GZ78" s="157"/>
      <c r="HA78" s="157"/>
      <c r="HB78" s="157"/>
      <c r="HC78" s="157"/>
      <c r="HD78" s="157"/>
      <c r="HE78" s="157"/>
      <c r="HF78" s="157"/>
      <c r="HG78" s="157"/>
      <c r="HH78" s="157"/>
      <c r="HI78" s="157"/>
      <c r="HJ78" s="157"/>
      <c r="HK78" s="157"/>
      <c r="HL78" s="157"/>
      <c r="HM78" s="157"/>
      <c r="HN78" s="157"/>
      <c r="HO78" s="157"/>
      <c r="HP78" s="157"/>
      <c r="HQ78" s="157"/>
      <c r="HR78" s="157"/>
      <c r="HS78" s="157"/>
      <c r="HT78" s="157"/>
      <c r="HU78" s="157"/>
      <c r="HV78" s="157"/>
      <c r="HW78" s="157"/>
      <c r="HX78" s="157"/>
      <c r="HY78" s="157"/>
      <c r="HZ78" s="157"/>
      <c r="IA78" s="157"/>
      <c r="IB78" s="157"/>
      <c r="IC78" s="157"/>
      <c r="ID78" s="157"/>
    </row>
    <row r="79" spans="1:238" ht="12.75" customHeight="1" x14ac:dyDescent="0.25">
      <c r="B79" s="40"/>
      <c r="C79" s="137" t="s">
        <v>137</v>
      </c>
      <c r="D79" s="40"/>
      <c r="E79" s="61"/>
      <c r="F79" s="40"/>
      <c r="G79" s="61"/>
      <c r="H79" s="6"/>
      <c r="I79" s="35"/>
      <c r="J79" s="6"/>
      <c r="K79" s="17">
        <f>Cashrent</f>
        <v>0</v>
      </c>
      <c r="M79" s="40"/>
      <c r="N79" s="216" t="s">
        <v>452</v>
      </c>
      <c r="O79" s="9"/>
      <c r="P79" s="59"/>
      <c r="Q79" s="9"/>
      <c r="R79" s="13"/>
      <c r="S79" s="9"/>
      <c r="T79" s="212"/>
      <c r="U79" s="9"/>
      <c r="V79" s="182"/>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c r="CE79" s="157"/>
      <c r="CF79" s="157"/>
      <c r="CG79" s="157"/>
      <c r="CH79" s="157"/>
      <c r="CI79" s="157"/>
      <c r="CJ79" s="157"/>
      <c r="CK79" s="157"/>
      <c r="CL79" s="157"/>
      <c r="CM79" s="157"/>
      <c r="CN79" s="157"/>
      <c r="CO79" s="157"/>
      <c r="CP79" s="157"/>
      <c r="CQ79" s="157"/>
      <c r="CR79" s="157"/>
      <c r="CS79" s="157"/>
      <c r="CT79" s="157"/>
      <c r="CU79" s="157"/>
      <c r="CV79" s="157"/>
      <c r="CW79" s="157"/>
      <c r="CX79" s="157"/>
      <c r="CY79" s="157"/>
      <c r="CZ79" s="157"/>
      <c r="DA79" s="157"/>
      <c r="DB79" s="157"/>
      <c r="DC79" s="157"/>
      <c r="DD79" s="157"/>
      <c r="DE79" s="157"/>
      <c r="DF79" s="157"/>
      <c r="DG79" s="157"/>
      <c r="DH79" s="157"/>
      <c r="DI79" s="157"/>
      <c r="DJ79" s="157"/>
      <c r="DK79" s="157"/>
      <c r="DL79" s="157"/>
      <c r="DM79" s="157"/>
      <c r="DN79" s="157"/>
      <c r="DO79" s="157"/>
      <c r="DP79" s="157"/>
      <c r="DQ79" s="157"/>
      <c r="DR79" s="157"/>
      <c r="DS79" s="157"/>
      <c r="DT79" s="157"/>
      <c r="DU79" s="157"/>
      <c r="DV79" s="157"/>
      <c r="DW79" s="157"/>
      <c r="DX79" s="157"/>
      <c r="DY79" s="157"/>
      <c r="DZ79" s="157"/>
      <c r="EA79" s="157"/>
      <c r="EB79" s="157"/>
      <c r="EC79" s="157"/>
      <c r="ED79" s="157"/>
      <c r="EE79" s="157"/>
      <c r="EF79" s="157"/>
      <c r="EG79" s="157"/>
      <c r="EH79" s="157"/>
      <c r="EI79" s="157"/>
      <c r="EJ79" s="157"/>
      <c r="EK79" s="157"/>
      <c r="EL79" s="157"/>
      <c r="EM79" s="157"/>
      <c r="EN79" s="157"/>
      <c r="EO79" s="157"/>
      <c r="EP79" s="157"/>
      <c r="EQ79" s="157"/>
      <c r="ER79" s="157"/>
      <c r="ES79" s="157"/>
      <c r="ET79" s="157"/>
      <c r="EU79" s="157"/>
      <c r="EV79" s="157"/>
      <c r="EW79" s="157"/>
      <c r="EX79" s="157"/>
      <c r="EY79" s="157"/>
      <c r="EZ79" s="157"/>
      <c r="FA79" s="157"/>
      <c r="FB79" s="157"/>
      <c r="FC79" s="157"/>
      <c r="FD79" s="157"/>
      <c r="FE79" s="157"/>
      <c r="FF79" s="157"/>
      <c r="FG79" s="157"/>
      <c r="FH79" s="157"/>
      <c r="FI79" s="157"/>
      <c r="FJ79" s="157"/>
      <c r="FK79" s="157"/>
      <c r="FL79" s="157"/>
      <c r="FM79" s="157"/>
      <c r="FN79" s="157"/>
      <c r="FO79" s="157"/>
      <c r="FP79" s="157"/>
      <c r="FQ79" s="157"/>
      <c r="FR79" s="157"/>
      <c r="FS79" s="157"/>
      <c r="FT79" s="157"/>
      <c r="FU79" s="157"/>
      <c r="FV79" s="157"/>
      <c r="FW79" s="157"/>
      <c r="FX79" s="157"/>
      <c r="FY79" s="157"/>
      <c r="FZ79" s="157"/>
      <c r="GA79" s="157"/>
      <c r="GB79" s="157"/>
      <c r="GC79" s="157"/>
      <c r="GD79" s="157"/>
      <c r="GE79" s="157"/>
      <c r="GF79" s="157"/>
      <c r="GG79" s="157"/>
      <c r="GH79" s="157"/>
      <c r="GI79" s="157"/>
      <c r="GJ79" s="157"/>
      <c r="GK79" s="157"/>
      <c r="GL79" s="157"/>
      <c r="GM79" s="157"/>
      <c r="GN79" s="157"/>
      <c r="GO79" s="157"/>
      <c r="GP79" s="157"/>
      <c r="GQ79" s="157"/>
      <c r="GR79" s="157"/>
      <c r="GS79" s="157"/>
      <c r="GT79" s="157"/>
      <c r="GU79" s="157"/>
      <c r="GV79" s="157"/>
      <c r="GW79" s="157"/>
      <c r="GX79" s="157"/>
      <c r="GY79" s="157"/>
      <c r="GZ79" s="157"/>
      <c r="HA79" s="157"/>
      <c r="HB79" s="157"/>
      <c r="HC79" s="157"/>
      <c r="HD79" s="157"/>
      <c r="HE79" s="157"/>
      <c r="HF79" s="157"/>
      <c r="HG79" s="157"/>
      <c r="HH79" s="157"/>
      <c r="HI79" s="157"/>
      <c r="HJ79" s="157"/>
      <c r="HK79" s="157"/>
      <c r="HL79" s="157"/>
      <c r="HM79" s="157"/>
      <c r="HN79" s="157"/>
      <c r="HO79" s="157"/>
      <c r="HP79" s="157"/>
      <c r="HQ79" s="157"/>
      <c r="HR79" s="157"/>
      <c r="HS79" s="157"/>
      <c r="HT79" s="157"/>
      <c r="HU79" s="157"/>
      <c r="HV79" s="157"/>
      <c r="HW79" s="157"/>
      <c r="HX79" s="157"/>
      <c r="HY79" s="157"/>
      <c r="HZ79" s="157"/>
      <c r="IA79" s="157"/>
      <c r="IB79" s="157"/>
      <c r="IC79" s="157"/>
      <c r="ID79" s="157"/>
    </row>
    <row r="80" spans="1:238" ht="12.75" customHeight="1" x14ac:dyDescent="0.25">
      <c r="B80" s="40"/>
      <c r="C80" s="82" t="s">
        <v>225</v>
      </c>
      <c r="D80" s="40"/>
      <c r="E80" s="61"/>
      <c r="F80" s="40"/>
      <c r="G80" s="61"/>
      <c r="H80" s="6"/>
      <c r="I80" s="35"/>
      <c r="J80" s="6"/>
      <c r="K80" s="17">
        <v>0</v>
      </c>
      <c r="M80" s="40"/>
      <c r="N80" s="9" t="s">
        <v>98</v>
      </c>
      <c r="O80" s="9"/>
      <c r="P80" s="580">
        <v>0.33300000000000002</v>
      </c>
      <c r="Q80" s="9"/>
      <c r="R80" s="13"/>
      <c r="S80" s="9"/>
      <c r="T80" s="64"/>
      <c r="U80" s="9"/>
      <c r="V80" s="182"/>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7"/>
      <c r="CL80" s="157"/>
      <c r="CM80" s="157"/>
      <c r="CN80" s="157"/>
      <c r="CO80" s="157"/>
      <c r="CP80" s="157"/>
      <c r="CQ80" s="157"/>
      <c r="CR80" s="157"/>
      <c r="CS80" s="157"/>
      <c r="CT80" s="157"/>
      <c r="CU80" s="157"/>
      <c r="CV80" s="157"/>
      <c r="CW80" s="157"/>
      <c r="CX80" s="157"/>
      <c r="CY80" s="157"/>
      <c r="CZ80" s="157"/>
      <c r="DA80" s="157"/>
      <c r="DB80" s="157"/>
      <c r="DC80" s="157"/>
      <c r="DD80" s="157"/>
      <c r="DE80" s="157"/>
      <c r="DF80" s="157"/>
      <c r="DG80" s="157"/>
      <c r="DH80" s="157"/>
      <c r="DI80" s="157"/>
      <c r="DJ80" s="157"/>
      <c r="DK80" s="157"/>
      <c r="DL80" s="157"/>
      <c r="DM80" s="157"/>
      <c r="DN80" s="157"/>
      <c r="DO80" s="157"/>
      <c r="DP80" s="157"/>
      <c r="DQ80" s="157"/>
      <c r="DR80" s="157"/>
      <c r="DS80" s="157"/>
      <c r="DT80" s="157"/>
      <c r="DU80" s="157"/>
      <c r="DV80" s="157"/>
      <c r="DW80" s="157"/>
      <c r="DX80" s="157"/>
      <c r="DY80" s="157"/>
      <c r="DZ80" s="157"/>
      <c r="EA80" s="157"/>
      <c r="EB80" s="157"/>
      <c r="EC80" s="157"/>
      <c r="ED80" s="157"/>
      <c r="EE80" s="157"/>
      <c r="EF80" s="157"/>
      <c r="EG80" s="157"/>
      <c r="EH80" s="157"/>
      <c r="EI80" s="157"/>
      <c r="EJ80" s="157"/>
      <c r="EK80" s="157"/>
      <c r="EL80" s="157"/>
      <c r="EM80" s="157"/>
      <c r="EN80" s="157"/>
      <c r="EO80" s="157"/>
      <c r="EP80" s="157"/>
      <c r="EQ80" s="157"/>
      <c r="ER80" s="157"/>
      <c r="ES80" s="157"/>
      <c r="ET80" s="157"/>
      <c r="EU80" s="157"/>
      <c r="EV80" s="157"/>
      <c r="EW80" s="157"/>
      <c r="EX80" s="157"/>
      <c r="EY80" s="157"/>
      <c r="EZ80" s="157"/>
      <c r="FA80" s="157"/>
      <c r="FB80" s="157"/>
      <c r="FC80" s="157"/>
      <c r="FD80" s="157"/>
      <c r="FE80" s="157"/>
      <c r="FF80" s="157"/>
      <c r="FG80" s="157"/>
      <c r="FH80" s="157"/>
      <c r="FI80" s="157"/>
      <c r="FJ80" s="157"/>
      <c r="FK80" s="157"/>
      <c r="FL80" s="157"/>
      <c r="FM80" s="157"/>
      <c r="FN80" s="157"/>
      <c r="FO80" s="157"/>
      <c r="FP80" s="157"/>
      <c r="FQ80" s="157"/>
      <c r="FR80" s="157"/>
      <c r="FS80" s="157"/>
      <c r="FT80" s="157"/>
      <c r="FU80" s="157"/>
      <c r="FV80" s="157"/>
      <c r="FW80" s="157"/>
      <c r="FX80" s="157"/>
      <c r="FY80" s="157"/>
      <c r="FZ80" s="157"/>
      <c r="GA80" s="157"/>
      <c r="GB80" s="157"/>
      <c r="GC80" s="157"/>
      <c r="GD80" s="157"/>
      <c r="GE80" s="157"/>
      <c r="GF80" s="157"/>
      <c r="GG80" s="157"/>
      <c r="GH80" s="157"/>
      <c r="GI80" s="157"/>
      <c r="GJ80" s="157"/>
      <c r="GK80" s="157"/>
      <c r="GL80" s="157"/>
      <c r="GM80" s="157"/>
      <c r="GN80" s="157"/>
      <c r="GO80" s="157"/>
      <c r="GP80" s="157"/>
      <c r="GQ80" s="157"/>
      <c r="GR80" s="157"/>
      <c r="GS80" s="157"/>
      <c r="GT80" s="157"/>
      <c r="GU80" s="157"/>
      <c r="GV80" s="157"/>
      <c r="GW80" s="157"/>
      <c r="GX80" s="157"/>
      <c r="GY80" s="157"/>
      <c r="GZ80" s="157"/>
      <c r="HA80" s="157"/>
      <c r="HB80" s="157"/>
      <c r="HC80" s="157"/>
      <c r="HD80" s="157"/>
      <c r="HE80" s="157"/>
      <c r="HF80" s="157"/>
      <c r="HG80" s="157"/>
      <c r="HH80" s="157"/>
      <c r="HI80" s="157"/>
      <c r="HJ80" s="157"/>
      <c r="HK80" s="157"/>
      <c r="HL80" s="157"/>
      <c r="HM80" s="157"/>
      <c r="HN80" s="157"/>
      <c r="HO80" s="157"/>
      <c r="HP80" s="157"/>
      <c r="HQ80" s="157"/>
      <c r="HR80" s="157"/>
      <c r="HS80" s="157"/>
      <c r="HT80" s="157"/>
      <c r="HU80" s="157"/>
      <c r="HV80" s="157"/>
      <c r="HW80" s="157"/>
      <c r="HX80" s="157"/>
      <c r="HY80" s="157"/>
      <c r="HZ80" s="157"/>
      <c r="IA80" s="157"/>
      <c r="IB80" s="157"/>
      <c r="IC80" s="157"/>
      <c r="ID80" s="157"/>
    </row>
    <row r="81" spans="1:238" ht="12.75" customHeight="1" x14ac:dyDescent="0.25">
      <c r="B81" s="40"/>
      <c r="C81" s="82" t="s">
        <v>15</v>
      </c>
      <c r="D81" s="40"/>
      <c r="E81" s="61"/>
      <c r="F81" s="40"/>
      <c r="G81" s="61"/>
      <c r="H81" s="6"/>
      <c r="I81" s="35"/>
      <c r="J81" s="6"/>
      <c r="K81" s="17">
        <f>ROUND(SUM(K23,K29,K37,K44,K62)*OH, 0)</f>
        <v>2</v>
      </c>
      <c r="M81" s="40"/>
      <c r="N81" s="9" t="s">
        <v>99</v>
      </c>
      <c r="O81" s="9"/>
      <c r="P81" s="580">
        <v>0.66600000000000004</v>
      </c>
      <c r="Q81" s="9"/>
      <c r="R81" s="13"/>
      <c r="S81" s="9"/>
      <c r="T81" s="64"/>
      <c r="U81" s="9"/>
      <c r="V81" s="182"/>
      <c r="Y81" s="157"/>
      <c r="Z81" s="157"/>
      <c r="AA81" s="157"/>
      <c r="AB81" s="157"/>
      <c r="AC81" s="157"/>
      <c r="AD81" s="157"/>
      <c r="AE81" s="157"/>
      <c r="AF81" s="157"/>
      <c r="AG81" s="157"/>
      <c r="AH81" s="157"/>
      <c r="AI81" s="157"/>
      <c r="AJ81" s="157"/>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c r="CG81" s="157"/>
      <c r="CH81" s="157"/>
      <c r="CI81" s="157"/>
      <c r="CJ81" s="157"/>
      <c r="CK81" s="157"/>
      <c r="CL81" s="157"/>
      <c r="CM81" s="157"/>
      <c r="CN81" s="157"/>
      <c r="CO81" s="157"/>
      <c r="CP81" s="157"/>
      <c r="CQ81" s="157"/>
      <c r="CR81" s="157"/>
      <c r="CS81" s="157"/>
      <c r="CT81" s="157"/>
      <c r="CU81" s="157"/>
      <c r="CV81" s="157"/>
      <c r="CW81" s="157"/>
      <c r="CX81" s="157"/>
      <c r="CY81" s="157"/>
      <c r="CZ81" s="157"/>
      <c r="DA81" s="157"/>
      <c r="DB81" s="157"/>
      <c r="DC81" s="157"/>
      <c r="DD81" s="157"/>
      <c r="DE81" s="157"/>
      <c r="DF81" s="157"/>
      <c r="DG81" s="157"/>
      <c r="DH81" s="157"/>
      <c r="DI81" s="157"/>
      <c r="DJ81" s="157"/>
      <c r="DK81" s="157"/>
      <c r="DL81" s="157"/>
      <c r="DM81" s="157"/>
      <c r="DN81" s="157"/>
      <c r="DO81" s="157"/>
      <c r="DP81" s="157"/>
      <c r="DQ81" s="157"/>
      <c r="DR81" s="157"/>
      <c r="DS81" s="157"/>
      <c r="DT81" s="157"/>
      <c r="DU81" s="157"/>
      <c r="DV81" s="157"/>
      <c r="DW81" s="157"/>
      <c r="DX81" s="157"/>
      <c r="DY81" s="157"/>
      <c r="DZ81" s="157"/>
      <c r="EA81" s="157"/>
      <c r="EB81" s="157"/>
      <c r="EC81" s="157"/>
      <c r="ED81" s="157"/>
      <c r="EE81" s="157"/>
      <c r="EF81" s="157"/>
      <c r="EG81" s="157"/>
      <c r="EH81" s="157"/>
      <c r="EI81" s="157"/>
      <c r="EJ81" s="157"/>
      <c r="EK81" s="157"/>
      <c r="EL81" s="157"/>
      <c r="EM81" s="157"/>
      <c r="EN81" s="157"/>
      <c r="EO81" s="157"/>
      <c r="EP81" s="157"/>
      <c r="EQ81" s="157"/>
      <c r="ER81" s="157"/>
      <c r="ES81" s="157"/>
      <c r="ET81" s="157"/>
      <c r="EU81" s="157"/>
      <c r="EV81" s="157"/>
      <c r="EW81" s="157"/>
      <c r="EX81" s="157"/>
      <c r="EY81" s="157"/>
      <c r="EZ81" s="157"/>
      <c r="FA81" s="157"/>
      <c r="FB81" s="157"/>
      <c r="FC81" s="157"/>
      <c r="FD81" s="157"/>
      <c r="FE81" s="157"/>
      <c r="FF81" s="157"/>
      <c r="FG81" s="157"/>
      <c r="FH81" s="157"/>
      <c r="FI81" s="157"/>
      <c r="FJ81" s="157"/>
      <c r="FK81" s="157"/>
      <c r="FL81" s="157"/>
      <c r="FM81" s="157"/>
      <c r="FN81" s="157"/>
      <c r="FO81" s="157"/>
      <c r="FP81" s="157"/>
      <c r="FQ81" s="157"/>
      <c r="FR81" s="157"/>
      <c r="FS81" s="157"/>
      <c r="FT81" s="157"/>
      <c r="FU81" s="157"/>
      <c r="FV81" s="157"/>
      <c r="FW81" s="157"/>
      <c r="FX81" s="157"/>
      <c r="FY81" s="157"/>
      <c r="FZ81" s="157"/>
      <c r="GA81" s="157"/>
      <c r="GB81" s="157"/>
      <c r="GC81" s="157"/>
      <c r="GD81" s="157"/>
      <c r="GE81" s="157"/>
      <c r="GF81" s="157"/>
      <c r="GG81" s="157"/>
      <c r="GH81" s="157"/>
      <c r="GI81" s="157"/>
      <c r="GJ81" s="157"/>
      <c r="GK81" s="157"/>
      <c r="GL81" s="157"/>
      <c r="GM81" s="157"/>
      <c r="GN81" s="157"/>
      <c r="GO81" s="157"/>
      <c r="GP81" s="157"/>
      <c r="GQ81" s="157"/>
      <c r="GR81" s="157"/>
      <c r="GS81" s="157"/>
      <c r="GT81" s="157"/>
      <c r="GU81" s="157"/>
      <c r="GV81" s="157"/>
      <c r="GW81" s="157"/>
      <c r="GX81" s="157"/>
      <c r="GY81" s="157"/>
      <c r="GZ81" s="157"/>
      <c r="HA81" s="157"/>
      <c r="HB81" s="157"/>
      <c r="HC81" s="157"/>
      <c r="HD81" s="157"/>
      <c r="HE81" s="157"/>
      <c r="HF81" s="157"/>
      <c r="HG81" s="157"/>
      <c r="HH81" s="157"/>
      <c r="HI81" s="157"/>
      <c r="HJ81" s="157"/>
      <c r="HK81" s="157"/>
      <c r="HL81" s="157"/>
      <c r="HM81" s="157"/>
      <c r="HN81" s="157"/>
      <c r="HO81" s="157"/>
      <c r="HP81" s="157"/>
      <c r="HQ81" s="157"/>
      <c r="HR81" s="157"/>
      <c r="HS81" s="157"/>
      <c r="HT81" s="157"/>
      <c r="HU81" s="157"/>
      <c r="HV81" s="157"/>
      <c r="HW81" s="157"/>
      <c r="HX81" s="157"/>
      <c r="HY81" s="157"/>
      <c r="HZ81" s="157"/>
      <c r="IA81" s="157"/>
      <c r="IB81" s="157"/>
      <c r="IC81" s="157"/>
      <c r="ID81" s="157"/>
    </row>
    <row r="82" spans="1:238" ht="15.6" x14ac:dyDescent="0.25">
      <c r="B82" s="6"/>
      <c r="C82" s="6"/>
      <c r="D82" s="6"/>
      <c r="E82" s="35"/>
      <c r="F82" s="6"/>
      <c r="G82" s="7"/>
      <c r="H82" s="6"/>
      <c r="I82" s="35"/>
      <c r="J82" s="6"/>
      <c r="K82" s="17"/>
      <c r="M82" s="6"/>
      <c r="N82" s="82" t="s">
        <v>296</v>
      </c>
      <c r="O82" s="9"/>
      <c r="P82" s="59"/>
      <c r="Q82" s="9"/>
      <c r="R82" s="13"/>
      <c r="S82" s="9"/>
      <c r="T82" s="59"/>
      <c r="U82" s="9"/>
      <c r="V82" s="182">
        <f>ROUND(($V$20+$V$23+$V$29+$V$37+$V$44+$V$62+$V$49)*OH, 0)</f>
        <v>2</v>
      </c>
      <c r="W82" s="88"/>
      <c r="X82" s="141"/>
      <c r="Y82" s="157"/>
      <c r="Z82" s="157"/>
      <c r="AA82" s="157"/>
      <c r="AB82" s="157"/>
      <c r="AC82" s="157"/>
      <c r="AD82" s="157"/>
      <c r="AE82" s="157"/>
      <c r="AF82" s="157"/>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c r="CG82" s="157"/>
      <c r="CH82" s="157"/>
      <c r="CI82" s="157"/>
      <c r="CJ82" s="157"/>
      <c r="CK82" s="157"/>
      <c r="CL82" s="157"/>
      <c r="CM82" s="157"/>
      <c r="CN82" s="157"/>
      <c r="CO82" s="157"/>
      <c r="CP82" s="157"/>
      <c r="CQ82" s="157"/>
      <c r="CR82" s="157"/>
      <c r="CS82" s="157"/>
      <c r="CT82" s="157"/>
      <c r="CU82" s="157"/>
      <c r="CV82" s="157"/>
      <c r="CW82" s="157"/>
      <c r="CX82" s="157"/>
      <c r="CY82" s="157"/>
      <c r="CZ82" s="157"/>
      <c r="DA82" s="157"/>
      <c r="DB82" s="157"/>
      <c r="DC82" s="157"/>
      <c r="DD82" s="157"/>
      <c r="DE82" s="157"/>
      <c r="DF82" s="157"/>
      <c r="DG82" s="157"/>
      <c r="DH82" s="157"/>
      <c r="DI82" s="157"/>
      <c r="DJ82" s="157"/>
      <c r="DK82" s="157"/>
      <c r="DL82" s="157"/>
      <c r="DM82" s="157"/>
      <c r="DN82" s="157"/>
      <c r="DO82" s="157"/>
      <c r="DP82" s="157"/>
      <c r="DQ82" s="157"/>
      <c r="DR82" s="157"/>
      <c r="DS82" s="157"/>
      <c r="DT82" s="157"/>
      <c r="DU82" s="157"/>
      <c r="DV82" s="157"/>
      <c r="DW82" s="157"/>
      <c r="DX82" s="157"/>
      <c r="DY82" s="157"/>
      <c r="DZ82" s="157"/>
      <c r="EA82" s="157"/>
      <c r="EB82" s="157"/>
      <c r="EC82" s="157"/>
      <c r="ED82" s="157"/>
      <c r="EE82" s="157"/>
      <c r="EF82" s="157"/>
      <c r="EG82" s="157"/>
      <c r="EH82" s="157"/>
      <c r="EI82" s="157"/>
      <c r="EJ82" s="157"/>
      <c r="EK82" s="157"/>
      <c r="EL82" s="157"/>
      <c r="EM82" s="157"/>
      <c r="EN82" s="157"/>
      <c r="EO82" s="157"/>
      <c r="EP82" s="157"/>
      <c r="EQ82" s="157"/>
      <c r="ER82" s="157"/>
      <c r="ES82" s="157"/>
      <c r="ET82" s="157"/>
      <c r="EU82" s="157"/>
      <c r="EV82" s="157"/>
      <c r="EW82" s="157"/>
      <c r="EX82" s="157"/>
      <c r="EY82" s="157"/>
      <c r="EZ82" s="157"/>
      <c r="FA82" s="157"/>
      <c r="FB82" s="157"/>
      <c r="FC82" s="157"/>
      <c r="FD82" s="157"/>
      <c r="FE82" s="157"/>
      <c r="FF82" s="157"/>
      <c r="FG82" s="157"/>
      <c r="FH82" s="157"/>
      <c r="FI82" s="157"/>
      <c r="FJ82" s="157"/>
      <c r="FK82" s="157"/>
      <c r="FL82" s="157"/>
      <c r="FM82" s="157"/>
      <c r="FN82" s="157"/>
      <c r="FO82" s="157"/>
      <c r="FP82" s="157"/>
      <c r="FQ82" s="157"/>
      <c r="FR82" s="157"/>
      <c r="FS82" s="157"/>
      <c r="FT82" s="157"/>
      <c r="FU82" s="157"/>
      <c r="FV82" s="157"/>
      <c r="FW82" s="157"/>
      <c r="FX82" s="157"/>
      <c r="FY82" s="157"/>
      <c r="FZ82" s="157"/>
      <c r="GA82" s="157"/>
      <c r="GB82" s="157"/>
      <c r="GC82" s="157"/>
      <c r="GD82" s="157"/>
      <c r="GE82" s="157"/>
      <c r="GF82" s="157"/>
      <c r="GG82" s="157"/>
      <c r="GH82" s="157"/>
      <c r="GI82" s="157"/>
      <c r="GJ82" s="157"/>
      <c r="GK82" s="157"/>
      <c r="GL82" s="157"/>
      <c r="GM82" s="157"/>
      <c r="GN82" s="157"/>
      <c r="GO82" s="157"/>
      <c r="GP82" s="157"/>
      <c r="GQ82" s="157"/>
      <c r="GR82" s="157"/>
      <c r="GS82" s="157"/>
      <c r="GT82" s="157"/>
      <c r="GU82" s="157"/>
      <c r="GV82" s="157"/>
      <c r="GW82" s="157"/>
      <c r="GX82" s="157"/>
      <c r="GY82" s="157"/>
      <c r="GZ82" s="157"/>
      <c r="HA82" s="157"/>
      <c r="HB82" s="157"/>
      <c r="HC82" s="157"/>
      <c r="HD82" s="157"/>
      <c r="HE82" s="157"/>
      <c r="HF82" s="157"/>
      <c r="HG82" s="157"/>
      <c r="HH82" s="157"/>
      <c r="HI82" s="157"/>
      <c r="HJ82" s="157"/>
      <c r="HK82" s="157"/>
      <c r="HL82" s="157"/>
      <c r="HM82" s="157"/>
      <c r="HN82" s="157"/>
      <c r="HO82" s="157"/>
      <c r="HP82" s="157"/>
      <c r="HQ82" s="157"/>
      <c r="HR82" s="157"/>
      <c r="HS82" s="157"/>
      <c r="HT82" s="157"/>
      <c r="HU82" s="157"/>
      <c r="HV82" s="157"/>
      <c r="HW82" s="157"/>
      <c r="HX82" s="157"/>
      <c r="HY82" s="157"/>
      <c r="HZ82" s="157"/>
      <c r="IA82" s="157"/>
      <c r="IB82" s="157"/>
      <c r="IC82" s="157"/>
      <c r="ID82" s="157"/>
    </row>
    <row r="83" spans="1:238" ht="15.6" x14ac:dyDescent="0.25">
      <c r="B83" s="6"/>
      <c r="C83" s="6"/>
      <c r="D83" s="6"/>
      <c r="E83" s="35"/>
      <c r="F83" s="6"/>
      <c r="G83" s="7"/>
      <c r="H83" s="6"/>
      <c r="I83" s="35"/>
      <c r="J83" s="6"/>
      <c r="K83" s="17"/>
      <c r="M83" s="6"/>
      <c r="N83" s="213" t="s">
        <v>297</v>
      </c>
      <c r="O83" s="214"/>
      <c r="P83" s="215"/>
      <c r="Q83" s="9"/>
      <c r="R83" s="13"/>
      <c r="S83" s="9"/>
      <c r="T83" s="59"/>
      <c r="U83" s="9"/>
      <c r="V83" s="182">
        <f>ROUND(($V$16)*Mgmtfee, 0)</f>
        <v>14</v>
      </c>
      <c r="Y83" s="157"/>
      <c r="Z83" s="157"/>
      <c r="AA83" s="157"/>
      <c r="AB83" s="157"/>
      <c r="AC83" s="157"/>
      <c r="AD83" s="157"/>
      <c r="AE83" s="157"/>
      <c r="AF83" s="157"/>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7"/>
      <c r="CL83" s="157"/>
      <c r="CM83" s="157"/>
      <c r="CN83" s="157"/>
      <c r="CO83" s="157"/>
      <c r="CP83" s="157"/>
      <c r="CQ83" s="157"/>
      <c r="CR83" s="157"/>
      <c r="CS83" s="157"/>
      <c r="CT83" s="157"/>
      <c r="CU83" s="157"/>
      <c r="CV83" s="157"/>
      <c r="CW83" s="157"/>
      <c r="CX83" s="157"/>
      <c r="CY83" s="157"/>
      <c r="CZ83" s="157"/>
      <c r="DA83" s="157"/>
      <c r="DB83" s="157"/>
      <c r="DC83" s="157"/>
      <c r="DD83" s="157"/>
      <c r="DE83" s="157"/>
      <c r="DF83" s="157"/>
      <c r="DG83" s="157"/>
      <c r="DH83" s="157"/>
      <c r="DI83" s="157"/>
      <c r="DJ83" s="157"/>
      <c r="DK83" s="157"/>
      <c r="DL83" s="157"/>
      <c r="DM83" s="157"/>
      <c r="DN83" s="157"/>
      <c r="DO83" s="157"/>
      <c r="DP83" s="157"/>
      <c r="DQ83" s="157"/>
      <c r="DR83" s="157"/>
      <c r="DS83" s="157"/>
      <c r="DT83" s="157"/>
      <c r="DU83" s="157"/>
      <c r="DV83" s="157"/>
      <c r="DW83" s="157"/>
      <c r="DX83" s="157"/>
      <c r="DY83" s="157"/>
      <c r="DZ83" s="157"/>
      <c r="EA83" s="157"/>
      <c r="EB83" s="157"/>
      <c r="EC83" s="157"/>
      <c r="ED83" s="157"/>
      <c r="EE83" s="157"/>
      <c r="EF83" s="157"/>
      <c r="EG83" s="157"/>
      <c r="EH83" s="157"/>
      <c r="EI83" s="157"/>
      <c r="EJ83" s="157"/>
      <c r="EK83" s="157"/>
      <c r="EL83" s="157"/>
      <c r="EM83" s="157"/>
      <c r="EN83" s="157"/>
      <c r="EO83" s="157"/>
      <c r="EP83" s="157"/>
      <c r="EQ83" s="157"/>
      <c r="ER83" s="157"/>
      <c r="ES83" s="157"/>
      <c r="ET83" s="157"/>
      <c r="EU83" s="157"/>
      <c r="EV83" s="157"/>
      <c r="EW83" s="157"/>
      <c r="EX83" s="157"/>
      <c r="EY83" s="157"/>
      <c r="EZ83" s="157"/>
      <c r="FA83" s="157"/>
      <c r="FB83" s="157"/>
      <c r="FC83" s="157"/>
      <c r="FD83" s="157"/>
      <c r="FE83" s="157"/>
      <c r="FF83" s="157"/>
      <c r="FG83" s="157"/>
      <c r="FH83" s="157"/>
      <c r="FI83" s="157"/>
      <c r="FJ83" s="157"/>
      <c r="FK83" s="157"/>
      <c r="FL83" s="157"/>
      <c r="FM83" s="157"/>
      <c r="FN83" s="157"/>
      <c r="FO83" s="157"/>
      <c r="FP83" s="157"/>
      <c r="FQ83" s="157"/>
      <c r="FR83" s="157"/>
      <c r="FS83" s="157"/>
      <c r="FT83" s="157"/>
      <c r="FU83" s="157"/>
      <c r="FV83" s="157"/>
      <c r="FW83" s="157"/>
      <c r="FX83" s="157"/>
      <c r="FY83" s="157"/>
      <c r="FZ83" s="157"/>
      <c r="GA83" s="157"/>
      <c r="GB83" s="157"/>
      <c r="GC83" s="157"/>
      <c r="GD83" s="157"/>
      <c r="GE83" s="157"/>
      <c r="GF83" s="157"/>
      <c r="GG83" s="157"/>
      <c r="GH83" s="157"/>
      <c r="GI83" s="157"/>
      <c r="GJ83" s="157"/>
      <c r="GK83" s="157"/>
      <c r="GL83" s="157"/>
      <c r="GM83" s="157"/>
      <c r="GN83" s="157"/>
      <c r="GO83" s="157"/>
      <c r="GP83" s="157"/>
      <c r="GQ83" s="157"/>
      <c r="GR83" s="157"/>
      <c r="GS83" s="157"/>
      <c r="GT83" s="157"/>
      <c r="GU83" s="157"/>
      <c r="GV83" s="157"/>
      <c r="GW83" s="157"/>
      <c r="GX83" s="157"/>
      <c r="GY83" s="157"/>
      <c r="GZ83" s="157"/>
      <c r="HA83" s="157"/>
      <c r="HB83" s="157"/>
      <c r="HC83" s="157"/>
      <c r="HD83" s="157"/>
      <c r="HE83" s="157"/>
      <c r="HF83" s="157"/>
      <c r="HG83" s="157"/>
      <c r="HH83" s="157"/>
      <c r="HI83" s="157"/>
      <c r="HJ83" s="157"/>
      <c r="HK83" s="157"/>
      <c r="HL83" s="157"/>
      <c r="HM83" s="157"/>
      <c r="HN83" s="157"/>
      <c r="HO83" s="157"/>
      <c r="HP83" s="157"/>
      <c r="HQ83" s="157"/>
      <c r="HR83" s="157"/>
      <c r="HS83" s="157"/>
      <c r="HT83" s="157"/>
      <c r="HU83" s="157"/>
      <c r="HV83" s="157"/>
      <c r="HW83" s="157"/>
      <c r="HX83" s="157"/>
      <c r="HY83" s="157"/>
      <c r="HZ83" s="157"/>
      <c r="IA83" s="157"/>
      <c r="IB83" s="157"/>
      <c r="IC83" s="157"/>
      <c r="ID83" s="157"/>
    </row>
    <row r="84" spans="1:238" x14ac:dyDescent="0.25">
      <c r="B84" s="6"/>
      <c r="C84" s="6"/>
      <c r="D84" s="6"/>
      <c r="E84" s="35"/>
      <c r="F84" s="6"/>
      <c r="G84" s="7"/>
      <c r="H84" s="6"/>
      <c r="I84" s="35"/>
      <c r="J84" s="6"/>
      <c r="K84" s="17"/>
      <c r="L84" s="191"/>
      <c r="M84" s="6"/>
      <c r="N84" s="9"/>
      <c r="O84" s="9"/>
      <c r="P84" s="59"/>
      <c r="Q84" s="9"/>
      <c r="R84" s="13"/>
      <c r="S84" s="9"/>
      <c r="T84" s="59"/>
      <c r="U84" s="9"/>
      <c r="V84" s="182"/>
      <c r="Y84" s="157"/>
      <c r="Z84" s="157"/>
      <c r="AA84" s="157"/>
      <c r="AB84" s="157"/>
      <c r="AC84" s="157"/>
      <c r="AD84" s="157"/>
      <c r="AE84" s="157"/>
      <c r="AF84" s="157"/>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c r="CG84" s="157"/>
      <c r="CH84" s="157"/>
      <c r="CI84" s="157"/>
      <c r="CJ84" s="157"/>
      <c r="CK84" s="157"/>
      <c r="CL84" s="157"/>
      <c r="CM84" s="157"/>
      <c r="CN84" s="157"/>
      <c r="CO84" s="157"/>
      <c r="CP84" s="157"/>
      <c r="CQ84" s="157"/>
      <c r="CR84" s="157"/>
      <c r="CS84" s="157"/>
      <c r="CT84" s="157"/>
      <c r="CU84" s="157"/>
      <c r="CV84" s="157"/>
      <c r="CW84" s="157"/>
      <c r="CX84" s="157"/>
      <c r="CY84" s="157"/>
      <c r="CZ84" s="157"/>
      <c r="DA84" s="157"/>
      <c r="DB84" s="157"/>
      <c r="DC84" s="157"/>
      <c r="DD84" s="157"/>
      <c r="DE84" s="157"/>
      <c r="DF84" s="157"/>
      <c r="DG84" s="157"/>
      <c r="DH84" s="157"/>
      <c r="DI84" s="157"/>
      <c r="DJ84" s="157"/>
      <c r="DK84" s="157"/>
      <c r="DL84" s="157"/>
      <c r="DM84" s="157"/>
      <c r="DN84" s="157"/>
      <c r="DO84" s="157"/>
      <c r="DP84" s="157"/>
      <c r="DQ84" s="157"/>
      <c r="DR84" s="157"/>
      <c r="DS84" s="157"/>
      <c r="DT84" s="157"/>
      <c r="DU84" s="157"/>
      <c r="DV84" s="157"/>
      <c r="DW84" s="157"/>
      <c r="DX84" s="157"/>
      <c r="DY84" s="157"/>
      <c r="DZ84" s="157"/>
      <c r="EA84" s="157"/>
      <c r="EB84" s="157"/>
      <c r="EC84" s="157"/>
      <c r="ED84" s="157"/>
      <c r="EE84" s="157"/>
      <c r="EF84" s="157"/>
      <c r="EG84" s="157"/>
      <c r="EH84" s="157"/>
      <c r="EI84" s="157"/>
      <c r="EJ84" s="157"/>
      <c r="EK84" s="157"/>
      <c r="EL84" s="157"/>
      <c r="EM84" s="157"/>
      <c r="EN84" s="157"/>
      <c r="EO84" s="157"/>
      <c r="EP84" s="157"/>
      <c r="EQ84" s="157"/>
      <c r="ER84" s="157"/>
      <c r="ES84" s="157"/>
      <c r="ET84" s="157"/>
      <c r="EU84" s="157"/>
      <c r="EV84" s="157"/>
      <c r="EW84" s="157"/>
      <c r="EX84" s="157"/>
      <c r="EY84" s="157"/>
      <c r="EZ84" s="157"/>
      <c r="FA84" s="157"/>
      <c r="FB84" s="157"/>
      <c r="FC84" s="157"/>
      <c r="FD84" s="157"/>
      <c r="FE84" s="157"/>
      <c r="FF84" s="157"/>
      <c r="FG84" s="157"/>
      <c r="FH84" s="157"/>
      <c r="FI84" s="157"/>
      <c r="FJ84" s="157"/>
      <c r="FK84" s="157"/>
      <c r="FL84" s="157"/>
      <c r="FM84" s="157"/>
      <c r="FN84" s="157"/>
      <c r="FO84" s="157"/>
      <c r="FP84" s="157"/>
      <c r="FQ84" s="157"/>
      <c r="FR84" s="157"/>
      <c r="FS84" s="157"/>
      <c r="FT84" s="157"/>
      <c r="FU84" s="157"/>
      <c r="FV84" s="157"/>
      <c r="FW84" s="157"/>
      <c r="FX84" s="157"/>
      <c r="FY84" s="157"/>
      <c r="FZ84" s="157"/>
      <c r="GA84" s="157"/>
      <c r="GB84" s="157"/>
      <c r="GC84" s="157"/>
      <c r="GD84" s="157"/>
      <c r="GE84" s="157"/>
      <c r="GF84" s="157"/>
      <c r="GG84" s="157"/>
      <c r="GH84" s="157"/>
      <c r="GI84" s="157"/>
      <c r="GJ84" s="157"/>
      <c r="GK84" s="157"/>
      <c r="GL84" s="157"/>
      <c r="GM84" s="157"/>
      <c r="GN84" s="157"/>
      <c r="GO84" s="157"/>
      <c r="GP84" s="157"/>
      <c r="GQ84" s="157"/>
      <c r="GR84" s="157"/>
      <c r="GS84" s="157"/>
      <c r="GT84" s="157"/>
      <c r="GU84" s="157"/>
      <c r="GV84" s="157"/>
      <c r="GW84" s="157"/>
      <c r="GX84" s="157"/>
      <c r="GY84" s="157"/>
      <c r="GZ84" s="157"/>
      <c r="HA84" s="157"/>
      <c r="HB84" s="157"/>
      <c r="HC84" s="157"/>
      <c r="HD84" s="157"/>
      <c r="HE84" s="157"/>
      <c r="HF84" s="157"/>
      <c r="HG84" s="157"/>
      <c r="HH84" s="157"/>
      <c r="HI84" s="157"/>
      <c r="HJ84" s="157"/>
      <c r="HK84" s="157"/>
      <c r="HL84" s="157"/>
      <c r="HM84" s="157"/>
      <c r="HN84" s="157"/>
      <c r="HO84" s="157"/>
      <c r="HP84" s="157"/>
      <c r="HQ84" s="157"/>
      <c r="HR84" s="157"/>
      <c r="HS84" s="157"/>
      <c r="HT84" s="157"/>
      <c r="HU84" s="157"/>
      <c r="HV84" s="157"/>
      <c r="HW84" s="157"/>
      <c r="HX84" s="157"/>
      <c r="HY84" s="157"/>
      <c r="HZ84" s="157"/>
      <c r="IA84" s="157"/>
      <c r="IB84" s="157"/>
      <c r="IC84" s="157"/>
      <c r="ID84" s="157"/>
    </row>
    <row r="85" spans="1:238" x14ac:dyDescent="0.25">
      <c r="B85" s="41"/>
      <c r="C85" s="41" t="s">
        <v>85</v>
      </c>
      <c r="D85" s="41"/>
      <c r="E85" s="54"/>
      <c r="F85" s="41"/>
      <c r="G85" s="42"/>
      <c r="H85" s="41"/>
      <c r="I85" s="54"/>
      <c r="J85" s="41"/>
      <c r="K85" s="43">
        <f>SUM(K74:K83)</f>
        <v>10.270000000000001</v>
      </c>
      <c r="M85" s="41"/>
      <c r="N85" s="194" t="s">
        <v>85</v>
      </c>
      <c r="O85" s="194"/>
      <c r="P85" s="195"/>
      <c r="Q85" s="194"/>
      <c r="R85" s="196"/>
      <c r="S85" s="194"/>
      <c r="T85" s="195"/>
      <c r="U85" s="194"/>
      <c r="V85" s="197">
        <f>SUM(V73:V83)</f>
        <v>97.711364433593758</v>
      </c>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c r="CG85" s="157"/>
      <c r="CH85" s="157"/>
      <c r="CI85" s="157"/>
      <c r="CJ85" s="157"/>
      <c r="CK85" s="157"/>
      <c r="CL85" s="157"/>
      <c r="CM85" s="157"/>
      <c r="CN85" s="157"/>
      <c r="CO85" s="157"/>
      <c r="CP85" s="157"/>
      <c r="CQ85" s="157"/>
      <c r="CR85" s="157"/>
      <c r="CS85" s="157"/>
      <c r="CT85" s="157"/>
      <c r="CU85" s="157"/>
      <c r="CV85" s="157"/>
      <c r="CW85" s="157"/>
      <c r="CX85" s="157"/>
      <c r="CY85" s="157"/>
      <c r="CZ85" s="157"/>
      <c r="DA85" s="157"/>
      <c r="DB85" s="157"/>
      <c r="DC85" s="157"/>
      <c r="DD85" s="157"/>
      <c r="DE85" s="157"/>
      <c r="DF85" s="157"/>
      <c r="DG85" s="157"/>
      <c r="DH85" s="157"/>
      <c r="DI85" s="157"/>
      <c r="DJ85" s="157"/>
      <c r="DK85" s="157"/>
      <c r="DL85" s="157"/>
      <c r="DM85" s="157"/>
      <c r="DN85" s="157"/>
      <c r="DO85" s="157"/>
      <c r="DP85" s="157"/>
      <c r="DQ85" s="157"/>
      <c r="DR85" s="157"/>
      <c r="DS85" s="157"/>
      <c r="DT85" s="157"/>
      <c r="DU85" s="157"/>
      <c r="DV85" s="157"/>
      <c r="DW85" s="157"/>
      <c r="DX85" s="157"/>
      <c r="DY85" s="157"/>
      <c r="DZ85" s="157"/>
      <c r="EA85" s="157"/>
      <c r="EB85" s="157"/>
      <c r="EC85" s="157"/>
      <c r="ED85" s="157"/>
      <c r="EE85" s="157"/>
      <c r="EF85" s="157"/>
      <c r="EG85" s="157"/>
      <c r="EH85" s="157"/>
      <c r="EI85" s="157"/>
      <c r="EJ85" s="157"/>
      <c r="EK85" s="157"/>
      <c r="EL85" s="157"/>
      <c r="EM85" s="157"/>
      <c r="EN85" s="157"/>
      <c r="EO85" s="157"/>
      <c r="EP85" s="157"/>
      <c r="EQ85" s="157"/>
      <c r="ER85" s="157"/>
      <c r="ES85" s="157"/>
      <c r="ET85" s="157"/>
      <c r="EU85" s="157"/>
      <c r="EV85" s="157"/>
      <c r="EW85" s="157"/>
      <c r="EX85" s="157"/>
      <c r="EY85" s="157"/>
      <c r="EZ85" s="157"/>
      <c r="FA85" s="157"/>
      <c r="FB85" s="157"/>
      <c r="FC85" s="157"/>
      <c r="FD85" s="157"/>
      <c r="FE85" s="157"/>
      <c r="FF85" s="157"/>
      <c r="FG85" s="157"/>
      <c r="FH85" s="157"/>
      <c r="FI85" s="157"/>
      <c r="FJ85" s="157"/>
      <c r="FK85" s="157"/>
      <c r="FL85" s="157"/>
      <c r="FM85" s="157"/>
      <c r="FN85" s="157"/>
      <c r="FO85" s="157"/>
      <c r="FP85" s="157"/>
      <c r="FQ85" s="157"/>
      <c r="FR85" s="157"/>
      <c r="FS85" s="157"/>
      <c r="FT85" s="157"/>
      <c r="FU85" s="157"/>
      <c r="FV85" s="157"/>
      <c r="FW85" s="157"/>
      <c r="FX85" s="157"/>
      <c r="FY85" s="157"/>
      <c r="FZ85" s="157"/>
      <c r="GA85" s="157"/>
      <c r="GB85" s="157"/>
      <c r="GC85" s="157"/>
      <c r="GD85" s="157"/>
      <c r="GE85" s="157"/>
      <c r="GF85" s="157"/>
      <c r="GG85" s="157"/>
      <c r="GH85" s="157"/>
      <c r="GI85" s="157"/>
      <c r="GJ85" s="157"/>
      <c r="GK85" s="157"/>
      <c r="GL85" s="157"/>
      <c r="GM85" s="157"/>
      <c r="GN85" s="157"/>
      <c r="GO85" s="157"/>
      <c r="GP85" s="157"/>
      <c r="GQ85" s="157"/>
      <c r="GR85" s="157"/>
      <c r="GS85" s="157"/>
      <c r="GT85" s="157"/>
      <c r="GU85" s="157"/>
      <c r="GV85" s="157"/>
      <c r="GW85" s="157"/>
      <c r="GX85" s="157"/>
      <c r="GY85" s="157"/>
      <c r="GZ85" s="157"/>
      <c r="HA85" s="157"/>
      <c r="HB85" s="157"/>
      <c r="HC85" s="157"/>
      <c r="HD85" s="157"/>
      <c r="HE85" s="157"/>
      <c r="HF85" s="157"/>
      <c r="HG85" s="157"/>
      <c r="HH85" s="157"/>
      <c r="HI85" s="157"/>
      <c r="HJ85" s="157"/>
      <c r="HK85" s="157"/>
      <c r="HL85" s="157"/>
      <c r="HM85" s="157"/>
      <c r="HN85" s="157"/>
      <c r="HO85" s="157"/>
      <c r="HP85" s="157"/>
      <c r="HQ85" s="157"/>
      <c r="HR85" s="157"/>
      <c r="HS85" s="157"/>
      <c r="HT85" s="157"/>
      <c r="HU85" s="157"/>
      <c r="HV85" s="157"/>
      <c r="HW85" s="157"/>
      <c r="HX85" s="157"/>
      <c r="HY85" s="157"/>
      <c r="HZ85" s="157"/>
      <c r="IA85" s="157"/>
      <c r="IB85" s="157"/>
      <c r="IC85" s="157"/>
      <c r="ID85" s="157"/>
    </row>
    <row r="86" spans="1:238" x14ac:dyDescent="0.25">
      <c r="B86" s="6"/>
      <c r="C86" s="6"/>
      <c r="D86" s="6"/>
      <c r="E86" s="35"/>
      <c r="F86" s="6"/>
      <c r="G86" s="7"/>
      <c r="H86" s="6"/>
      <c r="I86" s="35"/>
      <c r="J86" s="6"/>
      <c r="K86" s="17"/>
      <c r="M86" s="6"/>
      <c r="N86" s="9"/>
      <c r="O86" s="9"/>
      <c r="P86" s="59"/>
      <c r="Q86" s="9"/>
      <c r="R86" s="13"/>
      <c r="S86" s="9"/>
      <c r="T86" s="59"/>
      <c r="U86" s="9"/>
      <c r="V86" s="182"/>
      <c r="Y86" s="157"/>
      <c r="Z86" s="157"/>
      <c r="AA86" s="157"/>
      <c r="AB86" s="157"/>
      <c r="AC86" s="157"/>
      <c r="AD86" s="157"/>
      <c r="AE86" s="157"/>
      <c r="AF86" s="157"/>
      <c r="AG86" s="157"/>
      <c r="AH86" s="157"/>
      <c r="AI86" s="157"/>
      <c r="AJ86" s="157"/>
      <c r="AK86" s="157"/>
      <c r="AL86" s="157"/>
      <c r="AM86" s="157"/>
      <c r="AN86" s="157"/>
      <c r="AO86" s="157"/>
      <c r="AP86" s="157"/>
      <c r="AQ86" s="157"/>
      <c r="AR86" s="157"/>
      <c r="AS86" s="157"/>
      <c r="AT86" s="157"/>
      <c r="AU86" s="157"/>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c r="CG86" s="157"/>
      <c r="CH86" s="157"/>
      <c r="CI86" s="157"/>
      <c r="CJ86" s="157"/>
      <c r="CK86" s="157"/>
      <c r="CL86" s="157"/>
      <c r="CM86" s="157"/>
      <c r="CN86" s="157"/>
      <c r="CO86" s="157"/>
      <c r="CP86" s="157"/>
      <c r="CQ86" s="157"/>
      <c r="CR86" s="157"/>
      <c r="CS86" s="157"/>
      <c r="CT86" s="157"/>
      <c r="CU86" s="157"/>
      <c r="CV86" s="157"/>
      <c r="CW86" s="157"/>
      <c r="CX86" s="157"/>
      <c r="CY86" s="157"/>
      <c r="CZ86" s="157"/>
      <c r="DA86" s="157"/>
      <c r="DB86" s="157"/>
      <c r="DC86" s="157"/>
      <c r="DD86" s="157"/>
      <c r="DE86" s="157"/>
      <c r="DF86" s="157"/>
      <c r="DG86" s="157"/>
      <c r="DH86" s="157"/>
      <c r="DI86" s="157"/>
      <c r="DJ86" s="157"/>
      <c r="DK86" s="157"/>
      <c r="DL86" s="157"/>
      <c r="DM86" s="157"/>
      <c r="DN86" s="157"/>
      <c r="DO86" s="157"/>
      <c r="DP86" s="157"/>
      <c r="DQ86" s="157"/>
      <c r="DR86" s="157"/>
      <c r="DS86" s="157"/>
      <c r="DT86" s="157"/>
      <c r="DU86" s="157"/>
      <c r="DV86" s="157"/>
      <c r="DW86" s="157"/>
      <c r="DX86" s="157"/>
      <c r="DY86" s="157"/>
      <c r="DZ86" s="157"/>
      <c r="EA86" s="157"/>
      <c r="EB86" s="157"/>
      <c r="EC86" s="157"/>
      <c r="ED86" s="157"/>
      <c r="EE86" s="157"/>
      <c r="EF86" s="157"/>
      <c r="EG86" s="157"/>
      <c r="EH86" s="157"/>
      <c r="EI86" s="157"/>
      <c r="EJ86" s="157"/>
      <c r="EK86" s="157"/>
      <c r="EL86" s="157"/>
      <c r="EM86" s="157"/>
      <c r="EN86" s="157"/>
      <c r="EO86" s="157"/>
      <c r="EP86" s="157"/>
      <c r="EQ86" s="157"/>
      <c r="ER86" s="157"/>
      <c r="ES86" s="157"/>
      <c r="ET86" s="157"/>
      <c r="EU86" s="157"/>
      <c r="EV86" s="157"/>
      <c r="EW86" s="157"/>
      <c r="EX86" s="157"/>
      <c r="EY86" s="157"/>
      <c r="EZ86" s="157"/>
      <c r="FA86" s="157"/>
      <c r="FB86" s="157"/>
      <c r="FC86" s="157"/>
      <c r="FD86" s="157"/>
      <c r="FE86" s="157"/>
      <c r="FF86" s="157"/>
      <c r="FG86" s="157"/>
      <c r="FH86" s="157"/>
      <c r="FI86" s="157"/>
      <c r="FJ86" s="157"/>
      <c r="FK86" s="157"/>
      <c r="FL86" s="157"/>
      <c r="FM86" s="157"/>
      <c r="FN86" s="157"/>
      <c r="FO86" s="157"/>
      <c r="FP86" s="157"/>
      <c r="FQ86" s="157"/>
      <c r="FR86" s="157"/>
      <c r="FS86" s="157"/>
      <c r="FT86" s="157"/>
      <c r="FU86" s="157"/>
      <c r="FV86" s="157"/>
      <c r="FW86" s="157"/>
      <c r="FX86" s="157"/>
      <c r="FY86" s="157"/>
      <c r="FZ86" s="157"/>
      <c r="GA86" s="157"/>
      <c r="GB86" s="157"/>
      <c r="GC86" s="157"/>
      <c r="GD86" s="157"/>
      <c r="GE86" s="157"/>
      <c r="GF86" s="157"/>
      <c r="GG86" s="157"/>
      <c r="GH86" s="157"/>
      <c r="GI86" s="157"/>
      <c r="GJ86" s="157"/>
      <c r="GK86" s="157"/>
      <c r="GL86" s="157"/>
      <c r="GM86" s="157"/>
      <c r="GN86" s="157"/>
      <c r="GO86" s="157"/>
      <c r="GP86" s="157"/>
      <c r="GQ86" s="157"/>
      <c r="GR86" s="157"/>
      <c r="GS86" s="157"/>
      <c r="GT86" s="157"/>
      <c r="GU86" s="157"/>
      <c r="GV86" s="157"/>
      <c r="GW86" s="157"/>
      <c r="GX86" s="157"/>
      <c r="GY86" s="157"/>
      <c r="GZ86" s="157"/>
      <c r="HA86" s="157"/>
      <c r="HB86" s="157"/>
      <c r="HC86" s="157"/>
      <c r="HD86" s="157"/>
      <c r="HE86" s="157"/>
      <c r="HF86" s="157"/>
      <c r="HG86" s="157"/>
      <c r="HH86" s="157"/>
      <c r="HI86" s="157"/>
      <c r="HJ86" s="157"/>
      <c r="HK86" s="157"/>
      <c r="HL86" s="157"/>
      <c r="HM86" s="157"/>
      <c r="HN86" s="157"/>
      <c r="HO86" s="157"/>
      <c r="HP86" s="157"/>
      <c r="HQ86" s="157"/>
      <c r="HR86" s="157"/>
      <c r="HS86" s="157"/>
      <c r="HT86" s="157"/>
      <c r="HU86" s="157"/>
      <c r="HV86" s="157"/>
      <c r="HW86" s="157"/>
      <c r="HX86" s="157"/>
      <c r="HY86" s="157"/>
      <c r="HZ86" s="157"/>
      <c r="IA86" s="157"/>
      <c r="IB86" s="157"/>
      <c r="IC86" s="157"/>
      <c r="ID86" s="157"/>
    </row>
    <row r="87" spans="1:238" s="39" customFormat="1" x14ac:dyDescent="0.25">
      <c r="A87" s="89"/>
      <c r="B87" s="41"/>
      <c r="C87" s="194" t="s">
        <v>26</v>
      </c>
      <c r="D87" s="194"/>
      <c r="E87" s="195"/>
      <c r="F87" s="194"/>
      <c r="G87" s="196"/>
      <c r="H87" s="194"/>
      <c r="I87" s="195"/>
      <c r="J87" s="194"/>
      <c r="K87" s="197">
        <f>K69+K85</f>
        <v>105.14221875</v>
      </c>
      <c r="L87" s="124"/>
      <c r="M87" s="41"/>
      <c r="N87" s="194" t="s">
        <v>26</v>
      </c>
      <c r="O87" s="194"/>
      <c r="P87" s="195"/>
      <c r="Q87" s="194"/>
      <c r="R87" s="196"/>
      <c r="S87" s="194"/>
      <c r="T87" s="195"/>
      <c r="U87" s="194"/>
      <c r="V87" s="197">
        <f>V69+V85</f>
        <v>190.52341130859378</v>
      </c>
      <c r="X87" s="56"/>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c r="DH87" s="89"/>
      <c r="DI87" s="89"/>
      <c r="DJ87" s="89"/>
      <c r="DK87" s="89"/>
      <c r="DL87" s="89"/>
      <c r="DM87" s="89"/>
      <c r="DN87" s="89"/>
      <c r="DO87" s="89"/>
      <c r="DP87" s="89"/>
      <c r="DQ87" s="89"/>
      <c r="DR87" s="89"/>
      <c r="DS87" s="89"/>
      <c r="DT87" s="89"/>
      <c r="DU87" s="89"/>
      <c r="DV87" s="89"/>
      <c r="DW87" s="89"/>
      <c r="DX87" s="89"/>
      <c r="DY87" s="89"/>
      <c r="DZ87" s="89"/>
      <c r="EA87" s="89"/>
      <c r="EB87" s="89"/>
      <c r="EC87" s="89"/>
      <c r="ED87" s="89"/>
      <c r="EE87" s="89"/>
      <c r="EF87" s="89"/>
      <c r="EG87" s="89"/>
      <c r="EH87" s="89"/>
      <c r="EI87" s="89"/>
      <c r="EJ87" s="89"/>
      <c r="EK87" s="89"/>
      <c r="EL87" s="89"/>
      <c r="EM87" s="89"/>
      <c r="EN87" s="89"/>
      <c r="EO87" s="89"/>
      <c r="EP87" s="89"/>
      <c r="EQ87" s="89"/>
      <c r="ER87" s="89"/>
      <c r="ES87" s="89"/>
      <c r="ET87" s="89"/>
      <c r="EU87" s="89"/>
      <c r="EV87" s="89"/>
      <c r="EW87" s="89"/>
      <c r="EX87" s="89"/>
      <c r="EY87" s="89"/>
      <c r="EZ87" s="89"/>
      <c r="FA87" s="89"/>
      <c r="FB87" s="89"/>
      <c r="FC87" s="89"/>
      <c r="FD87" s="89"/>
      <c r="FE87" s="89"/>
      <c r="FF87" s="89"/>
      <c r="FG87" s="89"/>
      <c r="FH87" s="89"/>
      <c r="FI87" s="89"/>
      <c r="FJ87" s="89"/>
      <c r="FK87" s="89"/>
      <c r="FL87" s="89"/>
      <c r="FM87" s="89"/>
      <c r="FN87" s="89"/>
      <c r="FO87" s="89"/>
      <c r="FP87" s="89"/>
      <c r="FQ87" s="89"/>
      <c r="FR87" s="89"/>
      <c r="FS87" s="89"/>
      <c r="FT87" s="89"/>
      <c r="FU87" s="89"/>
      <c r="FV87" s="89"/>
      <c r="FW87" s="89"/>
      <c r="FX87" s="89"/>
      <c r="FY87" s="89"/>
      <c r="FZ87" s="89"/>
      <c r="GA87" s="89"/>
      <c r="GB87" s="89"/>
      <c r="GC87" s="89"/>
      <c r="GD87" s="89"/>
      <c r="GE87" s="89"/>
      <c r="GF87" s="89"/>
      <c r="GG87" s="89"/>
      <c r="GH87" s="89"/>
      <c r="GI87" s="89"/>
      <c r="GJ87" s="89"/>
      <c r="GK87" s="89"/>
      <c r="GL87" s="89"/>
      <c r="GM87" s="89"/>
      <c r="GN87" s="89"/>
      <c r="GO87" s="89"/>
      <c r="GP87" s="89"/>
      <c r="GQ87" s="89"/>
      <c r="GR87" s="89"/>
      <c r="GS87" s="89"/>
      <c r="GT87" s="89"/>
      <c r="GU87" s="89"/>
      <c r="GV87" s="89"/>
      <c r="GW87" s="89"/>
      <c r="GX87" s="89"/>
      <c r="GY87" s="89"/>
      <c r="GZ87" s="89"/>
      <c r="HA87" s="89"/>
      <c r="HB87" s="89"/>
      <c r="HC87" s="89"/>
      <c r="HD87" s="89"/>
      <c r="HE87" s="89"/>
      <c r="HF87" s="89"/>
      <c r="HG87" s="89"/>
      <c r="HH87" s="89"/>
      <c r="HI87" s="89"/>
      <c r="HJ87" s="89"/>
      <c r="HK87" s="89"/>
      <c r="HL87" s="89"/>
      <c r="HM87" s="89"/>
      <c r="HN87" s="89"/>
      <c r="HO87" s="89"/>
      <c r="HP87" s="89"/>
      <c r="HQ87" s="89"/>
      <c r="HR87" s="89"/>
      <c r="HS87" s="89"/>
      <c r="HT87" s="89"/>
      <c r="HU87" s="89"/>
      <c r="HV87" s="89"/>
      <c r="HW87" s="89"/>
      <c r="HX87" s="89"/>
      <c r="HY87" s="89"/>
      <c r="HZ87" s="89"/>
      <c r="IA87" s="89"/>
      <c r="IB87" s="89"/>
      <c r="IC87" s="89"/>
      <c r="ID87" s="89"/>
    </row>
    <row r="88" spans="1:238" x14ac:dyDescent="0.25">
      <c r="B88" s="9"/>
      <c r="C88" s="9"/>
      <c r="D88" s="9"/>
      <c r="E88" s="59"/>
      <c r="F88" s="9"/>
      <c r="G88" s="13"/>
      <c r="H88" s="9"/>
      <c r="I88" s="59"/>
      <c r="J88" s="9"/>
      <c r="K88" s="224"/>
      <c r="M88" s="9"/>
      <c r="N88" s="207"/>
      <c r="O88" s="216"/>
      <c r="P88" s="217"/>
      <c r="Q88" s="216"/>
      <c r="R88" s="218"/>
      <c r="S88" s="216"/>
      <c r="T88" s="217"/>
      <c r="U88" s="216"/>
      <c r="V88" s="208"/>
      <c r="Y88" s="157"/>
      <c r="Z88" s="157"/>
      <c r="AA88" s="157"/>
      <c r="AB88" s="157"/>
      <c r="AC88" s="157"/>
      <c r="AD88" s="157"/>
      <c r="AE88" s="157"/>
      <c r="AF88" s="157"/>
      <c r="AG88" s="157"/>
      <c r="AH88" s="157"/>
      <c r="AI88" s="157"/>
      <c r="AJ88" s="157"/>
      <c r="AK88" s="157"/>
      <c r="AL88" s="157"/>
      <c r="AM88" s="157"/>
      <c r="AN88" s="157"/>
      <c r="AO88" s="157"/>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c r="CF88" s="157"/>
      <c r="CG88" s="157"/>
      <c r="CH88" s="157"/>
      <c r="CI88" s="157"/>
      <c r="CJ88" s="157"/>
      <c r="CK88" s="157"/>
      <c r="CL88" s="157"/>
      <c r="CM88" s="157"/>
      <c r="CN88" s="157"/>
      <c r="CO88" s="157"/>
      <c r="CP88" s="157"/>
      <c r="CQ88" s="157"/>
      <c r="CR88" s="157"/>
      <c r="CS88" s="157"/>
      <c r="CT88" s="157"/>
      <c r="CU88" s="157"/>
      <c r="CV88" s="157"/>
      <c r="CW88" s="157"/>
      <c r="CX88" s="157"/>
      <c r="CY88" s="157"/>
      <c r="CZ88" s="157"/>
      <c r="DA88" s="157"/>
      <c r="DB88" s="157"/>
      <c r="DC88" s="157"/>
      <c r="DD88" s="157"/>
      <c r="DE88" s="157"/>
      <c r="DF88" s="157"/>
      <c r="DG88" s="157"/>
      <c r="DH88" s="157"/>
      <c r="DI88" s="157"/>
      <c r="DJ88" s="157"/>
      <c r="DK88" s="157"/>
      <c r="DL88" s="157"/>
      <c r="DM88" s="157"/>
      <c r="DN88" s="157"/>
      <c r="DO88" s="157"/>
      <c r="DP88" s="157"/>
      <c r="DQ88" s="157"/>
      <c r="DR88" s="157"/>
      <c r="DS88" s="157"/>
      <c r="DT88" s="157"/>
      <c r="DU88" s="157"/>
      <c r="DV88" s="157"/>
      <c r="DW88" s="157"/>
      <c r="DX88" s="157"/>
      <c r="DY88" s="157"/>
      <c r="DZ88" s="157"/>
      <c r="EA88" s="157"/>
      <c r="EB88" s="157"/>
      <c r="EC88" s="157"/>
      <c r="ED88" s="157"/>
      <c r="EE88" s="157"/>
      <c r="EF88" s="157"/>
      <c r="EG88" s="157"/>
      <c r="EH88" s="157"/>
      <c r="EI88" s="157"/>
      <c r="EJ88" s="157"/>
      <c r="EK88" s="157"/>
      <c r="EL88" s="157"/>
      <c r="EM88" s="157"/>
      <c r="EN88" s="157"/>
      <c r="EO88" s="157"/>
      <c r="EP88" s="157"/>
      <c r="EQ88" s="157"/>
      <c r="ER88" s="157"/>
      <c r="ES88" s="157"/>
      <c r="ET88" s="157"/>
      <c r="EU88" s="157"/>
      <c r="EV88" s="157"/>
      <c r="EW88" s="157"/>
      <c r="EX88" s="157"/>
      <c r="EY88" s="157"/>
      <c r="EZ88" s="157"/>
      <c r="FA88" s="157"/>
      <c r="FB88" s="157"/>
      <c r="FC88" s="157"/>
      <c r="FD88" s="157"/>
      <c r="FE88" s="157"/>
      <c r="FF88" s="157"/>
      <c r="FG88" s="157"/>
      <c r="FH88" s="157"/>
      <c r="FI88" s="157"/>
      <c r="FJ88" s="157"/>
      <c r="FK88" s="157"/>
      <c r="FL88" s="157"/>
      <c r="FM88" s="157"/>
      <c r="FN88" s="157"/>
      <c r="FO88" s="157"/>
      <c r="FP88" s="157"/>
      <c r="FQ88" s="157"/>
      <c r="FR88" s="157"/>
      <c r="FS88" s="157"/>
      <c r="FT88" s="157"/>
      <c r="FU88" s="157"/>
      <c r="FV88" s="157"/>
      <c r="FW88" s="157"/>
      <c r="FX88" s="157"/>
      <c r="FY88" s="157"/>
      <c r="FZ88" s="157"/>
      <c r="GA88" s="157"/>
      <c r="GB88" s="157"/>
      <c r="GC88" s="157"/>
      <c r="GD88" s="157"/>
      <c r="GE88" s="157"/>
      <c r="GF88" s="157"/>
      <c r="GG88" s="157"/>
      <c r="GH88" s="157"/>
      <c r="GI88" s="157"/>
      <c r="GJ88" s="157"/>
      <c r="GK88" s="157"/>
      <c r="GL88" s="157"/>
      <c r="GM88" s="157"/>
      <c r="GN88" s="157"/>
      <c r="GO88" s="157"/>
      <c r="GP88" s="157"/>
      <c r="GQ88" s="157"/>
      <c r="GR88" s="157"/>
      <c r="GS88" s="157"/>
      <c r="GT88" s="157"/>
      <c r="GU88" s="157"/>
      <c r="GV88" s="157"/>
      <c r="GW88" s="157"/>
      <c r="GX88" s="157"/>
      <c r="GY88" s="157"/>
      <c r="GZ88" s="157"/>
      <c r="HA88" s="157"/>
      <c r="HB88" s="157"/>
      <c r="HC88" s="157"/>
      <c r="HD88" s="157"/>
      <c r="HE88" s="157"/>
      <c r="HF88" s="157"/>
      <c r="HG88" s="157"/>
      <c r="HH88" s="157"/>
      <c r="HI88" s="157"/>
      <c r="HJ88" s="157"/>
      <c r="HK88" s="157"/>
      <c r="HL88" s="157"/>
      <c r="HM88" s="157"/>
      <c r="HN88" s="157"/>
      <c r="HO88" s="157"/>
      <c r="HP88" s="157"/>
      <c r="HQ88" s="157"/>
      <c r="HR88" s="157"/>
      <c r="HS88" s="157"/>
      <c r="HT88" s="157"/>
      <c r="HU88" s="157"/>
      <c r="HV88" s="157"/>
      <c r="HW88" s="157"/>
      <c r="HX88" s="157"/>
      <c r="HY88" s="157"/>
      <c r="HZ88" s="157"/>
      <c r="IA88" s="157"/>
      <c r="IB88" s="157"/>
      <c r="IC88" s="157"/>
      <c r="ID88" s="157"/>
    </row>
    <row r="89" spans="1:238" s="38" customFormat="1" x14ac:dyDescent="0.25">
      <c r="A89" s="201"/>
      <c r="B89" s="45"/>
      <c r="C89" s="45" t="s">
        <v>27</v>
      </c>
      <c r="D89" s="45"/>
      <c r="E89" s="63"/>
      <c r="F89" s="45"/>
      <c r="G89" s="46"/>
      <c r="H89" s="45"/>
      <c r="I89" s="63"/>
      <c r="J89" s="45"/>
      <c r="K89" s="45"/>
      <c r="L89" s="124"/>
      <c r="M89" s="9"/>
      <c r="N89" s="9"/>
      <c r="O89" s="9"/>
      <c r="P89" s="59"/>
      <c r="Q89" s="9"/>
      <c r="R89" s="13"/>
      <c r="S89" s="9"/>
      <c r="T89" s="59"/>
      <c r="U89" s="9"/>
      <c r="V89" s="182"/>
      <c r="X89" s="37"/>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1"/>
      <c r="FD89" s="201"/>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1"/>
      <c r="GC89" s="201"/>
      <c r="GD89" s="201"/>
      <c r="GE89" s="201"/>
      <c r="GF89" s="201"/>
      <c r="GG89" s="201"/>
      <c r="GH89" s="201"/>
      <c r="GI89" s="201"/>
      <c r="GJ89" s="201"/>
      <c r="GK89" s="201"/>
      <c r="GL89" s="201"/>
      <c r="GM89" s="201"/>
      <c r="GN89" s="201"/>
      <c r="GO89" s="201"/>
      <c r="GP89" s="201"/>
      <c r="GQ89" s="201"/>
      <c r="GR89" s="201"/>
      <c r="GS89" s="201"/>
      <c r="GT89" s="201"/>
      <c r="GU89" s="201"/>
      <c r="GV89" s="201"/>
      <c r="GW89" s="201"/>
      <c r="GX89" s="201"/>
      <c r="GY89" s="201"/>
      <c r="GZ89" s="201"/>
      <c r="HA89" s="201"/>
      <c r="HB89" s="201"/>
      <c r="HC89" s="201"/>
      <c r="HD89" s="201"/>
      <c r="HE89" s="201"/>
      <c r="HF89" s="201"/>
      <c r="HG89" s="201"/>
      <c r="HH89" s="201"/>
      <c r="HI89" s="201"/>
      <c r="HJ89" s="201"/>
      <c r="HK89" s="201"/>
      <c r="HL89" s="201"/>
      <c r="HM89" s="201"/>
      <c r="HN89" s="201"/>
      <c r="HO89" s="201"/>
      <c r="HP89" s="201"/>
      <c r="HQ89" s="201"/>
      <c r="HR89" s="201"/>
      <c r="HS89" s="201"/>
      <c r="HT89" s="201"/>
      <c r="HU89" s="201"/>
      <c r="HV89" s="201"/>
      <c r="HW89" s="201"/>
      <c r="HX89" s="201"/>
      <c r="HY89" s="201"/>
      <c r="HZ89" s="201"/>
      <c r="IA89" s="201"/>
      <c r="IB89" s="201"/>
      <c r="IC89" s="201"/>
      <c r="ID89" s="201"/>
    </row>
    <row r="90" spans="1:238" ht="15.6" x14ac:dyDescent="0.25">
      <c r="C90" s="635" t="s">
        <v>454</v>
      </c>
      <c r="D90" s="635"/>
      <c r="E90" s="635"/>
      <c r="F90" s="635"/>
      <c r="G90" s="635"/>
      <c r="H90" s="635"/>
      <c r="I90" s="635"/>
      <c r="J90" s="635"/>
      <c r="K90" s="635"/>
      <c r="M90" s="194"/>
      <c r="N90" s="51" t="s">
        <v>304</v>
      </c>
      <c r="O90" s="51"/>
      <c r="P90" s="52"/>
      <c r="Q90" s="51"/>
      <c r="R90" s="53"/>
      <c r="S90" s="51"/>
      <c r="T90" s="52"/>
      <c r="U90" s="51"/>
      <c r="V90" s="74"/>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c r="CG90" s="157"/>
      <c r="CH90" s="157"/>
      <c r="CI90" s="157"/>
      <c r="CJ90" s="157"/>
      <c r="CK90" s="157"/>
      <c r="CL90" s="157"/>
      <c r="CM90" s="157"/>
      <c r="CN90" s="157"/>
      <c r="CO90" s="157"/>
      <c r="CP90" s="157"/>
      <c r="CQ90" s="157"/>
      <c r="CR90" s="157"/>
      <c r="CS90" s="157"/>
      <c r="CT90" s="157"/>
      <c r="CU90" s="157"/>
      <c r="CV90" s="157"/>
      <c r="CW90" s="157"/>
      <c r="CX90" s="157"/>
      <c r="CY90" s="157"/>
      <c r="CZ90" s="157"/>
      <c r="DA90" s="157"/>
      <c r="DB90" s="157"/>
      <c r="DC90" s="157"/>
      <c r="DD90" s="157"/>
      <c r="DE90" s="157"/>
      <c r="DF90" s="157"/>
      <c r="DG90" s="157"/>
      <c r="DH90" s="157"/>
      <c r="DI90" s="157"/>
      <c r="DJ90" s="157"/>
      <c r="DK90" s="157"/>
      <c r="DL90" s="157"/>
      <c r="DM90" s="157"/>
      <c r="DN90" s="157"/>
      <c r="DO90" s="157"/>
      <c r="DP90" s="157"/>
      <c r="DQ90" s="157"/>
      <c r="DR90" s="157"/>
      <c r="DS90" s="157"/>
      <c r="DT90" s="157"/>
      <c r="DU90" s="157"/>
      <c r="DV90" s="157"/>
      <c r="DW90" s="157"/>
      <c r="DX90" s="157"/>
      <c r="DY90" s="157"/>
      <c r="DZ90" s="157"/>
      <c r="EA90" s="157"/>
      <c r="EB90" s="157"/>
      <c r="EC90" s="157"/>
      <c r="ED90" s="157"/>
      <c r="EE90" s="157"/>
      <c r="EF90" s="157"/>
      <c r="EG90" s="157"/>
      <c r="EH90" s="157"/>
      <c r="EI90" s="157"/>
      <c r="EJ90" s="157"/>
      <c r="EK90" s="157"/>
      <c r="EL90" s="157"/>
      <c r="EM90" s="157"/>
      <c r="EN90" s="157"/>
      <c r="EO90" s="157"/>
      <c r="EP90" s="157"/>
      <c r="EQ90" s="157"/>
      <c r="ER90" s="157"/>
      <c r="ES90" s="157"/>
      <c r="ET90" s="157"/>
      <c r="EU90" s="157"/>
      <c r="EV90" s="157"/>
      <c r="EW90" s="157"/>
      <c r="EX90" s="157"/>
      <c r="EY90" s="157"/>
      <c r="EZ90" s="157"/>
      <c r="FA90" s="157"/>
      <c r="FB90" s="157"/>
      <c r="FC90" s="157"/>
      <c r="FD90" s="157"/>
      <c r="FE90" s="157"/>
      <c r="FF90" s="157"/>
      <c r="FG90" s="157"/>
      <c r="FH90" s="157"/>
      <c r="FI90" s="157"/>
      <c r="FJ90" s="157"/>
      <c r="FK90" s="157"/>
      <c r="FL90" s="157"/>
      <c r="FM90" s="157"/>
      <c r="FN90" s="157"/>
      <c r="FO90" s="157"/>
      <c r="FP90" s="157"/>
      <c r="FQ90" s="157"/>
      <c r="FR90" s="157"/>
      <c r="FS90" s="157"/>
      <c r="FT90" s="157"/>
      <c r="FU90" s="157"/>
      <c r="FV90" s="157"/>
      <c r="FW90" s="157"/>
      <c r="FX90" s="157"/>
      <c r="FY90" s="157"/>
      <c r="FZ90" s="157"/>
      <c r="GA90" s="157"/>
      <c r="GB90" s="157"/>
      <c r="GC90" s="157"/>
      <c r="GD90" s="157"/>
      <c r="GE90" s="157"/>
      <c r="GF90" s="157"/>
      <c r="GG90" s="157"/>
      <c r="GH90" s="157"/>
      <c r="GI90" s="157"/>
      <c r="GJ90" s="157"/>
      <c r="GK90" s="157"/>
      <c r="GL90" s="157"/>
      <c r="GM90" s="157"/>
      <c r="GN90" s="157"/>
      <c r="GO90" s="157"/>
      <c r="GP90" s="157"/>
      <c r="GQ90" s="157"/>
      <c r="GR90" s="157"/>
      <c r="GS90" s="157"/>
      <c r="GT90" s="157"/>
      <c r="GU90" s="157"/>
      <c r="GV90" s="157"/>
      <c r="GW90" s="157"/>
      <c r="GX90" s="157"/>
      <c r="GY90" s="157"/>
      <c r="GZ90" s="157"/>
      <c r="HA90" s="157"/>
      <c r="HB90" s="157"/>
      <c r="HC90" s="157"/>
      <c r="HD90" s="157"/>
      <c r="HE90" s="157"/>
      <c r="HF90" s="157"/>
      <c r="HG90" s="157"/>
      <c r="HH90" s="157"/>
      <c r="HI90" s="157"/>
      <c r="HJ90" s="157"/>
      <c r="HK90" s="157"/>
      <c r="HL90" s="157"/>
      <c r="HM90" s="157"/>
      <c r="HN90" s="157"/>
      <c r="HO90" s="157"/>
      <c r="HP90" s="157"/>
      <c r="HQ90" s="157"/>
      <c r="HR90" s="157"/>
      <c r="HS90" s="157"/>
      <c r="HT90" s="157"/>
      <c r="HU90" s="157"/>
      <c r="HV90" s="157"/>
      <c r="HW90" s="157"/>
      <c r="HX90" s="157"/>
      <c r="HY90" s="157"/>
      <c r="HZ90" s="157"/>
      <c r="IA90" s="157"/>
      <c r="IB90" s="157"/>
      <c r="IC90" s="157"/>
      <c r="ID90" s="157"/>
    </row>
    <row r="91" spans="1:238" ht="27.75" customHeight="1" x14ac:dyDescent="0.25">
      <c r="C91" s="635" t="s">
        <v>445</v>
      </c>
      <c r="D91" s="635"/>
      <c r="E91" s="635"/>
      <c r="F91" s="635"/>
      <c r="G91" s="635"/>
      <c r="H91" s="635"/>
      <c r="I91" s="635"/>
      <c r="J91" s="635"/>
      <c r="K91" s="635"/>
      <c r="M91" s="9"/>
      <c r="N91" s="338" t="s">
        <v>305</v>
      </c>
      <c r="O91" s="338"/>
      <c r="P91" s="339"/>
      <c r="Q91" s="338"/>
      <c r="R91" s="339"/>
      <c r="S91" s="338"/>
      <c r="T91" s="339"/>
      <c r="U91" s="338"/>
      <c r="V91" s="340">
        <f>V16-(V87+K87)</f>
        <v>-5.8656300585937515</v>
      </c>
      <c r="W91" s="12"/>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c r="CG91" s="157"/>
      <c r="CH91" s="157"/>
      <c r="CI91" s="157"/>
      <c r="CJ91" s="157"/>
      <c r="CK91" s="157"/>
      <c r="CL91" s="157"/>
      <c r="CM91" s="157"/>
      <c r="CN91" s="157"/>
      <c r="CO91" s="157"/>
      <c r="CP91" s="157"/>
      <c r="CQ91" s="157"/>
      <c r="CR91" s="157"/>
      <c r="CS91" s="157"/>
      <c r="CT91" s="157"/>
      <c r="CU91" s="157"/>
      <c r="CV91" s="157"/>
      <c r="CW91" s="157"/>
      <c r="CX91" s="157"/>
      <c r="CY91" s="157"/>
      <c r="CZ91" s="157"/>
      <c r="DA91" s="157"/>
      <c r="DB91" s="157"/>
      <c r="DC91" s="157"/>
      <c r="DD91" s="157"/>
      <c r="DE91" s="157"/>
      <c r="DF91" s="157"/>
      <c r="DG91" s="157"/>
      <c r="DH91" s="157"/>
      <c r="DI91" s="157"/>
      <c r="DJ91" s="157"/>
      <c r="DK91" s="157"/>
      <c r="DL91" s="157"/>
      <c r="DM91" s="157"/>
      <c r="DN91" s="157"/>
      <c r="DO91" s="157"/>
      <c r="DP91" s="157"/>
      <c r="DQ91" s="157"/>
      <c r="DR91" s="157"/>
      <c r="DS91" s="157"/>
      <c r="DT91" s="157"/>
      <c r="DU91" s="157"/>
      <c r="DV91" s="157"/>
      <c r="DW91" s="157"/>
      <c r="DX91" s="157"/>
      <c r="DY91" s="157"/>
      <c r="DZ91" s="157"/>
      <c r="EA91" s="157"/>
      <c r="EB91" s="157"/>
      <c r="EC91" s="157"/>
      <c r="ED91" s="157"/>
      <c r="EE91" s="157"/>
      <c r="EF91" s="157"/>
      <c r="EG91" s="157"/>
      <c r="EH91" s="157"/>
      <c r="EI91" s="157"/>
      <c r="EJ91" s="157"/>
      <c r="EK91" s="157"/>
      <c r="EL91" s="157"/>
      <c r="EM91" s="157"/>
      <c r="EN91" s="157"/>
      <c r="EO91" s="157"/>
      <c r="EP91" s="157"/>
      <c r="EQ91" s="157"/>
      <c r="ER91" s="157"/>
      <c r="ES91" s="157"/>
      <c r="ET91" s="157"/>
      <c r="EU91" s="157"/>
      <c r="EV91" s="157"/>
      <c r="EW91" s="157"/>
      <c r="EX91" s="157"/>
      <c r="EY91" s="157"/>
      <c r="EZ91" s="157"/>
      <c r="FA91" s="157"/>
      <c r="FB91" s="157"/>
      <c r="FC91" s="157"/>
      <c r="FD91" s="157"/>
      <c r="FE91" s="157"/>
      <c r="FF91" s="157"/>
      <c r="FG91" s="157"/>
      <c r="FH91" s="157"/>
      <c r="FI91" s="157"/>
      <c r="FJ91" s="157"/>
      <c r="FK91" s="157"/>
      <c r="FL91" s="157"/>
      <c r="FM91" s="157"/>
      <c r="FN91" s="157"/>
      <c r="FO91" s="157"/>
      <c r="FP91" s="157"/>
      <c r="FQ91" s="157"/>
      <c r="FR91" s="157"/>
      <c r="FS91" s="157"/>
      <c r="FT91" s="157"/>
      <c r="FU91" s="157"/>
      <c r="FV91" s="157"/>
      <c r="FW91" s="157"/>
      <c r="FX91" s="157"/>
      <c r="FY91" s="157"/>
      <c r="FZ91" s="157"/>
      <c r="GA91" s="157"/>
      <c r="GB91" s="157"/>
      <c r="GC91" s="157"/>
      <c r="GD91" s="157"/>
      <c r="GE91" s="157"/>
      <c r="GF91" s="157"/>
      <c r="GG91" s="157"/>
      <c r="GH91" s="157"/>
      <c r="GI91" s="157"/>
      <c r="GJ91" s="157"/>
      <c r="GK91" s="157"/>
      <c r="GL91" s="157"/>
      <c r="GM91" s="157"/>
      <c r="GN91" s="157"/>
      <c r="GO91" s="157"/>
      <c r="GP91" s="157"/>
      <c r="GQ91" s="157"/>
      <c r="GR91" s="157"/>
      <c r="GS91" s="157"/>
      <c r="GT91" s="157"/>
      <c r="GU91" s="157"/>
      <c r="GV91" s="157"/>
      <c r="GW91" s="157"/>
      <c r="GX91" s="157"/>
      <c r="GY91" s="157"/>
      <c r="GZ91" s="157"/>
      <c r="HA91" s="157"/>
      <c r="HB91" s="157"/>
      <c r="HC91" s="157"/>
      <c r="HD91" s="157"/>
      <c r="HE91" s="157"/>
      <c r="HF91" s="157"/>
      <c r="HG91" s="157"/>
      <c r="HH91" s="157"/>
      <c r="HI91" s="157"/>
      <c r="HJ91" s="157"/>
      <c r="HK91" s="157"/>
      <c r="HL91" s="157"/>
      <c r="HM91" s="157"/>
      <c r="HN91" s="157"/>
      <c r="HO91" s="157"/>
      <c r="HP91" s="157"/>
      <c r="HQ91" s="157"/>
      <c r="HR91" s="157"/>
      <c r="HS91" s="157"/>
      <c r="HT91" s="157"/>
      <c r="HU91" s="157"/>
      <c r="HV91" s="157"/>
      <c r="HW91" s="157"/>
      <c r="HX91" s="157"/>
      <c r="HY91" s="157"/>
      <c r="HZ91" s="157"/>
      <c r="IA91" s="157"/>
      <c r="IB91" s="157"/>
      <c r="IC91" s="157"/>
      <c r="ID91" s="157"/>
    </row>
    <row r="92" spans="1:238" s="31" customFormat="1" ht="15.75" customHeight="1" x14ac:dyDescent="0.25">
      <c r="A92" s="157"/>
      <c r="L92" s="124"/>
      <c r="N92" s="45" t="s">
        <v>27</v>
      </c>
      <c r="O92" s="45"/>
      <c r="P92" s="63"/>
      <c r="Q92" s="45"/>
      <c r="R92" s="46"/>
      <c r="S92" s="45"/>
      <c r="T92" s="63"/>
      <c r="U92" s="45"/>
      <c r="V92" s="45"/>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c r="CG92" s="157"/>
      <c r="CH92" s="157"/>
      <c r="CI92" s="157"/>
      <c r="CJ92" s="157"/>
      <c r="CK92" s="157"/>
      <c r="CL92" s="157"/>
      <c r="CM92" s="157"/>
      <c r="CN92" s="157"/>
      <c r="CO92" s="157"/>
      <c r="CP92" s="157"/>
      <c r="CQ92" s="157"/>
      <c r="CR92" s="157"/>
      <c r="CS92" s="157"/>
      <c r="CT92" s="157"/>
      <c r="CU92" s="157"/>
      <c r="CV92" s="157"/>
      <c r="CW92" s="157"/>
      <c r="CX92" s="157"/>
      <c r="CY92" s="157"/>
      <c r="CZ92" s="157"/>
      <c r="DA92" s="157"/>
      <c r="DB92" s="157"/>
      <c r="DC92" s="157"/>
      <c r="DD92" s="157"/>
      <c r="DE92" s="157"/>
      <c r="DF92" s="157"/>
      <c r="DG92" s="157"/>
      <c r="DH92" s="157"/>
      <c r="DI92" s="157"/>
      <c r="DJ92" s="157"/>
      <c r="DK92" s="157"/>
      <c r="DL92" s="157"/>
      <c r="DM92" s="157"/>
      <c r="DN92" s="157"/>
      <c r="DO92" s="157"/>
      <c r="DP92" s="157"/>
      <c r="DQ92" s="157"/>
      <c r="DR92" s="157"/>
      <c r="DS92" s="157"/>
      <c r="DT92" s="157"/>
      <c r="DU92" s="157"/>
      <c r="DV92" s="157"/>
      <c r="DW92" s="157"/>
      <c r="DX92" s="157"/>
      <c r="DY92" s="157"/>
      <c r="DZ92" s="157"/>
      <c r="EA92" s="157"/>
      <c r="EB92" s="157"/>
      <c r="EC92" s="157"/>
      <c r="ED92" s="157"/>
      <c r="EE92" s="157"/>
      <c r="EF92" s="157"/>
      <c r="EG92" s="157"/>
      <c r="EH92" s="157"/>
      <c r="EI92" s="157"/>
      <c r="EJ92" s="157"/>
      <c r="EK92" s="157"/>
      <c r="EL92" s="157"/>
      <c r="EM92" s="157"/>
      <c r="EN92" s="157"/>
      <c r="EO92" s="157"/>
      <c r="EP92" s="157"/>
      <c r="EQ92" s="157"/>
      <c r="ER92" s="157"/>
      <c r="ES92" s="157"/>
      <c r="ET92" s="157"/>
      <c r="EU92" s="157"/>
      <c r="EV92" s="157"/>
      <c r="EW92" s="157"/>
      <c r="EX92" s="157"/>
      <c r="EY92" s="157"/>
      <c r="EZ92" s="157"/>
      <c r="FA92" s="157"/>
      <c r="FB92" s="157"/>
      <c r="FC92" s="157"/>
      <c r="FD92" s="157"/>
      <c r="FE92" s="157"/>
      <c r="FF92" s="157"/>
      <c r="FG92" s="157"/>
      <c r="FH92" s="157"/>
      <c r="FI92" s="157"/>
      <c r="FJ92" s="157"/>
      <c r="FK92" s="157"/>
      <c r="FL92" s="157"/>
      <c r="FM92" s="157"/>
      <c r="FN92" s="157"/>
      <c r="FO92" s="157"/>
      <c r="FP92" s="157"/>
      <c r="FQ92" s="157"/>
      <c r="FR92" s="157"/>
      <c r="FS92" s="157"/>
      <c r="FT92" s="157"/>
      <c r="FU92" s="157"/>
      <c r="FV92" s="157"/>
      <c r="FW92" s="157"/>
      <c r="FX92" s="157"/>
      <c r="FY92" s="157"/>
      <c r="FZ92" s="157"/>
      <c r="GA92" s="157"/>
      <c r="GB92" s="157"/>
      <c r="GC92" s="157"/>
      <c r="GD92" s="157"/>
      <c r="GE92" s="157"/>
      <c r="GF92" s="157"/>
      <c r="GG92" s="157"/>
      <c r="GH92" s="157"/>
      <c r="GI92" s="157"/>
      <c r="GJ92" s="157"/>
      <c r="GK92" s="157"/>
      <c r="GL92" s="157"/>
      <c r="GM92" s="157"/>
      <c r="GN92" s="157"/>
      <c r="GO92" s="157"/>
      <c r="GP92" s="157"/>
      <c r="GQ92" s="157"/>
      <c r="GR92" s="157"/>
      <c r="GS92" s="157"/>
      <c r="GT92" s="157"/>
      <c r="GU92" s="157"/>
      <c r="GV92" s="157"/>
      <c r="GW92" s="157"/>
      <c r="GX92" s="157"/>
      <c r="GY92" s="157"/>
      <c r="GZ92" s="157"/>
      <c r="HA92" s="157"/>
      <c r="HB92" s="157"/>
      <c r="HC92" s="157"/>
      <c r="HD92" s="157"/>
      <c r="HE92" s="157"/>
      <c r="HF92" s="157"/>
      <c r="HG92" s="157"/>
      <c r="HH92" s="157"/>
      <c r="HI92" s="157"/>
      <c r="HJ92" s="157"/>
      <c r="HK92" s="157"/>
      <c r="HL92" s="157"/>
      <c r="HM92" s="157"/>
      <c r="HN92" s="157"/>
      <c r="HO92" s="157"/>
      <c r="HP92" s="157"/>
      <c r="HQ92" s="157"/>
      <c r="HR92" s="157"/>
      <c r="HS92" s="157"/>
      <c r="HT92" s="157"/>
      <c r="HU92" s="157"/>
      <c r="HV92" s="157"/>
      <c r="HW92" s="157"/>
      <c r="HX92" s="157"/>
      <c r="HY92" s="157"/>
      <c r="HZ92" s="157"/>
      <c r="IA92" s="157"/>
      <c r="IB92" s="157"/>
      <c r="IC92" s="157"/>
      <c r="ID92" s="157"/>
    </row>
    <row r="93" spans="1:238" s="31" customFormat="1" ht="41.25" customHeight="1" x14ac:dyDescent="0.25">
      <c r="A93" s="157"/>
      <c r="L93" s="124"/>
      <c r="N93" s="636" t="s">
        <v>298</v>
      </c>
      <c r="O93" s="636"/>
      <c r="P93" s="636"/>
      <c r="Q93" s="636"/>
      <c r="R93" s="636"/>
      <c r="S93" s="636"/>
      <c r="T93" s="636"/>
      <c r="U93" s="636"/>
      <c r="V93" s="636"/>
      <c r="Y93" s="157"/>
      <c r="Z93" s="157"/>
      <c r="AA93" s="157"/>
      <c r="AB93" s="157"/>
      <c r="AC93" s="157"/>
      <c r="AD93" s="157"/>
      <c r="AE93" s="157"/>
      <c r="AF93" s="157"/>
      <c r="AG93" s="157"/>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7"/>
      <c r="DI93" s="157"/>
      <c r="DJ93" s="157"/>
      <c r="DK93" s="157"/>
      <c r="DL93" s="157"/>
      <c r="DM93" s="157"/>
      <c r="DN93" s="157"/>
      <c r="DO93" s="157"/>
      <c r="DP93" s="157"/>
      <c r="DQ93" s="157"/>
      <c r="DR93" s="157"/>
      <c r="DS93" s="157"/>
      <c r="DT93" s="157"/>
      <c r="DU93" s="157"/>
      <c r="DV93" s="157"/>
      <c r="DW93" s="157"/>
      <c r="DX93" s="157"/>
      <c r="DY93" s="157"/>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c r="FF93" s="157"/>
      <c r="FG93" s="157"/>
      <c r="FH93" s="157"/>
      <c r="FI93" s="157"/>
      <c r="FJ93" s="157"/>
      <c r="FK93" s="157"/>
      <c r="FL93" s="157"/>
      <c r="FM93" s="157"/>
      <c r="FN93" s="157"/>
      <c r="FO93" s="157"/>
      <c r="FP93" s="157"/>
      <c r="FQ93" s="157"/>
      <c r="FR93" s="157"/>
      <c r="FS93" s="157"/>
      <c r="FT93" s="157"/>
      <c r="FU93" s="157"/>
      <c r="FV93" s="157"/>
      <c r="FW93" s="157"/>
      <c r="FX93" s="157"/>
      <c r="FY93" s="157"/>
      <c r="FZ93" s="157"/>
      <c r="GA93" s="157"/>
      <c r="GB93" s="157"/>
      <c r="GC93" s="157"/>
      <c r="GD93" s="157"/>
      <c r="GE93" s="157"/>
      <c r="GF93" s="157"/>
      <c r="GG93" s="157"/>
      <c r="GH93" s="157"/>
      <c r="GI93" s="157"/>
      <c r="GJ93" s="157"/>
      <c r="GK93" s="157"/>
      <c r="GL93" s="157"/>
      <c r="GM93" s="157"/>
      <c r="GN93" s="157"/>
      <c r="GO93" s="157"/>
      <c r="GP93" s="157"/>
      <c r="GQ93" s="157"/>
      <c r="GR93" s="157"/>
      <c r="GS93" s="157"/>
      <c r="GT93" s="157"/>
      <c r="GU93" s="157"/>
      <c r="GV93" s="157"/>
      <c r="GW93" s="157"/>
      <c r="GX93" s="157"/>
      <c r="GY93" s="157"/>
      <c r="GZ93" s="157"/>
      <c r="HA93" s="157"/>
      <c r="HB93" s="157"/>
      <c r="HC93" s="157"/>
      <c r="HD93" s="157"/>
      <c r="HE93" s="157"/>
      <c r="HF93" s="157"/>
      <c r="HG93" s="157"/>
      <c r="HH93" s="157"/>
      <c r="HI93" s="157"/>
      <c r="HJ93" s="157"/>
      <c r="HK93" s="157"/>
      <c r="HL93" s="157"/>
      <c r="HM93" s="157"/>
      <c r="HN93" s="157"/>
      <c r="HO93" s="157"/>
      <c r="HP93" s="157"/>
      <c r="HQ93" s="157"/>
      <c r="HR93" s="157"/>
      <c r="HS93" s="157"/>
      <c r="HT93" s="157"/>
      <c r="HU93" s="157"/>
      <c r="HV93" s="157"/>
      <c r="HW93" s="157"/>
      <c r="HX93" s="157"/>
      <c r="HY93" s="157"/>
      <c r="HZ93" s="157"/>
      <c r="IA93" s="157"/>
      <c r="IB93" s="157"/>
      <c r="IC93" s="157"/>
      <c r="ID93" s="157"/>
    </row>
    <row r="94" spans="1:238" s="31" customFormat="1" ht="16.5" customHeight="1" x14ac:dyDescent="0.25">
      <c r="A94" s="157"/>
      <c r="B94" s="56"/>
      <c r="C94" s="56"/>
      <c r="D94" s="56"/>
      <c r="E94" s="56"/>
      <c r="F94" s="56"/>
      <c r="G94" s="56"/>
      <c r="H94" s="56"/>
      <c r="I94" s="56"/>
      <c r="J94" s="56"/>
      <c r="K94" s="56"/>
      <c r="L94" s="124"/>
      <c r="M94" s="56"/>
      <c r="N94" s="635" t="s">
        <v>455</v>
      </c>
      <c r="O94" s="635"/>
      <c r="P94" s="635"/>
      <c r="Q94" s="635"/>
      <c r="R94" s="635"/>
      <c r="S94" s="635"/>
      <c r="T94" s="635"/>
      <c r="U94" s="635"/>
      <c r="V94" s="635"/>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7"/>
      <c r="DI94" s="157"/>
      <c r="DJ94" s="157"/>
      <c r="DK94" s="157"/>
      <c r="DL94" s="157"/>
      <c r="DM94" s="157"/>
      <c r="DN94" s="157"/>
      <c r="DO94" s="157"/>
      <c r="DP94" s="157"/>
      <c r="DQ94" s="157"/>
      <c r="DR94" s="157"/>
      <c r="DS94" s="157"/>
      <c r="DT94" s="157"/>
      <c r="DU94" s="157"/>
      <c r="DV94" s="157"/>
      <c r="DW94" s="157"/>
      <c r="DX94" s="157"/>
      <c r="DY94" s="157"/>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c r="FF94" s="157"/>
      <c r="FG94" s="157"/>
      <c r="FH94" s="157"/>
      <c r="FI94" s="157"/>
      <c r="FJ94" s="157"/>
      <c r="FK94" s="157"/>
      <c r="FL94" s="157"/>
      <c r="FM94" s="157"/>
      <c r="FN94" s="157"/>
      <c r="FO94" s="157"/>
      <c r="FP94" s="157"/>
      <c r="FQ94" s="157"/>
      <c r="FR94" s="157"/>
      <c r="FS94" s="157"/>
      <c r="FT94" s="157"/>
      <c r="FU94" s="157"/>
      <c r="FV94" s="157"/>
      <c r="FW94" s="157"/>
      <c r="FX94" s="157"/>
      <c r="FY94" s="157"/>
      <c r="FZ94" s="157"/>
      <c r="GA94" s="157"/>
      <c r="GB94" s="157"/>
      <c r="GC94" s="157"/>
      <c r="GD94" s="157"/>
      <c r="GE94" s="157"/>
      <c r="GF94" s="157"/>
      <c r="GG94" s="157"/>
      <c r="GH94" s="157"/>
      <c r="GI94" s="157"/>
      <c r="GJ94" s="157"/>
      <c r="GK94" s="157"/>
      <c r="GL94" s="157"/>
      <c r="GM94" s="157"/>
      <c r="GN94" s="157"/>
      <c r="GO94" s="157"/>
      <c r="GP94" s="157"/>
      <c r="GQ94" s="157"/>
      <c r="GR94" s="157"/>
      <c r="GS94" s="157"/>
      <c r="GT94" s="157"/>
      <c r="GU94" s="157"/>
      <c r="GV94" s="157"/>
      <c r="GW94" s="157"/>
      <c r="GX94" s="157"/>
      <c r="GY94" s="157"/>
      <c r="GZ94" s="157"/>
      <c r="HA94" s="157"/>
      <c r="HB94" s="157"/>
      <c r="HC94" s="157"/>
      <c r="HD94" s="157"/>
      <c r="HE94" s="157"/>
      <c r="HF94" s="157"/>
      <c r="HG94" s="157"/>
      <c r="HH94" s="157"/>
      <c r="HI94" s="157"/>
      <c r="HJ94" s="157"/>
      <c r="HK94" s="157"/>
      <c r="HL94" s="157"/>
      <c r="HM94" s="157"/>
      <c r="HN94" s="157"/>
      <c r="HO94" s="157"/>
      <c r="HP94" s="157"/>
      <c r="HQ94" s="157"/>
      <c r="HR94" s="157"/>
      <c r="HS94" s="157"/>
      <c r="HT94" s="157"/>
      <c r="HU94" s="157"/>
      <c r="HV94" s="157"/>
      <c r="HW94" s="157"/>
      <c r="HX94" s="157"/>
      <c r="HY94" s="157"/>
      <c r="HZ94" s="157"/>
      <c r="IA94" s="157"/>
      <c r="IB94" s="157"/>
      <c r="IC94" s="157"/>
      <c r="ID94" s="157"/>
    </row>
    <row r="95" spans="1:238" s="31" customFormat="1" ht="25.5" customHeight="1" x14ac:dyDescent="0.25">
      <c r="A95" s="157"/>
      <c r="L95" s="124"/>
      <c r="N95" s="635" t="s">
        <v>446</v>
      </c>
      <c r="O95" s="635"/>
      <c r="P95" s="635"/>
      <c r="Q95" s="635"/>
      <c r="R95" s="635"/>
      <c r="S95" s="635"/>
      <c r="T95" s="635"/>
      <c r="U95" s="635"/>
      <c r="V95" s="635"/>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7"/>
      <c r="DI95" s="157"/>
      <c r="DJ95" s="157"/>
      <c r="DK95" s="157"/>
      <c r="DL95" s="157"/>
      <c r="DM95" s="157"/>
      <c r="DN95" s="157"/>
      <c r="DO95" s="157"/>
      <c r="DP95" s="157"/>
      <c r="DQ95" s="157"/>
      <c r="DR95" s="157"/>
      <c r="DS95" s="157"/>
      <c r="DT95" s="157"/>
      <c r="DU95" s="157"/>
      <c r="DV95" s="157"/>
      <c r="DW95" s="157"/>
      <c r="DX95" s="157"/>
      <c r="DY95" s="157"/>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c r="FF95" s="157"/>
      <c r="FG95" s="157"/>
      <c r="FH95" s="157"/>
      <c r="FI95" s="157"/>
      <c r="FJ95" s="157"/>
      <c r="FK95" s="157"/>
      <c r="FL95" s="157"/>
      <c r="FM95" s="157"/>
      <c r="FN95" s="157"/>
      <c r="FO95" s="157"/>
      <c r="FP95" s="157"/>
      <c r="FQ95" s="157"/>
      <c r="FR95" s="157"/>
      <c r="FS95" s="157"/>
      <c r="FT95" s="157"/>
      <c r="FU95" s="157"/>
      <c r="FV95" s="157"/>
      <c r="FW95" s="157"/>
      <c r="FX95" s="157"/>
      <c r="FY95" s="157"/>
      <c r="FZ95" s="157"/>
      <c r="GA95" s="157"/>
      <c r="GB95" s="157"/>
      <c r="GC95" s="157"/>
      <c r="GD95" s="157"/>
      <c r="GE95" s="157"/>
      <c r="GF95" s="157"/>
      <c r="GG95" s="157"/>
      <c r="GH95" s="157"/>
      <c r="GI95" s="157"/>
      <c r="GJ95" s="157"/>
      <c r="GK95" s="157"/>
      <c r="GL95" s="157"/>
      <c r="GM95" s="157"/>
      <c r="GN95" s="157"/>
      <c r="GO95" s="157"/>
      <c r="GP95" s="157"/>
      <c r="GQ95" s="157"/>
      <c r="GR95" s="157"/>
      <c r="GS95" s="157"/>
      <c r="GT95" s="157"/>
      <c r="GU95" s="157"/>
      <c r="GV95" s="157"/>
      <c r="GW95" s="157"/>
      <c r="GX95" s="157"/>
      <c r="GY95" s="157"/>
      <c r="GZ95" s="157"/>
      <c r="HA95" s="157"/>
      <c r="HB95" s="157"/>
      <c r="HC95" s="157"/>
      <c r="HD95" s="157"/>
      <c r="HE95" s="157"/>
      <c r="HF95" s="157"/>
      <c r="HG95" s="157"/>
      <c r="HH95" s="157"/>
      <c r="HI95" s="157"/>
      <c r="HJ95" s="157"/>
      <c r="HK95" s="157"/>
      <c r="HL95" s="157"/>
      <c r="HM95" s="157"/>
      <c r="HN95" s="157"/>
      <c r="HO95" s="157"/>
      <c r="HP95" s="157"/>
      <c r="HQ95" s="157"/>
      <c r="HR95" s="157"/>
      <c r="HS95" s="157"/>
      <c r="HT95" s="157"/>
      <c r="HU95" s="157"/>
      <c r="HV95" s="157"/>
      <c r="HW95" s="157"/>
      <c r="HX95" s="157"/>
      <c r="HY95" s="157"/>
      <c r="HZ95" s="157"/>
      <c r="IA95" s="157"/>
      <c r="IB95" s="157"/>
      <c r="IC95" s="157"/>
      <c r="ID95" s="157"/>
    </row>
    <row r="96" spans="1:238" s="31" customFormat="1" ht="15" customHeight="1" x14ac:dyDescent="0.25">
      <c r="A96" s="157"/>
      <c r="B96" s="37"/>
      <c r="C96" s="37"/>
      <c r="D96" s="37"/>
      <c r="E96" s="37"/>
      <c r="F96" s="37"/>
      <c r="G96" s="37"/>
      <c r="H96" s="37"/>
      <c r="I96" s="37"/>
      <c r="J96" s="37"/>
      <c r="K96" s="37"/>
      <c r="L96" s="124"/>
      <c r="M96" s="37"/>
      <c r="N96" s="640" t="s">
        <v>448</v>
      </c>
      <c r="O96" s="637"/>
      <c r="P96" s="637"/>
      <c r="Q96" s="637"/>
      <c r="R96" s="637"/>
      <c r="S96" s="637"/>
      <c r="T96" s="637"/>
      <c r="U96" s="637"/>
      <c r="V96" s="63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7"/>
      <c r="DI96" s="157"/>
      <c r="DJ96" s="157"/>
      <c r="DK96" s="157"/>
      <c r="DL96" s="157"/>
      <c r="DM96" s="157"/>
      <c r="DN96" s="157"/>
      <c r="DO96" s="157"/>
      <c r="DP96" s="157"/>
      <c r="DQ96" s="157"/>
      <c r="DR96" s="157"/>
      <c r="DS96" s="157"/>
      <c r="DT96" s="157"/>
      <c r="DU96" s="157"/>
      <c r="DV96" s="157"/>
      <c r="DW96" s="157"/>
      <c r="DX96" s="157"/>
      <c r="DY96" s="157"/>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c r="FF96" s="157"/>
      <c r="FG96" s="157"/>
      <c r="FH96" s="157"/>
      <c r="FI96" s="157"/>
      <c r="FJ96" s="157"/>
      <c r="FK96" s="157"/>
      <c r="FL96" s="157"/>
      <c r="FM96" s="157"/>
      <c r="FN96" s="157"/>
      <c r="FO96" s="157"/>
      <c r="FP96" s="157"/>
      <c r="FQ96" s="157"/>
      <c r="FR96" s="157"/>
      <c r="FS96" s="157"/>
      <c r="FT96" s="157"/>
      <c r="FU96" s="157"/>
      <c r="FV96" s="157"/>
      <c r="FW96" s="157"/>
      <c r="FX96" s="157"/>
      <c r="FY96" s="157"/>
      <c r="FZ96" s="157"/>
      <c r="GA96" s="157"/>
      <c r="GB96" s="157"/>
      <c r="GC96" s="157"/>
      <c r="GD96" s="157"/>
      <c r="GE96" s="157"/>
      <c r="GF96" s="157"/>
      <c r="GG96" s="157"/>
      <c r="GH96" s="157"/>
      <c r="GI96" s="157"/>
      <c r="GJ96" s="157"/>
      <c r="GK96" s="157"/>
      <c r="GL96" s="157"/>
      <c r="GM96" s="157"/>
      <c r="GN96" s="157"/>
      <c r="GO96" s="157"/>
      <c r="GP96" s="157"/>
      <c r="GQ96" s="157"/>
      <c r="GR96" s="157"/>
      <c r="GS96" s="157"/>
      <c r="GT96" s="157"/>
      <c r="GU96" s="157"/>
      <c r="GV96" s="157"/>
      <c r="GW96" s="157"/>
      <c r="GX96" s="157"/>
      <c r="GY96" s="157"/>
      <c r="GZ96" s="157"/>
      <c r="HA96" s="157"/>
      <c r="HB96" s="157"/>
      <c r="HC96" s="157"/>
      <c r="HD96" s="157"/>
      <c r="HE96" s="157"/>
      <c r="HF96" s="157"/>
      <c r="HG96" s="157"/>
      <c r="HH96" s="157"/>
      <c r="HI96" s="157"/>
      <c r="HJ96" s="157"/>
      <c r="HK96" s="157"/>
      <c r="HL96" s="157"/>
      <c r="HM96" s="157"/>
      <c r="HN96" s="157"/>
      <c r="HO96" s="157"/>
      <c r="HP96" s="157"/>
      <c r="HQ96" s="157"/>
      <c r="HR96" s="157"/>
      <c r="HS96" s="157"/>
      <c r="HT96" s="157"/>
      <c r="HU96" s="157"/>
      <c r="HV96" s="157"/>
      <c r="HW96" s="157"/>
      <c r="HX96" s="157"/>
      <c r="HY96" s="157"/>
      <c r="HZ96" s="157"/>
      <c r="IA96" s="157"/>
      <c r="IB96" s="157"/>
      <c r="IC96" s="157"/>
      <c r="ID96" s="157"/>
    </row>
    <row r="97" spans="14:238" ht="26.25" customHeight="1" x14ac:dyDescent="0.25">
      <c r="N97" s="640"/>
      <c r="O97" s="637"/>
      <c r="P97" s="637"/>
      <c r="Q97" s="637"/>
      <c r="R97" s="637"/>
      <c r="S97" s="637"/>
      <c r="T97" s="637"/>
      <c r="U97" s="637"/>
      <c r="V97" s="63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7"/>
      <c r="CL97" s="157"/>
      <c r="CM97" s="157"/>
      <c r="CN97" s="157"/>
      <c r="CO97" s="157"/>
      <c r="CP97" s="157"/>
      <c r="CQ97" s="157"/>
      <c r="CR97" s="157"/>
      <c r="CS97" s="157"/>
      <c r="CT97" s="157"/>
      <c r="CU97" s="157"/>
      <c r="CV97" s="157"/>
      <c r="CW97" s="157"/>
      <c r="CX97" s="157"/>
      <c r="CY97" s="157"/>
      <c r="CZ97" s="157"/>
      <c r="DA97" s="157"/>
      <c r="DB97" s="157"/>
      <c r="DC97" s="157"/>
      <c r="DD97" s="157"/>
      <c r="DE97" s="157"/>
      <c r="DF97" s="157"/>
      <c r="DG97" s="157"/>
      <c r="DH97" s="157"/>
      <c r="DI97" s="157"/>
      <c r="DJ97" s="157"/>
      <c r="DK97" s="157"/>
      <c r="DL97" s="157"/>
      <c r="DM97" s="157"/>
      <c r="DN97" s="157"/>
      <c r="DO97" s="157"/>
      <c r="DP97" s="157"/>
      <c r="DQ97" s="157"/>
      <c r="DR97" s="157"/>
      <c r="DS97" s="157"/>
      <c r="DT97" s="157"/>
      <c r="DU97" s="157"/>
      <c r="DV97" s="157"/>
      <c r="DW97" s="157"/>
      <c r="DX97" s="157"/>
      <c r="DY97" s="157"/>
      <c r="DZ97" s="157"/>
      <c r="EA97" s="157"/>
      <c r="EB97" s="157"/>
      <c r="EC97" s="157"/>
      <c r="ED97" s="157"/>
      <c r="EE97" s="157"/>
      <c r="EF97" s="157"/>
      <c r="EG97" s="157"/>
      <c r="EH97" s="157"/>
      <c r="EI97" s="157"/>
      <c r="EJ97" s="157"/>
      <c r="EK97" s="157"/>
      <c r="EL97" s="157"/>
      <c r="EM97" s="157"/>
      <c r="EN97" s="157"/>
      <c r="EO97" s="157"/>
      <c r="EP97" s="157"/>
      <c r="EQ97" s="157"/>
      <c r="ER97" s="157"/>
      <c r="ES97" s="157"/>
      <c r="ET97" s="157"/>
      <c r="EU97" s="157"/>
      <c r="EV97" s="157"/>
      <c r="EW97" s="157"/>
      <c r="EX97" s="157"/>
      <c r="EY97" s="157"/>
      <c r="EZ97" s="157"/>
      <c r="FA97" s="157"/>
      <c r="FB97" s="157"/>
      <c r="FC97" s="157"/>
      <c r="FD97" s="157"/>
      <c r="FE97" s="157"/>
      <c r="FF97" s="157"/>
      <c r="FG97" s="157"/>
      <c r="FH97" s="157"/>
      <c r="FI97" s="157"/>
      <c r="FJ97" s="157"/>
      <c r="FK97" s="157"/>
      <c r="FL97" s="157"/>
      <c r="FM97" s="157"/>
      <c r="FN97" s="157"/>
      <c r="FO97" s="157"/>
      <c r="FP97" s="157"/>
      <c r="FQ97" s="157"/>
      <c r="FR97" s="157"/>
      <c r="FS97" s="157"/>
      <c r="FT97" s="157"/>
      <c r="FU97" s="157"/>
      <c r="FV97" s="157"/>
      <c r="FW97" s="157"/>
      <c r="FX97" s="157"/>
      <c r="FY97" s="157"/>
      <c r="FZ97" s="157"/>
      <c r="GA97" s="157"/>
      <c r="GB97" s="157"/>
      <c r="GC97" s="157"/>
      <c r="GD97" s="157"/>
      <c r="GE97" s="157"/>
      <c r="GF97" s="157"/>
      <c r="GG97" s="157"/>
      <c r="GH97" s="157"/>
      <c r="GI97" s="157"/>
      <c r="GJ97" s="157"/>
      <c r="GK97" s="157"/>
      <c r="GL97" s="157"/>
      <c r="GM97" s="157"/>
      <c r="GN97" s="157"/>
      <c r="GO97" s="157"/>
      <c r="GP97" s="157"/>
      <c r="GQ97" s="157"/>
      <c r="GR97" s="157"/>
      <c r="GS97" s="157"/>
      <c r="GT97" s="157"/>
      <c r="GU97" s="157"/>
      <c r="GV97" s="157"/>
      <c r="GW97" s="157"/>
      <c r="GX97" s="157"/>
      <c r="GY97" s="157"/>
      <c r="GZ97" s="157"/>
      <c r="HA97" s="157"/>
      <c r="HB97" s="157"/>
      <c r="HC97" s="157"/>
      <c r="HD97" s="157"/>
      <c r="HE97" s="157"/>
      <c r="HF97" s="157"/>
      <c r="HG97" s="157"/>
      <c r="HH97" s="157"/>
      <c r="HI97" s="157"/>
      <c r="HJ97" s="157"/>
      <c r="HK97" s="157"/>
      <c r="HL97" s="157"/>
      <c r="HM97" s="157"/>
      <c r="HN97" s="157"/>
      <c r="HO97" s="157"/>
      <c r="HP97" s="157"/>
      <c r="HQ97" s="157"/>
      <c r="HR97" s="157"/>
      <c r="HS97" s="157"/>
      <c r="HT97" s="157"/>
      <c r="HU97" s="157"/>
      <c r="HV97" s="157"/>
      <c r="HW97" s="157"/>
      <c r="HX97" s="157"/>
      <c r="HY97" s="157"/>
      <c r="HZ97" s="157"/>
      <c r="IA97" s="157"/>
      <c r="IB97" s="157"/>
      <c r="IC97" s="157"/>
      <c r="ID97" s="157"/>
    </row>
    <row r="98" spans="14:238" ht="5.25" customHeight="1" x14ac:dyDescent="0.25">
      <c r="N98" s="6"/>
      <c r="O98" s="6"/>
      <c r="P98" s="35"/>
      <c r="Q98" s="6"/>
      <c r="R98" s="7"/>
      <c r="S98" s="6"/>
      <c r="T98" s="35"/>
      <c r="U98" s="6"/>
      <c r="V98" s="6"/>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c r="CF98" s="157"/>
      <c r="CG98" s="157"/>
      <c r="CH98" s="157"/>
      <c r="CI98" s="157"/>
      <c r="CJ98" s="157"/>
      <c r="CK98" s="157"/>
      <c r="CL98" s="157"/>
      <c r="CM98" s="157"/>
      <c r="CN98" s="157"/>
      <c r="CO98" s="157"/>
      <c r="CP98" s="157"/>
      <c r="CQ98" s="157"/>
      <c r="CR98" s="157"/>
      <c r="CS98" s="157"/>
      <c r="CT98" s="157"/>
      <c r="CU98" s="157"/>
      <c r="CV98" s="157"/>
      <c r="CW98" s="157"/>
      <c r="CX98" s="157"/>
      <c r="CY98" s="157"/>
      <c r="CZ98" s="157"/>
      <c r="DA98" s="157"/>
      <c r="DB98" s="157"/>
      <c r="DC98" s="157"/>
      <c r="DD98" s="157"/>
      <c r="DE98" s="157"/>
      <c r="DF98" s="157"/>
      <c r="DG98" s="157"/>
      <c r="DH98" s="157"/>
      <c r="DI98" s="157"/>
      <c r="DJ98" s="157"/>
      <c r="DK98" s="157"/>
      <c r="DL98" s="157"/>
      <c r="DM98" s="157"/>
      <c r="DN98" s="157"/>
      <c r="DO98" s="157"/>
      <c r="DP98" s="157"/>
      <c r="DQ98" s="157"/>
      <c r="DR98" s="157"/>
      <c r="DS98" s="157"/>
      <c r="DT98" s="157"/>
      <c r="DU98" s="157"/>
      <c r="DV98" s="157"/>
      <c r="DW98" s="157"/>
      <c r="DX98" s="157"/>
      <c r="DY98" s="157"/>
      <c r="DZ98" s="157"/>
      <c r="EA98" s="157"/>
      <c r="EB98" s="157"/>
      <c r="EC98" s="157"/>
      <c r="ED98" s="157"/>
      <c r="EE98" s="157"/>
      <c r="EF98" s="157"/>
      <c r="EG98" s="157"/>
      <c r="EH98" s="157"/>
      <c r="EI98" s="157"/>
      <c r="EJ98" s="157"/>
      <c r="EK98" s="157"/>
      <c r="EL98" s="157"/>
      <c r="EM98" s="157"/>
      <c r="EN98" s="157"/>
      <c r="EO98" s="157"/>
      <c r="EP98" s="157"/>
      <c r="EQ98" s="157"/>
      <c r="ER98" s="157"/>
      <c r="ES98" s="157"/>
      <c r="ET98" s="157"/>
      <c r="EU98" s="157"/>
      <c r="EV98" s="157"/>
      <c r="EW98" s="157"/>
      <c r="EX98" s="157"/>
      <c r="EY98" s="157"/>
      <c r="EZ98" s="157"/>
      <c r="FA98" s="157"/>
      <c r="FB98" s="157"/>
      <c r="FC98" s="157"/>
      <c r="FD98" s="157"/>
      <c r="FE98" s="157"/>
      <c r="FF98" s="157"/>
      <c r="FG98" s="157"/>
      <c r="FH98" s="157"/>
      <c r="FI98" s="157"/>
      <c r="FJ98" s="157"/>
      <c r="FK98" s="157"/>
      <c r="FL98" s="157"/>
      <c r="FM98" s="157"/>
      <c r="FN98" s="157"/>
      <c r="FO98" s="157"/>
      <c r="FP98" s="157"/>
      <c r="FQ98" s="157"/>
      <c r="FR98" s="157"/>
      <c r="FS98" s="157"/>
      <c r="FT98" s="157"/>
      <c r="FU98" s="157"/>
      <c r="FV98" s="157"/>
      <c r="FW98" s="157"/>
      <c r="FX98" s="157"/>
      <c r="FY98" s="157"/>
      <c r="FZ98" s="157"/>
      <c r="GA98" s="157"/>
      <c r="GB98" s="157"/>
      <c r="GC98" s="157"/>
      <c r="GD98" s="157"/>
      <c r="GE98" s="157"/>
      <c r="GF98" s="157"/>
      <c r="GG98" s="157"/>
      <c r="GH98" s="157"/>
      <c r="GI98" s="157"/>
      <c r="GJ98" s="157"/>
      <c r="GK98" s="157"/>
      <c r="GL98" s="157"/>
      <c r="GM98" s="157"/>
      <c r="GN98" s="157"/>
      <c r="GO98" s="157"/>
      <c r="GP98" s="157"/>
      <c r="GQ98" s="157"/>
      <c r="GR98" s="157"/>
      <c r="GS98" s="157"/>
      <c r="GT98" s="157"/>
      <c r="GU98" s="157"/>
      <c r="GV98" s="157"/>
      <c r="GW98" s="157"/>
      <c r="GX98" s="157"/>
      <c r="GY98" s="157"/>
      <c r="GZ98" s="157"/>
      <c r="HA98" s="157"/>
      <c r="HB98" s="157"/>
      <c r="HC98" s="157"/>
      <c r="HD98" s="157"/>
      <c r="HE98" s="157"/>
      <c r="HF98" s="157"/>
      <c r="HG98" s="157"/>
      <c r="HH98" s="157"/>
      <c r="HI98" s="157"/>
      <c r="HJ98" s="157"/>
      <c r="HK98" s="157"/>
      <c r="HL98" s="157"/>
      <c r="HM98" s="157"/>
      <c r="HN98" s="157"/>
      <c r="HO98" s="157"/>
      <c r="HP98" s="157"/>
      <c r="HQ98" s="157"/>
      <c r="HR98" s="157"/>
      <c r="HS98" s="157"/>
      <c r="HT98" s="157"/>
      <c r="HU98" s="157"/>
      <c r="HV98" s="157"/>
      <c r="HW98" s="157"/>
      <c r="HX98" s="157"/>
      <c r="HY98" s="157"/>
      <c r="HZ98" s="157"/>
      <c r="IA98" s="157"/>
      <c r="IB98" s="157"/>
      <c r="IC98" s="157"/>
      <c r="ID98" s="157"/>
    </row>
    <row r="99" spans="14:238" x14ac:dyDescent="0.25">
      <c r="N99" s="582" t="s">
        <v>456</v>
      </c>
      <c r="O99" s="583"/>
      <c r="P99" s="584" t="s">
        <v>457</v>
      </c>
      <c r="Q99" s="583"/>
      <c r="R99" s="585" t="s">
        <v>458</v>
      </c>
      <c r="S99" s="6"/>
      <c r="T99" s="35"/>
      <c r="U99" s="6"/>
      <c r="V99" s="6"/>
      <c r="Y99" s="157"/>
      <c r="Z99" s="157"/>
      <c r="AA99" s="157"/>
      <c r="AB99" s="157"/>
      <c r="AC99" s="157"/>
      <c r="AD99" s="157"/>
      <c r="AE99" s="157"/>
      <c r="AF99" s="157"/>
      <c r="AG99" s="157"/>
      <c r="AH99" s="157"/>
      <c r="AI99" s="157"/>
      <c r="AJ99" s="157"/>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c r="CF99" s="157"/>
      <c r="CG99" s="157"/>
      <c r="CH99" s="157"/>
      <c r="CI99" s="157"/>
      <c r="CJ99" s="157"/>
      <c r="CK99" s="157"/>
      <c r="CL99" s="157"/>
      <c r="CM99" s="157"/>
      <c r="CN99" s="157"/>
      <c r="CO99" s="157"/>
      <c r="CP99" s="157"/>
      <c r="CQ99" s="157"/>
      <c r="CR99" s="157"/>
      <c r="CS99" s="157"/>
      <c r="CT99" s="157"/>
      <c r="CU99" s="157"/>
      <c r="CV99" s="157"/>
      <c r="CW99" s="157"/>
      <c r="CX99" s="157"/>
      <c r="CY99" s="157"/>
      <c r="CZ99" s="157"/>
      <c r="DA99" s="157"/>
      <c r="DB99" s="157"/>
      <c r="DC99" s="157"/>
      <c r="DD99" s="157"/>
      <c r="DE99" s="157"/>
      <c r="DF99" s="157"/>
      <c r="DG99" s="157"/>
      <c r="DH99" s="157"/>
      <c r="DI99" s="157"/>
      <c r="DJ99" s="157"/>
      <c r="DK99" s="157"/>
      <c r="DL99" s="157"/>
      <c r="DM99" s="157"/>
      <c r="DN99" s="157"/>
      <c r="DO99" s="157"/>
      <c r="DP99" s="157"/>
      <c r="DQ99" s="157"/>
      <c r="DR99" s="157"/>
      <c r="DS99" s="157"/>
      <c r="DT99" s="157"/>
      <c r="DU99" s="157"/>
      <c r="DV99" s="157"/>
      <c r="DW99" s="157"/>
      <c r="DX99" s="157"/>
      <c r="DY99" s="157"/>
      <c r="DZ99" s="157"/>
      <c r="EA99" s="157"/>
      <c r="EB99" s="157"/>
      <c r="EC99" s="157"/>
      <c r="ED99" s="157"/>
      <c r="EE99" s="157"/>
      <c r="EF99" s="157"/>
      <c r="EG99" s="157"/>
      <c r="EH99" s="157"/>
      <c r="EI99" s="157"/>
      <c r="EJ99" s="157"/>
      <c r="EK99" s="157"/>
      <c r="EL99" s="157"/>
      <c r="EM99" s="157"/>
      <c r="EN99" s="157"/>
      <c r="EO99" s="157"/>
      <c r="EP99" s="157"/>
      <c r="EQ99" s="157"/>
      <c r="ER99" s="157"/>
      <c r="ES99" s="157"/>
      <c r="ET99" s="157"/>
      <c r="EU99" s="157"/>
      <c r="EV99" s="157"/>
      <c r="EW99" s="157"/>
      <c r="EX99" s="157"/>
      <c r="EY99" s="157"/>
      <c r="EZ99" s="157"/>
      <c r="FA99" s="157"/>
      <c r="FB99" s="157"/>
      <c r="FC99" s="157"/>
      <c r="FD99" s="157"/>
      <c r="FE99" s="157"/>
      <c r="FF99" s="157"/>
      <c r="FG99" s="157"/>
      <c r="FH99" s="157"/>
      <c r="FI99" s="157"/>
      <c r="FJ99" s="157"/>
      <c r="FK99" s="157"/>
      <c r="FL99" s="157"/>
      <c r="FM99" s="157"/>
      <c r="FN99" s="157"/>
      <c r="FO99" s="157"/>
      <c r="FP99" s="157"/>
      <c r="FQ99" s="157"/>
      <c r="FR99" s="157"/>
      <c r="FS99" s="157"/>
      <c r="FT99" s="157"/>
      <c r="FU99" s="157"/>
      <c r="FV99" s="157"/>
      <c r="FW99" s="157"/>
      <c r="FX99" s="157"/>
      <c r="FY99" s="157"/>
      <c r="FZ99" s="157"/>
      <c r="GA99" s="157"/>
      <c r="GB99" s="157"/>
      <c r="GC99" s="157"/>
      <c r="GD99" s="157"/>
      <c r="GE99" s="157"/>
      <c r="GF99" s="157"/>
      <c r="GG99" s="157"/>
      <c r="GH99" s="157"/>
      <c r="GI99" s="157"/>
      <c r="GJ99" s="157"/>
      <c r="GK99" s="157"/>
      <c r="GL99" s="157"/>
      <c r="GM99" s="157"/>
      <c r="GN99" s="157"/>
      <c r="GO99" s="157"/>
      <c r="GP99" s="157"/>
      <c r="GQ99" s="157"/>
      <c r="GR99" s="157"/>
      <c r="GS99" s="157"/>
      <c r="GT99" s="157"/>
      <c r="GU99" s="157"/>
      <c r="GV99" s="157"/>
      <c r="GW99" s="157"/>
      <c r="GX99" s="157"/>
      <c r="GY99" s="157"/>
      <c r="GZ99" s="157"/>
      <c r="HA99" s="157"/>
      <c r="HB99" s="157"/>
      <c r="HC99" s="157"/>
      <c r="HD99" s="157"/>
      <c r="HE99" s="157"/>
      <c r="HF99" s="157"/>
      <c r="HG99" s="157"/>
      <c r="HH99" s="157"/>
      <c r="HI99" s="157"/>
      <c r="HJ99" s="157"/>
      <c r="HK99" s="157"/>
      <c r="HL99" s="157"/>
      <c r="HM99" s="157"/>
      <c r="HN99" s="157"/>
      <c r="HO99" s="157"/>
      <c r="HP99" s="157"/>
      <c r="HQ99" s="157"/>
      <c r="HR99" s="157"/>
      <c r="HS99" s="157"/>
      <c r="HT99" s="157"/>
      <c r="HU99" s="157"/>
      <c r="HV99" s="157"/>
      <c r="HW99" s="157"/>
      <c r="HX99" s="157"/>
      <c r="HY99" s="157"/>
      <c r="HZ99" s="157"/>
      <c r="IA99" s="157"/>
      <c r="IB99" s="157"/>
      <c r="IC99" s="157"/>
      <c r="ID99" s="157"/>
    </row>
    <row r="100" spans="14:238" x14ac:dyDescent="0.25">
      <c r="N100" s="586" t="s">
        <v>459</v>
      </c>
      <c r="O100" s="583"/>
      <c r="P100" s="587">
        <f>SUM(K69,V69)</f>
        <v>187.68426562500002</v>
      </c>
      <c r="Q100" s="583"/>
      <c r="R100" s="588">
        <f>P100/P16</f>
        <v>4.1707614583333337</v>
      </c>
      <c r="S100" s="6"/>
      <c r="T100" s="35"/>
      <c r="U100" s="6"/>
      <c r="V100" s="6"/>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c r="CF100" s="157"/>
      <c r="CG100" s="157"/>
      <c r="CH100" s="157"/>
      <c r="CI100" s="157"/>
      <c r="CJ100" s="157"/>
      <c r="CK100" s="157"/>
      <c r="CL100" s="157"/>
      <c r="CM100" s="157"/>
      <c r="CN100" s="157"/>
      <c r="CO100" s="157"/>
      <c r="CP100" s="157"/>
      <c r="CQ100" s="157"/>
      <c r="CR100" s="157"/>
      <c r="CS100" s="157"/>
      <c r="CT100" s="157"/>
      <c r="CU100" s="157"/>
      <c r="CV100" s="157"/>
      <c r="CW100" s="157"/>
      <c r="CX100" s="157"/>
      <c r="CY100" s="157"/>
      <c r="CZ100" s="157"/>
      <c r="DA100" s="157"/>
      <c r="DB100" s="157"/>
      <c r="DC100" s="157"/>
      <c r="DD100" s="157"/>
      <c r="DE100" s="157"/>
      <c r="DF100" s="157"/>
      <c r="DG100" s="157"/>
      <c r="DH100" s="157"/>
      <c r="DI100" s="157"/>
      <c r="DJ100" s="157"/>
      <c r="DK100" s="157"/>
      <c r="DL100" s="157"/>
      <c r="DM100" s="157"/>
      <c r="DN100" s="157"/>
      <c r="DO100" s="157"/>
      <c r="DP100" s="157"/>
      <c r="DQ100" s="157"/>
      <c r="DR100" s="157"/>
      <c r="DS100" s="157"/>
      <c r="DT100" s="157"/>
      <c r="DU100" s="157"/>
      <c r="DV100" s="157"/>
      <c r="DW100" s="157"/>
      <c r="DX100" s="157"/>
      <c r="DY100" s="157"/>
      <c r="DZ100" s="157"/>
      <c r="EA100" s="157"/>
      <c r="EB100" s="157"/>
      <c r="EC100" s="157"/>
      <c r="ED100" s="157"/>
      <c r="EE100" s="157"/>
      <c r="EF100" s="157"/>
      <c r="EG100" s="157"/>
      <c r="EH100" s="157"/>
      <c r="EI100" s="157"/>
      <c r="EJ100" s="157"/>
      <c r="EK100" s="157"/>
      <c r="EL100" s="157"/>
      <c r="EM100" s="157"/>
      <c r="EN100" s="157"/>
      <c r="EO100" s="157"/>
      <c r="EP100" s="157"/>
      <c r="EQ100" s="157"/>
      <c r="ER100" s="157"/>
      <c r="ES100" s="157"/>
      <c r="ET100" s="157"/>
      <c r="EU100" s="157"/>
      <c r="EV100" s="157"/>
      <c r="EW100" s="157"/>
      <c r="EX100" s="157"/>
      <c r="EY100" s="157"/>
      <c r="EZ100" s="157"/>
      <c r="FA100" s="157"/>
      <c r="FB100" s="157"/>
      <c r="FC100" s="157"/>
      <c r="FD100" s="157"/>
      <c r="FE100" s="157"/>
      <c r="FF100" s="157"/>
      <c r="FG100" s="157"/>
      <c r="FH100" s="157"/>
      <c r="FI100" s="157"/>
      <c r="FJ100" s="157"/>
      <c r="FK100" s="157"/>
      <c r="FL100" s="157"/>
      <c r="FM100" s="157"/>
      <c r="FN100" s="157"/>
      <c r="FO100" s="157"/>
      <c r="FP100" s="157"/>
      <c r="FQ100" s="157"/>
      <c r="FR100" s="157"/>
      <c r="FS100" s="157"/>
      <c r="FT100" s="157"/>
      <c r="FU100" s="157"/>
      <c r="FV100" s="157"/>
      <c r="FW100" s="157"/>
      <c r="FX100" s="157"/>
      <c r="FY100" s="157"/>
      <c r="FZ100" s="157"/>
      <c r="GA100" s="157"/>
      <c r="GB100" s="157"/>
      <c r="GC100" s="157"/>
      <c r="GD100" s="157"/>
      <c r="GE100" s="157"/>
      <c r="GF100" s="157"/>
      <c r="GG100" s="157"/>
      <c r="GH100" s="157"/>
      <c r="GI100" s="157"/>
      <c r="GJ100" s="157"/>
      <c r="GK100" s="157"/>
      <c r="GL100" s="157"/>
      <c r="GM100" s="157"/>
      <c r="GN100" s="157"/>
      <c r="GO100" s="157"/>
      <c r="GP100" s="157"/>
      <c r="GQ100" s="157"/>
      <c r="GR100" s="157"/>
      <c r="GS100" s="157"/>
      <c r="GT100" s="157"/>
      <c r="GU100" s="157"/>
      <c r="GV100" s="157"/>
      <c r="GW100" s="157"/>
      <c r="GX100" s="157"/>
      <c r="GY100" s="157"/>
      <c r="GZ100" s="157"/>
      <c r="HA100" s="157"/>
      <c r="HB100" s="157"/>
      <c r="HC100" s="157"/>
      <c r="HD100" s="157"/>
      <c r="HE100" s="157"/>
      <c r="HF100" s="157"/>
      <c r="HG100" s="157"/>
      <c r="HH100" s="157"/>
      <c r="HI100" s="157"/>
      <c r="HJ100" s="157"/>
      <c r="HK100" s="157"/>
      <c r="HL100" s="157"/>
      <c r="HM100" s="157"/>
      <c r="HN100" s="157"/>
      <c r="HO100" s="157"/>
      <c r="HP100" s="157"/>
      <c r="HQ100" s="157"/>
      <c r="HR100" s="157"/>
      <c r="HS100" s="157"/>
      <c r="HT100" s="157"/>
      <c r="HU100" s="157"/>
      <c r="HV100" s="157"/>
      <c r="HW100" s="157"/>
      <c r="HX100" s="157"/>
      <c r="HY100" s="157"/>
      <c r="HZ100" s="157"/>
      <c r="IA100" s="157"/>
      <c r="IB100" s="157"/>
      <c r="IC100" s="157"/>
      <c r="ID100" s="157"/>
    </row>
    <row r="101" spans="14:238" x14ac:dyDescent="0.25">
      <c r="N101" s="586" t="s">
        <v>460</v>
      </c>
      <c r="O101" s="583"/>
      <c r="P101" s="587">
        <f>SUM(K85,V85)</f>
        <v>107.98136443359375</v>
      </c>
      <c r="Q101" s="583"/>
      <c r="R101" s="588">
        <f>P101/P16</f>
        <v>2.3995858763020834</v>
      </c>
      <c r="S101" s="6"/>
      <c r="T101" s="35"/>
      <c r="U101" s="6"/>
      <c r="V101" s="6"/>
      <c r="Y101" s="157"/>
      <c r="Z101" s="157"/>
      <c r="AA101" s="157"/>
      <c r="AB101" s="157"/>
      <c r="AC101" s="157"/>
      <c r="AD101" s="157"/>
      <c r="AE101" s="157"/>
      <c r="AF101" s="157"/>
      <c r="AG101" s="157"/>
      <c r="AH101" s="157"/>
      <c r="AI101" s="157"/>
      <c r="AJ101" s="157"/>
      <c r="AK101" s="157"/>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c r="CF101" s="157"/>
      <c r="CG101" s="157"/>
      <c r="CH101" s="157"/>
      <c r="CI101" s="157"/>
      <c r="CJ101" s="157"/>
      <c r="CK101" s="157"/>
      <c r="CL101" s="157"/>
      <c r="CM101" s="157"/>
      <c r="CN101" s="157"/>
      <c r="CO101" s="157"/>
      <c r="CP101" s="157"/>
      <c r="CQ101" s="157"/>
      <c r="CR101" s="157"/>
      <c r="CS101" s="157"/>
      <c r="CT101" s="157"/>
      <c r="CU101" s="157"/>
      <c r="CV101" s="157"/>
      <c r="CW101" s="157"/>
      <c r="CX101" s="157"/>
      <c r="CY101" s="157"/>
      <c r="CZ101" s="157"/>
      <c r="DA101" s="157"/>
      <c r="DB101" s="157"/>
      <c r="DC101" s="157"/>
      <c r="DD101" s="157"/>
      <c r="DE101" s="157"/>
      <c r="DF101" s="157"/>
      <c r="DG101" s="157"/>
      <c r="DH101" s="157"/>
      <c r="DI101" s="157"/>
      <c r="DJ101" s="157"/>
      <c r="DK101" s="157"/>
      <c r="DL101" s="157"/>
      <c r="DM101" s="157"/>
      <c r="DN101" s="157"/>
      <c r="DO101" s="157"/>
      <c r="DP101" s="157"/>
      <c r="DQ101" s="157"/>
      <c r="DR101" s="157"/>
      <c r="DS101" s="157"/>
      <c r="DT101" s="157"/>
      <c r="DU101" s="157"/>
      <c r="DV101" s="157"/>
      <c r="DW101" s="157"/>
      <c r="DX101" s="157"/>
      <c r="DY101" s="157"/>
      <c r="DZ101" s="157"/>
      <c r="EA101" s="157"/>
      <c r="EB101" s="157"/>
      <c r="EC101" s="157"/>
      <c r="ED101" s="157"/>
      <c r="EE101" s="157"/>
      <c r="EF101" s="157"/>
      <c r="EG101" s="157"/>
      <c r="EH101" s="157"/>
      <c r="EI101" s="157"/>
      <c r="EJ101" s="157"/>
      <c r="EK101" s="157"/>
      <c r="EL101" s="157"/>
      <c r="EM101" s="157"/>
      <c r="EN101" s="157"/>
      <c r="EO101" s="157"/>
      <c r="EP101" s="157"/>
      <c r="EQ101" s="157"/>
      <c r="ER101" s="157"/>
      <c r="ES101" s="157"/>
      <c r="ET101" s="157"/>
      <c r="EU101" s="157"/>
      <c r="EV101" s="157"/>
      <c r="EW101" s="157"/>
      <c r="EX101" s="157"/>
      <c r="EY101" s="157"/>
      <c r="EZ101" s="157"/>
      <c r="FA101" s="157"/>
      <c r="FB101" s="157"/>
      <c r="FC101" s="157"/>
      <c r="FD101" s="157"/>
      <c r="FE101" s="157"/>
      <c r="FF101" s="157"/>
      <c r="FG101" s="157"/>
      <c r="FH101" s="157"/>
      <c r="FI101" s="157"/>
      <c r="FJ101" s="157"/>
      <c r="FK101" s="157"/>
      <c r="FL101" s="157"/>
      <c r="FM101" s="157"/>
      <c r="FN101" s="157"/>
      <c r="FO101" s="157"/>
      <c r="FP101" s="157"/>
      <c r="FQ101" s="157"/>
      <c r="FR101" s="157"/>
      <c r="FS101" s="157"/>
      <c r="FT101" s="157"/>
      <c r="FU101" s="157"/>
      <c r="FV101" s="157"/>
      <c r="FW101" s="157"/>
      <c r="FX101" s="157"/>
      <c r="FY101" s="157"/>
      <c r="FZ101" s="157"/>
      <c r="GA101" s="157"/>
      <c r="GB101" s="157"/>
      <c r="GC101" s="157"/>
      <c r="GD101" s="157"/>
      <c r="GE101" s="157"/>
      <c r="GF101" s="157"/>
      <c r="GG101" s="157"/>
      <c r="GH101" s="157"/>
      <c r="GI101" s="157"/>
      <c r="GJ101" s="157"/>
      <c r="GK101" s="157"/>
      <c r="GL101" s="157"/>
      <c r="GM101" s="157"/>
      <c r="GN101" s="157"/>
      <c r="GO101" s="157"/>
      <c r="GP101" s="157"/>
      <c r="GQ101" s="157"/>
      <c r="GR101" s="157"/>
      <c r="GS101" s="157"/>
      <c r="GT101" s="157"/>
      <c r="GU101" s="157"/>
      <c r="GV101" s="157"/>
      <c r="GW101" s="157"/>
      <c r="GX101" s="157"/>
      <c r="GY101" s="157"/>
      <c r="GZ101" s="157"/>
      <c r="HA101" s="157"/>
      <c r="HB101" s="157"/>
      <c r="HC101" s="157"/>
      <c r="HD101" s="157"/>
      <c r="HE101" s="157"/>
      <c r="HF101" s="157"/>
      <c r="HG101" s="157"/>
      <c r="HH101" s="157"/>
      <c r="HI101" s="157"/>
      <c r="HJ101" s="157"/>
      <c r="HK101" s="157"/>
      <c r="HL101" s="157"/>
      <c r="HM101" s="157"/>
      <c r="HN101" s="157"/>
      <c r="HO101" s="157"/>
      <c r="HP101" s="157"/>
      <c r="HQ101" s="157"/>
      <c r="HR101" s="157"/>
      <c r="HS101" s="157"/>
      <c r="HT101" s="157"/>
      <c r="HU101" s="157"/>
      <c r="HV101" s="157"/>
      <c r="HW101" s="157"/>
      <c r="HX101" s="157"/>
      <c r="HY101" s="157"/>
      <c r="HZ101" s="157"/>
      <c r="IA101" s="157"/>
      <c r="IB101" s="157"/>
      <c r="IC101" s="157"/>
      <c r="ID101" s="157"/>
    </row>
    <row r="102" spans="14:238" x14ac:dyDescent="0.25">
      <c r="N102" s="586" t="s">
        <v>461</v>
      </c>
      <c r="O102" s="583"/>
      <c r="P102" s="587">
        <f>SUM(K87,V87)</f>
        <v>295.66563005859376</v>
      </c>
      <c r="Q102" s="583"/>
      <c r="R102" s="588">
        <f>P102/P16</f>
        <v>6.5703473346354171</v>
      </c>
      <c r="S102" s="6"/>
      <c r="T102" s="35"/>
      <c r="U102" s="6"/>
      <c r="V102" s="6"/>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c r="EO102" s="157"/>
      <c r="EP102" s="157"/>
      <c r="EQ102" s="157"/>
      <c r="ER102" s="157"/>
      <c r="ES102" s="157"/>
      <c r="ET102" s="157"/>
      <c r="EU102" s="157"/>
      <c r="EV102" s="157"/>
      <c r="EW102" s="157"/>
      <c r="EX102" s="157"/>
      <c r="EY102" s="157"/>
      <c r="EZ102" s="157"/>
      <c r="FA102" s="157"/>
      <c r="FB102" s="157"/>
      <c r="FC102" s="157"/>
      <c r="FD102" s="157"/>
      <c r="FE102" s="157"/>
      <c r="FF102" s="157"/>
      <c r="FG102" s="157"/>
      <c r="FH102" s="157"/>
      <c r="FI102" s="157"/>
      <c r="FJ102" s="157"/>
      <c r="FK102" s="157"/>
      <c r="FL102" s="157"/>
      <c r="FM102" s="157"/>
      <c r="FN102" s="157"/>
      <c r="FO102" s="157"/>
      <c r="FP102" s="157"/>
      <c r="FQ102" s="157"/>
      <c r="FR102" s="157"/>
      <c r="FS102" s="157"/>
      <c r="FT102" s="157"/>
      <c r="FU102" s="157"/>
      <c r="FV102" s="157"/>
      <c r="FW102" s="157"/>
      <c r="FX102" s="157"/>
      <c r="FY102" s="157"/>
      <c r="FZ102" s="157"/>
      <c r="GA102" s="157"/>
      <c r="GB102" s="157"/>
      <c r="GC102" s="157"/>
      <c r="GD102" s="157"/>
      <c r="GE102" s="157"/>
      <c r="GF102" s="157"/>
      <c r="GG102" s="157"/>
      <c r="GH102" s="157"/>
      <c r="GI102" s="157"/>
      <c r="GJ102" s="157"/>
      <c r="GK102" s="157"/>
      <c r="GL102" s="157"/>
      <c r="GM102" s="157"/>
      <c r="GN102" s="157"/>
      <c r="GO102" s="157"/>
      <c r="GP102" s="157"/>
      <c r="GQ102" s="157"/>
      <c r="GR102" s="157"/>
      <c r="GS102" s="157"/>
      <c r="GT102" s="157"/>
      <c r="GU102" s="157"/>
      <c r="GV102" s="157"/>
      <c r="GW102" s="157"/>
      <c r="GX102" s="157"/>
      <c r="GY102" s="157"/>
      <c r="GZ102" s="157"/>
      <c r="HA102" s="157"/>
      <c r="HB102" s="157"/>
      <c r="HC102" s="157"/>
      <c r="HD102" s="157"/>
      <c r="HE102" s="157"/>
      <c r="HF102" s="157"/>
      <c r="HG102" s="157"/>
      <c r="HH102" s="157"/>
      <c r="HI102" s="157"/>
      <c r="HJ102" s="157"/>
      <c r="HK102" s="157"/>
      <c r="HL102" s="157"/>
      <c r="HM102" s="157"/>
      <c r="HN102" s="157"/>
      <c r="HO102" s="157"/>
      <c r="HP102" s="157"/>
      <c r="HQ102" s="157"/>
      <c r="HR102" s="157"/>
      <c r="HS102" s="157"/>
      <c r="HT102" s="157"/>
      <c r="HU102" s="157"/>
      <c r="HV102" s="157"/>
      <c r="HW102" s="157"/>
      <c r="HX102" s="157"/>
      <c r="HY102" s="157"/>
      <c r="HZ102" s="157"/>
      <c r="IA102" s="157"/>
      <c r="IB102" s="157"/>
      <c r="IC102" s="157"/>
      <c r="ID102" s="157"/>
    </row>
    <row r="103" spans="14:238" x14ac:dyDescent="0.25">
      <c r="N103" s="6"/>
      <c r="O103" s="6"/>
      <c r="P103" s="35"/>
      <c r="Q103" s="6"/>
      <c r="R103" s="7"/>
      <c r="S103" s="6"/>
      <c r="T103" s="35"/>
      <c r="U103" s="6"/>
      <c r="V103" s="6"/>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c r="EO103" s="157"/>
      <c r="EP103" s="157"/>
      <c r="EQ103" s="157"/>
      <c r="ER103" s="157"/>
      <c r="ES103" s="157"/>
      <c r="ET103" s="157"/>
      <c r="EU103" s="157"/>
      <c r="EV103" s="157"/>
      <c r="EW103" s="157"/>
      <c r="EX103" s="157"/>
      <c r="EY103" s="157"/>
      <c r="EZ103" s="157"/>
      <c r="FA103" s="157"/>
      <c r="FB103" s="157"/>
      <c r="FC103" s="157"/>
      <c r="FD103" s="157"/>
      <c r="FE103" s="157"/>
      <c r="FF103" s="157"/>
      <c r="FG103" s="157"/>
      <c r="FH103" s="157"/>
      <c r="FI103" s="157"/>
      <c r="FJ103" s="157"/>
      <c r="FK103" s="157"/>
      <c r="FL103" s="157"/>
      <c r="FM103" s="157"/>
      <c r="FN103" s="157"/>
      <c r="FO103" s="157"/>
      <c r="FP103" s="157"/>
      <c r="FQ103" s="157"/>
      <c r="FR103" s="157"/>
      <c r="FS103" s="157"/>
      <c r="FT103" s="157"/>
      <c r="FU103" s="157"/>
      <c r="FV103" s="157"/>
      <c r="FW103" s="157"/>
      <c r="FX103" s="157"/>
      <c r="FY103" s="157"/>
      <c r="FZ103" s="157"/>
      <c r="GA103" s="157"/>
      <c r="GB103" s="157"/>
      <c r="GC103" s="157"/>
      <c r="GD103" s="157"/>
      <c r="GE103" s="157"/>
      <c r="GF103" s="157"/>
      <c r="GG103" s="157"/>
      <c r="GH103" s="157"/>
      <c r="GI103" s="157"/>
      <c r="GJ103" s="157"/>
      <c r="GK103" s="157"/>
      <c r="GL103" s="157"/>
      <c r="GM103" s="157"/>
      <c r="GN103" s="157"/>
      <c r="GO103" s="157"/>
      <c r="GP103" s="157"/>
      <c r="GQ103" s="157"/>
      <c r="GR103" s="157"/>
      <c r="GS103" s="157"/>
      <c r="GT103" s="157"/>
      <c r="GU103" s="157"/>
      <c r="GV103" s="157"/>
      <c r="GW103" s="157"/>
      <c r="GX103" s="157"/>
      <c r="GY103" s="157"/>
      <c r="GZ103" s="157"/>
      <c r="HA103" s="157"/>
      <c r="HB103" s="157"/>
      <c r="HC103" s="157"/>
      <c r="HD103" s="157"/>
      <c r="HE103" s="157"/>
      <c r="HF103" s="157"/>
      <c r="HG103" s="157"/>
      <c r="HH103" s="157"/>
      <c r="HI103" s="157"/>
      <c r="HJ103" s="157"/>
      <c r="HK103" s="157"/>
      <c r="HL103" s="157"/>
      <c r="HM103" s="157"/>
      <c r="HN103" s="157"/>
      <c r="HO103" s="157"/>
      <c r="HP103" s="157"/>
      <c r="HQ103" s="157"/>
      <c r="HR103" s="157"/>
      <c r="HS103" s="157"/>
      <c r="HT103" s="157"/>
      <c r="HU103" s="157"/>
      <c r="HV103" s="157"/>
      <c r="HW103" s="157"/>
      <c r="HX103" s="157"/>
      <c r="HY103" s="157"/>
      <c r="HZ103" s="157"/>
      <c r="IA103" s="157"/>
      <c r="IB103" s="157"/>
      <c r="IC103" s="157"/>
      <c r="ID103" s="157"/>
    </row>
    <row r="104" spans="14:238" x14ac:dyDescent="0.25">
      <c r="N104" s="19" t="s">
        <v>28</v>
      </c>
      <c r="O104" s="6"/>
      <c r="P104" s="20" t="s">
        <v>29</v>
      </c>
      <c r="Q104" s="6"/>
      <c r="R104" s="7"/>
      <c r="S104" s="6"/>
      <c r="T104" s="20" t="s">
        <v>31</v>
      </c>
      <c r="U104" s="6"/>
      <c r="V104" s="6"/>
      <c r="Y104" s="157"/>
      <c r="Z104" s="157"/>
      <c r="AA104" s="157"/>
      <c r="AB104" s="157"/>
      <c r="AC104" s="157"/>
      <c r="AD104" s="157"/>
      <c r="AE104" s="157"/>
      <c r="AF104" s="157"/>
      <c r="AG104" s="157"/>
      <c r="AH104" s="157"/>
      <c r="AI104" s="157"/>
      <c r="AJ104" s="157"/>
      <c r="AK104" s="157"/>
      <c r="AL104" s="157"/>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c r="EO104" s="157"/>
      <c r="EP104" s="157"/>
      <c r="EQ104" s="157"/>
      <c r="ER104" s="157"/>
      <c r="ES104" s="157"/>
      <c r="ET104" s="157"/>
      <c r="EU104" s="157"/>
      <c r="EV104" s="157"/>
      <c r="EW104" s="157"/>
      <c r="EX104" s="157"/>
      <c r="EY104" s="157"/>
      <c r="EZ104" s="157"/>
      <c r="FA104" s="157"/>
      <c r="FB104" s="157"/>
      <c r="FC104" s="157"/>
      <c r="FD104" s="157"/>
      <c r="FE104" s="157"/>
      <c r="FF104" s="157"/>
      <c r="FG104" s="157"/>
      <c r="FH104" s="157"/>
      <c r="FI104" s="157"/>
      <c r="FJ104" s="157"/>
      <c r="FK104" s="157"/>
      <c r="FL104" s="157"/>
      <c r="FM104" s="157"/>
      <c r="FN104" s="157"/>
      <c r="FO104" s="157"/>
      <c r="FP104" s="157"/>
      <c r="FQ104" s="157"/>
      <c r="FR104" s="157"/>
      <c r="FS104" s="157"/>
      <c r="FT104" s="157"/>
      <c r="FU104" s="157"/>
      <c r="FV104" s="157"/>
      <c r="FW104" s="157"/>
      <c r="FX104" s="157"/>
      <c r="FY104" s="157"/>
      <c r="FZ104" s="157"/>
      <c r="GA104" s="157"/>
      <c r="GB104" s="157"/>
      <c r="GC104" s="157"/>
      <c r="GD104" s="157"/>
      <c r="GE104" s="157"/>
      <c r="GF104" s="157"/>
      <c r="GG104" s="157"/>
      <c r="GH104" s="157"/>
      <c r="GI104" s="157"/>
      <c r="GJ104" s="157"/>
      <c r="GK104" s="157"/>
      <c r="GL104" s="157"/>
      <c r="GM104" s="157"/>
      <c r="GN104" s="157"/>
      <c r="GO104" s="157"/>
      <c r="GP104" s="157"/>
      <c r="GQ104" s="157"/>
      <c r="GR104" s="157"/>
      <c r="GS104" s="157"/>
      <c r="GT104" s="157"/>
      <c r="GU104" s="157"/>
      <c r="GV104" s="157"/>
      <c r="GW104" s="157"/>
      <c r="GX104" s="157"/>
      <c r="GY104" s="157"/>
      <c r="GZ104" s="157"/>
      <c r="HA104" s="157"/>
      <c r="HB104" s="157"/>
      <c r="HC104" s="157"/>
      <c r="HD104" s="157"/>
      <c r="HE104" s="157"/>
      <c r="HF104" s="157"/>
      <c r="HG104" s="157"/>
      <c r="HH104" s="157"/>
      <c r="HI104" s="157"/>
      <c r="HJ104" s="157"/>
      <c r="HK104" s="157"/>
      <c r="HL104" s="157"/>
      <c r="HM104" s="157"/>
      <c r="HN104" s="157"/>
      <c r="HO104" s="157"/>
      <c r="HP104" s="157"/>
      <c r="HQ104" s="157"/>
      <c r="HR104" s="157"/>
      <c r="HS104" s="157"/>
      <c r="HT104" s="157"/>
      <c r="HU104" s="157"/>
      <c r="HV104" s="157"/>
      <c r="HW104" s="157"/>
      <c r="HX104" s="157"/>
      <c r="HY104" s="157"/>
      <c r="HZ104" s="157"/>
      <c r="IA104" s="157"/>
      <c r="IB104" s="157"/>
      <c r="IC104" s="157"/>
      <c r="ID104" s="157"/>
    </row>
    <row r="105" spans="14:238" x14ac:dyDescent="0.25">
      <c r="N105" s="6"/>
      <c r="O105" s="6"/>
      <c r="P105" s="21">
        <v>0.1</v>
      </c>
      <c r="Q105" s="6"/>
      <c r="R105" s="7" t="s">
        <v>30</v>
      </c>
      <c r="S105" s="6"/>
      <c r="T105" s="21">
        <v>0.1</v>
      </c>
      <c r="U105" s="6"/>
      <c r="V105" s="6"/>
      <c r="Y105" s="157"/>
      <c r="Z105" s="157"/>
      <c r="AA105" s="157"/>
      <c r="AB105" s="157"/>
      <c r="AC105" s="157"/>
      <c r="AD105" s="157"/>
      <c r="AE105" s="157"/>
      <c r="AF105" s="157"/>
      <c r="AG105" s="157"/>
      <c r="AH105" s="157"/>
      <c r="AI105" s="157"/>
      <c r="AJ105" s="157"/>
      <c r="AK105" s="157"/>
      <c r="AL105" s="157"/>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57"/>
      <c r="EP105" s="157"/>
      <c r="EQ105" s="157"/>
      <c r="ER105" s="157"/>
      <c r="ES105" s="157"/>
      <c r="ET105" s="157"/>
      <c r="EU105" s="157"/>
      <c r="EV105" s="157"/>
      <c r="EW105" s="157"/>
      <c r="EX105" s="157"/>
      <c r="EY105" s="157"/>
      <c r="EZ105" s="157"/>
      <c r="FA105" s="157"/>
      <c r="FB105" s="157"/>
      <c r="FC105" s="157"/>
      <c r="FD105" s="157"/>
      <c r="FE105" s="157"/>
      <c r="FF105" s="157"/>
      <c r="FG105" s="157"/>
      <c r="FH105" s="157"/>
      <c r="FI105" s="157"/>
      <c r="FJ105" s="157"/>
      <c r="FK105" s="157"/>
      <c r="FL105" s="157"/>
      <c r="FM105" s="157"/>
      <c r="FN105" s="157"/>
      <c r="FO105" s="157"/>
      <c r="FP105" s="157"/>
      <c r="FQ105" s="157"/>
      <c r="FR105" s="157"/>
      <c r="FS105" s="157"/>
      <c r="FT105" s="157"/>
      <c r="FU105" s="157"/>
      <c r="FV105" s="157"/>
      <c r="FW105" s="157"/>
      <c r="FX105" s="157"/>
      <c r="FY105" s="157"/>
      <c r="FZ105" s="157"/>
      <c r="GA105" s="157"/>
      <c r="GB105" s="157"/>
      <c r="GC105" s="157"/>
      <c r="GD105" s="157"/>
      <c r="GE105" s="157"/>
      <c r="GF105" s="157"/>
      <c r="GG105" s="157"/>
      <c r="GH105" s="157"/>
      <c r="GI105" s="157"/>
      <c r="GJ105" s="157"/>
      <c r="GK105" s="157"/>
      <c r="GL105" s="157"/>
      <c r="GM105" s="157"/>
      <c r="GN105" s="157"/>
      <c r="GO105" s="157"/>
      <c r="GP105" s="157"/>
      <c r="GQ105" s="157"/>
      <c r="GR105" s="157"/>
      <c r="GS105" s="157"/>
      <c r="GT105" s="157"/>
      <c r="GU105" s="157"/>
      <c r="GV105" s="157"/>
      <c r="GW105" s="157"/>
      <c r="GX105" s="157"/>
      <c r="GY105" s="157"/>
      <c r="GZ105" s="157"/>
      <c r="HA105" s="157"/>
      <c r="HB105" s="157"/>
      <c r="HC105" s="157"/>
      <c r="HD105" s="157"/>
      <c r="HE105" s="157"/>
      <c r="HF105" s="157"/>
      <c r="HG105" s="157"/>
      <c r="HH105" s="157"/>
      <c r="HI105" s="157"/>
      <c r="HJ105" s="157"/>
      <c r="HK105" s="157"/>
      <c r="HL105" s="157"/>
      <c r="HM105" s="157"/>
      <c r="HN105" s="157"/>
      <c r="HO105" s="157"/>
      <c r="HP105" s="157"/>
      <c r="HQ105" s="157"/>
      <c r="HR105" s="157"/>
      <c r="HS105" s="157"/>
      <c r="HT105" s="157"/>
      <c r="HU105" s="157"/>
      <c r="HV105" s="157"/>
      <c r="HW105" s="157"/>
      <c r="HX105" s="157"/>
      <c r="HY105" s="157"/>
      <c r="HZ105" s="157"/>
      <c r="IA105" s="157"/>
      <c r="IB105" s="157"/>
      <c r="IC105" s="157"/>
      <c r="ID105" s="157"/>
    </row>
    <row r="106" spans="14:238" x14ac:dyDescent="0.25">
      <c r="N106" s="6"/>
      <c r="O106" s="6"/>
      <c r="P106" s="22"/>
      <c r="Q106" s="3"/>
      <c r="R106" s="2" t="s">
        <v>32</v>
      </c>
      <c r="S106" s="3"/>
      <c r="T106" s="22"/>
      <c r="U106" s="6"/>
      <c r="V106" s="6"/>
      <c r="Y106" s="157"/>
      <c r="Z106" s="157"/>
      <c r="AA106" s="157"/>
      <c r="AB106" s="157"/>
      <c r="AC106" s="157"/>
      <c r="AD106" s="157"/>
      <c r="AE106" s="157"/>
      <c r="AF106" s="157"/>
      <c r="AG106" s="157"/>
      <c r="AH106" s="157"/>
      <c r="AI106" s="157"/>
      <c r="AJ106" s="157"/>
      <c r="AK106" s="157"/>
      <c r="AL106" s="157"/>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c r="EO106" s="157"/>
      <c r="EP106" s="157"/>
      <c r="EQ106" s="157"/>
      <c r="ER106" s="157"/>
      <c r="ES106" s="157"/>
      <c r="ET106" s="157"/>
      <c r="EU106" s="157"/>
      <c r="EV106" s="157"/>
      <c r="EW106" s="157"/>
      <c r="EX106" s="157"/>
      <c r="EY106" s="157"/>
      <c r="EZ106" s="157"/>
      <c r="FA106" s="157"/>
      <c r="FB106" s="157"/>
      <c r="FC106" s="157"/>
      <c r="FD106" s="157"/>
      <c r="FE106" s="157"/>
      <c r="FF106" s="157"/>
      <c r="FG106" s="157"/>
      <c r="FH106" s="157"/>
      <c r="FI106" s="157"/>
      <c r="FJ106" s="157"/>
      <c r="FK106" s="157"/>
      <c r="FL106" s="157"/>
      <c r="FM106" s="157"/>
      <c r="FN106" s="157"/>
      <c r="FO106" s="157"/>
      <c r="FP106" s="157"/>
      <c r="FQ106" s="157"/>
      <c r="FR106" s="157"/>
      <c r="FS106" s="157"/>
      <c r="FT106" s="157"/>
      <c r="FU106" s="157"/>
      <c r="FV106" s="157"/>
      <c r="FW106" s="157"/>
      <c r="FX106" s="157"/>
      <c r="FY106" s="157"/>
      <c r="FZ106" s="157"/>
      <c r="GA106" s="157"/>
      <c r="GB106" s="157"/>
      <c r="GC106" s="157"/>
      <c r="GD106" s="157"/>
      <c r="GE106" s="157"/>
      <c r="GF106" s="157"/>
      <c r="GG106" s="157"/>
      <c r="GH106" s="157"/>
      <c r="GI106" s="157"/>
      <c r="GJ106" s="157"/>
      <c r="GK106" s="157"/>
      <c r="GL106" s="157"/>
      <c r="GM106" s="157"/>
      <c r="GN106" s="157"/>
      <c r="GO106" s="157"/>
      <c r="GP106" s="157"/>
      <c r="GQ106" s="157"/>
      <c r="GR106" s="157"/>
      <c r="GS106" s="157"/>
      <c r="GT106" s="157"/>
      <c r="GU106" s="157"/>
      <c r="GV106" s="157"/>
      <c r="GW106" s="157"/>
      <c r="GX106" s="157"/>
      <c r="GY106" s="157"/>
      <c r="GZ106" s="157"/>
      <c r="HA106" s="157"/>
      <c r="HB106" s="157"/>
      <c r="HC106" s="157"/>
      <c r="HD106" s="157"/>
      <c r="HE106" s="157"/>
      <c r="HF106" s="157"/>
      <c r="HG106" s="157"/>
      <c r="HH106" s="157"/>
      <c r="HI106" s="157"/>
      <c r="HJ106" s="157"/>
      <c r="HK106" s="157"/>
      <c r="HL106" s="157"/>
      <c r="HM106" s="157"/>
      <c r="HN106" s="157"/>
      <c r="HO106" s="157"/>
      <c r="HP106" s="157"/>
      <c r="HQ106" s="157"/>
      <c r="HR106" s="157"/>
      <c r="HS106" s="157"/>
      <c r="HT106" s="157"/>
      <c r="HU106" s="157"/>
      <c r="HV106" s="157"/>
      <c r="HW106" s="157"/>
      <c r="HX106" s="157"/>
      <c r="HY106" s="157"/>
      <c r="HZ106" s="157"/>
      <c r="IA106" s="157"/>
      <c r="IB106" s="157"/>
      <c r="IC106" s="157"/>
      <c r="ID106" s="157"/>
    </row>
    <row r="107" spans="14:238" x14ac:dyDescent="0.25">
      <c r="N107" s="23" t="s">
        <v>51</v>
      </c>
      <c r="O107" s="6"/>
      <c r="P107" s="83">
        <f>R107*(1-P105)</f>
        <v>40.5</v>
      </c>
      <c r="Q107" s="24"/>
      <c r="R107" s="25">
        <f>P16</f>
        <v>45</v>
      </c>
      <c r="S107" s="24"/>
      <c r="T107" s="83">
        <f>R107*(1+T105)</f>
        <v>49.500000000000007</v>
      </c>
      <c r="U107" s="6"/>
      <c r="V107" s="6"/>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c r="EO107" s="157"/>
      <c r="EP107" s="157"/>
      <c r="EQ107" s="157"/>
      <c r="ER107" s="157"/>
      <c r="ES107" s="157"/>
      <c r="ET107" s="157"/>
      <c r="EU107" s="157"/>
      <c r="EV107" s="157"/>
      <c r="EW107" s="157"/>
      <c r="EX107" s="157"/>
      <c r="EY107" s="157"/>
      <c r="EZ107" s="157"/>
      <c r="FA107" s="157"/>
      <c r="FB107" s="157"/>
      <c r="FC107" s="157"/>
      <c r="FD107" s="157"/>
      <c r="FE107" s="157"/>
      <c r="FF107" s="157"/>
      <c r="FG107" s="157"/>
      <c r="FH107" s="157"/>
      <c r="FI107" s="157"/>
      <c r="FJ107" s="157"/>
      <c r="FK107" s="157"/>
      <c r="FL107" s="157"/>
      <c r="FM107" s="157"/>
      <c r="FN107" s="157"/>
      <c r="FO107" s="157"/>
      <c r="FP107" s="157"/>
      <c r="FQ107" s="157"/>
      <c r="FR107" s="157"/>
      <c r="FS107" s="157"/>
      <c r="FT107" s="157"/>
      <c r="FU107" s="157"/>
      <c r="FV107" s="157"/>
      <c r="FW107" s="157"/>
      <c r="FX107" s="157"/>
      <c r="FY107" s="157"/>
      <c r="FZ107" s="157"/>
      <c r="GA107" s="157"/>
      <c r="GB107" s="157"/>
      <c r="GC107" s="157"/>
      <c r="GD107" s="157"/>
      <c r="GE107" s="157"/>
      <c r="GF107" s="157"/>
      <c r="GG107" s="157"/>
      <c r="GH107" s="157"/>
      <c r="GI107" s="157"/>
      <c r="GJ107" s="157"/>
      <c r="GK107" s="157"/>
      <c r="GL107" s="157"/>
      <c r="GM107" s="157"/>
      <c r="GN107" s="157"/>
      <c r="GO107" s="157"/>
      <c r="GP107" s="157"/>
      <c r="GQ107" s="157"/>
      <c r="GR107" s="157"/>
      <c r="GS107" s="157"/>
      <c r="GT107" s="157"/>
      <c r="GU107" s="157"/>
      <c r="GV107" s="157"/>
      <c r="GW107" s="157"/>
      <c r="GX107" s="157"/>
      <c r="GY107" s="157"/>
      <c r="GZ107" s="157"/>
      <c r="HA107" s="157"/>
      <c r="HB107" s="157"/>
      <c r="HC107" s="157"/>
      <c r="HD107" s="157"/>
      <c r="HE107" s="157"/>
      <c r="HF107" s="157"/>
      <c r="HG107" s="157"/>
      <c r="HH107" s="157"/>
      <c r="HI107" s="157"/>
      <c r="HJ107" s="157"/>
      <c r="HK107" s="157"/>
      <c r="HL107" s="157"/>
      <c r="HM107" s="157"/>
      <c r="HN107" s="157"/>
      <c r="HO107" s="157"/>
      <c r="HP107" s="157"/>
      <c r="HQ107" s="157"/>
      <c r="HR107" s="157"/>
      <c r="HS107" s="157"/>
      <c r="HT107" s="157"/>
      <c r="HU107" s="157"/>
      <c r="HV107" s="157"/>
      <c r="HW107" s="157"/>
      <c r="HX107" s="157"/>
      <c r="HY107" s="157"/>
      <c r="HZ107" s="157"/>
      <c r="IA107" s="157"/>
      <c r="IB107" s="157"/>
      <c r="IC107" s="157"/>
      <c r="ID107" s="157"/>
    </row>
    <row r="108" spans="14:238" ht="4.5" customHeight="1" x14ac:dyDescent="0.25">
      <c r="N108" s="6"/>
      <c r="O108" s="6"/>
      <c r="P108" s="35"/>
      <c r="Q108" s="6"/>
      <c r="R108" s="7"/>
      <c r="S108" s="6"/>
      <c r="T108" s="35"/>
      <c r="U108" s="6"/>
      <c r="V108" s="6"/>
      <c r="Y108" s="157"/>
      <c r="Z108" s="157"/>
      <c r="AA108" s="157"/>
      <c r="AB108" s="157"/>
      <c r="AC108" s="157"/>
      <c r="AD108" s="157"/>
      <c r="AE108" s="157"/>
      <c r="AF108" s="157"/>
      <c r="AG108" s="157"/>
      <c r="AH108" s="157"/>
      <c r="AI108" s="157"/>
      <c r="AJ108" s="157"/>
      <c r="AK108" s="157"/>
      <c r="AL108" s="157"/>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c r="CE108" s="157"/>
      <c r="CF108" s="157"/>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57"/>
      <c r="DC108" s="157"/>
      <c r="DD108" s="157"/>
      <c r="DE108" s="157"/>
      <c r="DF108" s="157"/>
      <c r="DG108" s="157"/>
      <c r="DH108" s="157"/>
      <c r="DI108" s="157"/>
      <c r="DJ108" s="157"/>
      <c r="DK108" s="157"/>
      <c r="DL108" s="157"/>
      <c r="DM108" s="157"/>
      <c r="DN108" s="157"/>
      <c r="DO108" s="157"/>
      <c r="DP108" s="157"/>
      <c r="DQ108" s="157"/>
      <c r="DR108" s="157"/>
      <c r="DS108" s="157"/>
      <c r="DT108" s="157"/>
      <c r="DU108" s="157"/>
      <c r="DV108" s="157"/>
      <c r="DW108" s="157"/>
      <c r="DX108" s="157"/>
      <c r="DY108" s="157"/>
      <c r="DZ108" s="157"/>
      <c r="EA108" s="157"/>
      <c r="EB108" s="157"/>
      <c r="EC108" s="157"/>
      <c r="ED108" s="157"/>
      <c r="EE108" s="157"/>
      <c r="EF108" s="157"/>
      <c r="EG108" s="157"/>
      <c r="EH108" s="157"/>
      <c r="EI108" s="157"/>
      <c r="EJ108" s="157"/>
      <c r="EK108" s="157"/>
      <c r="EL108" s="157"/>
      <c r="EM108" s="157"/>
      <c r="EN108" s="157"/>
      <c r="EO108" s="157"/>
      <c r="EP108" s="157"/>
      <c r="EQ108" s="157"/>
      <c r="ER108" s="157"/>
      <c r="ES108" s="157"/>
      <c r="ET108" s="157"/>
      <c r="EU108" s="157"/>
      <c r="EV108" s="157"/>
      <c r="EW108" s="157"/>
      <c r="EX108" s="157"/>
      <c r="EY108" s="157"/>
      <c r="EZ108" s="157"/>
      <c r="FA108" s="157"/>
      <c r="FB108" s="157"/>
      <c r="FC108" s="157"/>
      <c r="FD108" s="157"/>
      <c r="FE108" s="157"/>
      <c r="FF108" s="157"/>
      <c r="FG108" s="157"/>
      <c r="FH108" s="157"/>
      <c r="FI108" s="157"/>
      <c r="FJ108" s="157"/>
      <c r="FK108" s="157"/>
      <c r="FL108" s="157"/>
      <c r="FM108" s="157"/>
      <c r="FN108" s="157"/>
      <c r="FO108" s="157"/>
      <c r="FP108" s="157"/>
      <c r="FQ108" s="157"/>
      <c r="FR108" s="157"/>
      <c r="FS108" s="157"/>
      <c r="FT108" s="157"/>
      <c r="FU108" s="157"/>
      <c r="FV108" s="157"/>
      <c r="FW108" s="157"/>
      <c r="FX108" s="157"/>
      <c r="FY108" s="157"/>
      <c r="FZ108" s="157"/>
      <c r="GA108" s="157"/>
      <c r="GB108" s="157"/>
      <c r="GC108" s="157"/>
      <c r="GD108" s="157"/>
      <c r="GE108" s="157"/>
      <c r="GF108" s="157"/>
      <c r="GG108" s="157"/>
      <c r="GH108" s="157"/>
      <c r="GI108" s="157"/>
      <c r="GJ108" s="157"/>
      <c r="GK108" s="157"/>
      <c r="GL108" s="157"/>
      <c r="GM108" s="157"/>
      <c r="GN108" s="157"/>
      <c r="GO108" s="157"/>
      <c r="GP108" s="157"/>
      <c r="GQ108" s="157"/>
      <c r="GR108" s="157"/>
      <c r="GS108" s="157"/>
      <c r="GT108" s="157"/>
      <c r="GU108" s="157"/>
      <c r="GV108" s="157"/>
      <c r="GW108" s="157"/>
      <c r="GX108" s="157"/>
      <c r="GY108" s="157"/>
      <c r="GZ108" s="157"/>
      <c r="HA108" s="157"/>
      <c r="HB108" s="157"/>
      <c r="HC108" s="157"/>
      <c r="HD108" s="157"/>
      <c r="HE108" s="157"/>
      <c r="HF108" s="157"/>
      <c r="HG108" s="157"/>
      <c r="HH108" s="157"/>
      <c r="HI108" s="157"/>
      <c r="HJ108" s="157"/>
      <c r="HK108" s="157"/>
      <c r="HL108" s="157"/>
      <c r="HM108" s="157"/>
      <c r="HN108" s="157"/>
      <c r="HO108" s="157"/>
      <c r="HP108" s="157"/>
      <c r="HQ108" s="157"/>
      <c r="HR108" s="157"/>
      <c r="HS108" s="157"/>
      <c r="HT108" s="157"/>
      <c r="HU108" s="157"/>
      <c r="HV108" s="157"/>
      <c r="HW108" s="157"/>
      <c r="HX108" s="157"/>
      <c r="HY108" s="157"/>
      <c r="HZ108" s="157"/>
      <c r="IA108" s="157"/>
      <c r="IB108" s="157"/>
      <c r="IC108" s="157"/>
      <c r="ID108" s="157"/>
    </row>
    <row r="109" spans="14:238" x14ac:dyDescent="0.25">
      <c r="N109" s="6" t="s">
        <v>52</v>
      </c>
      <c r="O109" s="6"/>
      <c r="P109" s="26">
        <f>(SUM($K$69,$V$69)/P107)</f>
        <v>4.6341793981481487</v>
      </c>
      <c r="Q109" s="6"/>
      <c r="R109" s="26">
        <f>(SUM($K$69,$V$69)/R107)</f>
        <v>4.1707614583333337</v>
      </c>
      <c r="S109" s="6"/>
      <c r="T109" s="26">
        <f>(SUM($K$69,$V$69)/T107)</f>
        <v>3.7916013257575756</v>
      </c>
      <c r="U109" s="6"/>
      <c r="V109" s="6"/>
      <c r="Y109" s="157"/>
      <c r="Z109" s="157"/>
      <c r="AA109" s="157"/>
      <c r="AB109" s="157"/>
      <c r="AC109" s="157"/>
      <c r="AD109" s="157"/>
      <c r="AE109" s="157"/>
      <c r="AF109" s="157"/>
      <c r="AG109" s="157"/>
      <c r="AH109" s="157"/>
      <c r="AI109" s="157"/>
      <c r="AJ109" s="157"/>
      <c r="AK109" s="157"/>
      <c r="AL109" s="157"/>
      <c r="AM109" s="157"/>
      <c r="AN109" s="157"/>
      <c r="AO109" s="157"/>
      <c r="AP109" s="157"/>
      <c r="AQ109" s="157"/>
      <c r="AR109" s="157"/>
      <c r="AS109" s="157"/>
      <c r="AT109" s="157"/>
      <c r="AU109" s="157"/>
      <c r="AV109" s="157"/>
      <c r="AW109" s="157"/>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c r="CE109" s="157"/>
      <c r="CF109" s="157"/>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57"/>
      <c r="DC109" s="157"/>
      <c r="DD109" s="157"/>
      <c r="DE109" s="157"/>
      <c r="DF109" s="157"/>
      <c r="DG109" s="157"/>
      <c r="DH109" s="157"/>
      <c r="DI109" s="157"/>
      <c r="DJ109" s="157"/>
      <c r="DK109" s="157"/>
      <c r="DL109" s="157"/>
      <c r="DM109" s="157"/>
      <c r="DN109" s="157"/>
      <c r="DO109" s="157"/>
      <c r="DP109" s="157"/>
      <c r="DQ109" s="157"/>
      <c r="DR109" s="157"/>
      <c r="DS109" s="157"/>
      <c r="DT109" s="157"/>
      <c r="DU109" s="157"/>
      <c r="DV109" s="157"/>
      <c r="DW109" s="157"/>
      <c r="DX109" s="157"/>
      <c r="DY109" s="157"/>
      <c r="DZ109" s="157"/>
      <c r="EA109" s="157"/>
      <c r="EB109" s="157"/>
      <c r="EC109" s="157"/>
      <c r="ED109" s="157"/>
      <c r="EE109" s="157"/>
      <c r="EF109" s="157"/>
      <c r="EG109" s="157"/>
      <c r="EH109" s="157"/>
      <c r="EI109" s="157"/>
      <c r="EJ109" s="157"/>
      <c r="EK109" s="157"/>
      <c r="EL109" s="157"/>
      <c r="EM109" s="157"/>
      <c r="EN109" s="157"/>
      <c r="EO109" s="157"/>
      <c r="EP109" s="157"/>
      <c r="EQ109" s="157"/>
      <c r="ER109" s="157"/>
      <c r="ES109" s="157"/>
      <c r="ET109" s="157"/>
      <c r="EU109" s="157"/>
      <c r="EV109" s="157"/>
      <c r="EW109" s="157"/>
      <c r="EX109" s="157"/>
      <c r="EY109" s="157"/>
      <c r="EZ109" s="157"/>
      <c r="FA109" s="157"/>
      <c r="FB109" s="157"/>
      <c r="FC109" s="157"/>
      <c r="FD109" s="157"/>
      <c r="FE109" s="157"/>
      <c r="FF109" s="157"/>
      <c r="FG109" s="157"/>
      <c r="FH109" s="157"/>
      <c r="FI109" s="157"/>
      <c r="FJ109" s="157"/>
      <c r="FK109" s="157"/>
      <c r="FL109" s="157"/>
      <c r="FM109" s="157"/>
      <c r="FN109" s="157"/>
      <c r="FO109" s="157"/>
      <c r="FP109" s="157"/>
      <c r="FQ109" s="157"/>
      <c r="FR109" s="157"/>
      <c r="FS109" s="157"/>
      <c r="FT109" s="157"/>
      <c r="FU109" s="157"/>
      <c r="FV109" s="157"/>
      <c r="FW109" s="157"/>
      <c r="FX109" s="157"/>
      <c r="FY109" s="157"/>
      <c r="FZ109" s="157"/>
      <c r="GA109" s="157"/>
      <c r="GB109" s="157"/>
      <c r="GC109" s="157"/>
      <c r="GD109" s="157"/>
      <c r="GE109" s="157"/>
      <c r="GF109" s="157"/>
      <c r="GG109" s="157"/>
      <c r="GH109" s="157"/>
      <c r="GI109" s="157"/>
      <c r="GJ109" s="157"/>
      <c r="GK109" s="157"/>
      <c r="GL109" s="157"/>
      <c r="GM109" s="157"/>
      <c r="GN109" s="157"/>
      <c r="GO109" s="157"/>
      <c r="GP109" s="157"/>
      <c r="GQ109" s="157"/>
      <c r="GR109" s="157"/>
      <c r="GS109" s="157"/>
      <c r="GT109" s="157"/>
      <c r="GU109" s="157"/>
      <c r="GV109" s="157"/>
      <c r="GW109" s="157"/>
      <c r="GX109" s="157"/>
      <c r="GY109" s="157"/>
      <c r="GZ109" s="157"/>
      <c r="HA109" s="157"/>
      <c r="HB109" s="157"/>
      <c r="HC109" s="157"/>
      <c r="HD109" s="157"/>
      <c r="HE109" s="157"/>
      <c r="HF109" s="157"/>
      <c r="HG109" s="157"/>
      <c r="HH109" s="157"/>
      <c r="HI109" s="157"/>
      <c r="HJ109" s="157"/>
      <c r="HK109" s="157"/>
      <c r="HL109" s="157"/>
      <c r="HM109" s="157"/>
      <c r="HN109" s="157"/>
      <c r="HO109" s="157"/>
      <c r="HP109" s="157"/>
      <c r="HQ109" s="157"/>
      <c r="HR109" s="157"/>
      <c r="HS109" s="157"/>
      <c r="HT109" s="157"/>
      <c r="HU109" s="157"/>
      <c r="HV109" s="157"/>
      <c r="HW109" s="157"/>
      <c r="HX109" s="157"/>
      <c r="HY109" s="157"/>
      <c r="HZ109" s="157"/>
      <c r="IA109" s="157"/>
      <c r="IB109" s="157"/>
      <c r="IC109" s="157"/>
      <c r="ID109" s="157"/>
    </row>
    <row r="110" spans="14:238" ht="4.5" customHeight="1" x14ac:dyDescent="0.25">
      <c r="N110" s="6"/>
      <c r="O110" s="6"/>
      <c r="P110" s="35"/>
      <c r="Q110" s="6"/>
      <c r="R110" s="7"/>
      <c r="S110" s="6"/>
      <c r="T110" s="35"/>
      <c r="U110" s="6"/>
      <c r="V110" s="6"/>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c r="CE110" s="157"/>
      <c r="CF110" s="157"/>
      <c r="CG110" s="157"/>
      <c r="CH110" s="157"/>
      <c r="CI110" s="157"/>
      <c r="CJ110" s="157"/>
      <c r="CK110" s="157"/>
      <c r="CL110" s="157"/>
      <c r="CM110" s="157"/>
      <c r="CN110" s="157"/>
      <c r="CO110" s="157"/>
      <c r="CP110" s="157"/>
      <c r="CQ110" s="157"/>
      <c r="CR110" s="157"/>
      <c r="CS110" s="157"/>
      <c r="CT110" s="157"/>
      <c r="CU110" s="157"/>
      <c r="CV110" s="157"/>
      <c r="CW110" s="157"/>
      <c r="CX110" s="157"/>
      <c r="CY110" s="157"/>
      <c r="CZ110" s="157"/>
      <c r="DA110" s="157"/>
      <c r="DB110" s="157"/>
      <c r="DC110" s="157"/>
      <c r="DD110" s="157"/>
      <c r="DE110" s="157"/>
      <c r="DF110" s="157"/>
      <c r="DG110" s="157"/>
      <c r="DH110" s="157"/>
      <c r="DI110" s="157"/>
      <c r="DJ110" s="157"/>
      <c r="DK110" s="157"/>
      <c r="DL110" s="157"/>
      <c r="DM110" s="157"/>
      <c r="DN110" s="157"/>
      <c r="DO110" s="157"/>
      <c r="DP110" s="157"/>
      <c r="DQ110" s="157"/>
      <c r="DR110" s="157"/>
      <c r="DS110" s="157"/>
      <c r="DT110" s="157"/>
      <c r="DU110" s="157"/>
      <c r="DV110" s="157"/>
      <c r="DW110" s="157"/>
      <c r="DX110" s="157"/>
      <c r="DY110" s="157"/>
      <c r="DZ110" s="157"/>
      <c r="EA110" s="157"/>
      <c r="EB110" s="157"/>
      <c r="EC110" s="157"/>
      <c r="ED110" s="157"/>
      <c r="EE110" s="157"/>
      <c r="EF110" s="157"/>
      <c r="EG110" s="157"/>
      <c r="EH110" s="157"/>
      <c r="EI110" s="157"/>
      <c r="EJ110" s="157"/>
      <c r="EK110" s="157"/>
      <c r="EL110" s="157"/>
      <c r="EM110" s="157"/>
      <c r="EN110" s="157"/>
      <c r="EO110" s="157"/>
      <c r="EP110" s="157"/>
      <c r="EQ110" s="157"/>
      <c r="ER110" s="157"/>
      <c r="ES110" s="157"/>
      <c r="ET110" s="157"/>
      <c r="EU110" s="157"/>
      <c r="EV110" s="157"/>
      <c r="EW110" s="157"/>
      <c r="EX110" s="157"/>
      <c r="EY110" s="157"/>
      <c r="EZ110" s="157"/>
      <c r="FA110" s="157"/>
      <c r="FB110" s="157"/>
      <c r="FC110" s="157"/>
      <c r="FD110" s="157"/>
      <c r="FE110" s="157"/>
      <c r="FF110" s="157"/>
      <c r="FG110" s="157"/>
      <c r="FH110" s="157"/>
      <c r="FI110" s="157"/>
      <c r="FJ110" s="157"/>
      <c r="FK110" s="157"/>
      <c r="FL110" s="157"/>
      <c r="FM110" s="157"/>
      <c r="FN110" s="157"/>
      <c r="FO110" s="157"/>
      <c r="FP110" s="157"/>
      <c r="FQ110" s="157"/>
      <c r="FR110" s="157"/>
      <c r="FS110" s="157"/>
      <c r="FT110" s="157"/>
      <c r="FU110" s="157"/>
      <c r="FV110" s="157"/>
      <c r="FW110" s="157"/>
      <c r="FX110" s="157"/>
      <c r="FY110" s="157"/>
      <c r="FZ110" s="157"/>
      <c r="GA110" s="157"/>
      <c r="GB110" s="157"/>
      <c r="GC110" s="157"/>
      <c r="GD110" s="157"/>
      <c r="GE110" s="157"/>
      <c r="GF110" s="157"/>
      <c r="GG110" s="157"/>
      <c r="GH110" s="157"/>
      <c r="GI110" s="157"/>
      <c r="GJ110" s="157"/>
      <c r="GK110" s="157"/>
      <c r="GL110" s="157"/>
      <c r="GM110" s="157"/>
      <c r="GN110" s="157"/>
      <c r="GO110" s="157"/>
      <c r="GP110" s="157"/>
      <c r="GQ110" s="157"/>
      <c r="GR110" s="157"/>
      <c r="GS110" s="157"/>
      <c r="GT110" s="157"/>
      <c r="GU110" s="157"/>
      <c r="GV110" s="157"/>
      <c r="GW110" s="157"/>
      <c r="GX110" s="157"/>
      <c r="GY110" s="157"/>
      <c r="GZ110" s="157"/>
      <c r="HA110" s="157"/>
      <c r="HB110" s="157"/>
      <c r="HC110" s="157"/>
      <c r="HD110" s="157"/>
      <c r="HE110" s="157"/>
      <c r="HF110" s="157"/>
      <c r="HG110" s="157"/>
      <c r="HH110" s="157"/>
      <c r="HI110" s="157"/>
      <c r="HJ110" s="157"/>
      <c r="HK110" s="157"/>
      <c r="HL110" s="157"/>
      <c r="HM110" s="157"/>
      <c r="HN110" s="157"/>
      <c r="HO110" s="157"/>
      <c r="HP110" s="157"/>
      <c r="HQ110" s="157"/>
      <c r="HR110" s="157"/>
      <c r="HS110" s="157"/>
      <c r="HT110" s="157"/>
      <c r="HU110" s="157"/>
      <c r="HV110" s="157"/>
      <c r="HW110" s="157"/>
      <c r="HX110" s="157"/>
      <c r="HY110" s="157"/>
      <c r="HZ110" s="157"/>
      <c r="IA110" s="157"/>
      <c r="IB110" s="157"/>
      <c r="IC110" s="157"/>
      <c r="ID110" s="157"/>
    </row>
    <row r="111" spans="14:238" x14ac:dyDescent="0.25">
      <c r="N111" s="6" t="s">
        <v>53</v>
      </c>
      <c r="O111" s="6"/>
      <c r="P111" s="26">
        <f>SUM($K$85,$V$85)/P107</f>
        <v>2.6662065292245369</v>
      </c>
      <c r="Q111" s="6"/>
      <c r="R111" s="26">
        <f>SUM($K$85,$V$85)/R107</f>
        <v>2.3995858763020834</v>
      </c>
      <c r="S111" s="6"/>
      <c r="T111" s="26">
        <f>SUM($K$85,$V$85)/T107</f>
        <v>2.1814417057291666</v>
      </c>
      <c r="U111" s="6"/>
      <c r="V111" s="6"/>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c r="CE111" s="157"/>
      <c r="CF111" s="157"/>
      <c r="CG111" s="157"/>
      <c r="CH111" s="157"/>
      <c r="CI111" s="157"/>
      <c r="CJ111" s="157"/>
      <c r="CK111" s="157"/>
      <c r="CL111" s="157"/>
      <c r="CM111" s="157"/>
      <c r="CN111" s="157"/>
      <c r="CO111" s="157"/>
      <c r="CP111" s="157"/>
      <c r="CQ111" s="157"/>
      <c r="CR111" s="157"/>
      <c r="CS111" s="157"/>
      <c r="CT111" s="157"/>
      <c r="CU111" s="157"/>
      <c r="CV111" s="157"/>
      <c r="CW111" s="157"/>
      <c r="CX111" s="157"/>
      <c r="CY111" s="157"/>
      <c r="CZ111" s="157"/>
      <c r="DA111" s="157"/>
      <c r="DB111" s="157"/>
      <c r="DC111" s="157"/>
      <c r="DD111" s="157"/>
      <c r="DE111" s="157"/>
      <c r="DF111" s="157"/>
      <c r="DG111" s="157"/>
      <c r="DH111" s="157"/>
      <c r="DI111" s="157"/>
      <c r="DJ111" s="157"/>
      <c r="DK111" s="157"/>
      <c r="DL111" s="157"/>
      <c r="DM111" s="157"/>
      <c r="DN111" s="157"/>
      <c r="DO111" s="157"/>
      <c r="DP111" s="157"/>
      <c r="DQ111" s="157"/>
      <c r="DR111" s="157"/>
      <c r="DS111" s="157"/>
      <c r="DT111" s="157"/>
      <c r="DU111" s="157"/>
      <c r="DV111" s="157"/>
      <c r="DW111" s="157"/>
      <c r="DX111" s="157"/>
      <c r="DY111" s="157"/>
      <c r="DZ111" s="157"/>
      <c r="EA111" s="157"/>
      <c r="EB111" s="157"/>
      <c r="EC111" s="157"/>
      <c r="ED111" s="157"/>
      <c r="EE111" s="157"/>
      <c r="EF111" s="157"/>
      <c r="EG111" s="157"/>
      <c r="EH111" s="157"/>
      <c r="EI111" s="157"/>
      <c r="EJ111" s="157"/>
      <c r="EK111" s="157"/>
      <c r="EL111" s="157"/>
      <c r="EM111" s="157"/>
      <c r="EN111" s="157"/>
      <c r="EO111" s="157"/>
      <c r="EP111" s="157"/>
      <c r="EQ111" s="157"/>
      <c r="ER111" s="157"/>
      <c r="ES111" s="157"/>
      <c r="ET111" s="157"/>
      <c r="EU111" s="157"/>
      <c r="EV111" s="157"/>
      <c r="EW111" s="157"/>
      <c r="EX111" s="157"/>
      <c r="EY111" s="157"/>
      <c r="EZ111" s="157"/>
      <c r="FA111" s="157"/>
      <c r="FB111" s="157"/>
      <c r="FC111" s="157"/>
      <c r="FD111" s="157"/>
      <c r="FE111" s="157"/>
      <c r="FF111" s="157"/>
      <c r="FG111" s="157"/>
      <c r="FH111" s="157"/>
      <c r="FI111" s="157"/>
      <c r="FJ111" s="157"/>
      <c r="FK111" s="157"/>
      <c r="FL111" s="157"/>
      <c r="FM111" s="157"/>
      <c r="FN111" s="157"/>
      <c r="FO111" s="157"/>
      <c r="FP111" s="157"/>
      <c r="FQ111" s="157"/>
      <c r="FR111" s="157"/>
      <c r="FS111" s="157"/>
      <c r="FT111" s="157"/>
      <c r="FU111" s="157"/>
      <c r="FV111" s="157"/>
      <c r="FW111" s="157"/>
      <c r="FX111" s="157"/>
      <c r="FY111" s="157"/>
      <c r="FZ111" s="157"/>
      <c r="GA111" s="157"/>
      <c r="GB111" s="157"/>
      <c r="GC111" s="157"/>
      <c r="GD111" s="157"/>
      <c r="GE111" s="157"/>
      <c r="GF111" s="157"/>
      <c r="GG111" s="157"/>
      <c r="GH111" s="157"/>
      <c r="GI111" s="157"/>
      <c r="GJ111" s="157"/>
      <c r="GK111" s="157"/>
      <c r="GL111" s="157"/>
      <c r="GM111" s="157"/>
      <c r="GN111" s="157"/>
      <c r="GO111" s="157"/>
      <c r="GP111" s="157"/>
      <c r="GQ111" s="157"/>
      <c r="GR111" s="157"/>
      <c r="GS111" s="157"/>
      <c r="GT111" s="157"/>
      <c r="GU111" s="157"/>
      <c r="GV111" s="157"/>
      <c r="GW111" s="157"/>
      <c r="GX111" s="157"/>
      <c r="GY111" s="157"/>
      <c r="GZ111" s="157"/>
      <c r="HA111" s="157"/>
      <c r="HB111" s="157"/>
      <c r="HC111" s="157"/>
      <c r="HD111" s="157"/>
      <c r="HE111" s="157"/>
      <c r="HF111" s="157"/>
      <c r="HG111" s="157"/>
      <c r="HH111" s="157"/>
      <c r="HI111" s="157"/>
      <c r="HJ111" s="157"/>
      <c r="HK111" s="157"/>
      <c r="HL111" s="157"/>
      <c r="HM111" s="157"/>
      <c r="HN111" s="157"/>
      <c r="HO111" s="157"/>
      <c r="HP111" s="157"/>
      <c r="HQ111" s="157"/>
      <c r="HR111" s="157"/>
      <c r="HS111" s="157"/>
      <c r="HT111" s="157"/>
      <c r="HU111" s="157"/>
      <c r="HV111" s="157"/>
      <c r="HW111" s="157"/>
      <c r="HX111" s="157"/>
      <c r="HY111" s="157"/>
      <c r="HZ111" s="157"/>
      <c r="IA111" s="157"/>
      <c r="IB111" s="157"/>
      <c r="IC111" s="157"/>
      <c r="ID111" s="157"/>
    </row>
    <row r="112" spans="14:238" ht="3" customHeight="1" x14ac:dyDescent="0.25">
      <c r="N112" s="6"/>
      <c r="O112" s="6"/>
      <c r="P112" s="35"/>
      <c r="Q112" s="6"/>
      <c r="R112" s="7"/>
      <c r="S112" s="6"/>
      <c r="T112" s="35"/>
      <c r="U112" s="6"/>
      <c r="V112" s="6"/>
      <c r="Y112" s="157"/>
      <c r="Z112" s="157"/>
      <c r="AA112" s="157"/>
      <c r="AB112" s="157"/>
      <c r="AC112" s="157"/>
      <c r="AD112" s="157"/>
      <c r="AE112" s="157"/>
      <c r="AF112" s="157"/>
      <c r="AG112" s="157"/>
      <c r="AH112" s="157"/>
      <c r="AI112" s="157"/>
      <c r="AJ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c r="CG112" s="157"/>
      <c r="CH112" s="157"/>
      <c r="CI112" s="157"/>
      <c r="CJ112" s="157"/>
      <c r="CK112" s="157"/>
      <c r="CL112" s="157"/>
      <c r="CM112" s="157"/>
      <c r="CN112" s="157"/>
      <c r="CO112" s="157"/>
      <c r="CP112" s="157"/>
      <c r="CQ112" s="157"/>
      <c r="CR112" s="157"/>
      <c r="CS112" s="157"/>
      <c r="CT112" s="157"/>
      <c r="CU112" s="157"/>
      <c r="CV112" s="157"/>
      <c r="CW112" s="157"/>
      <c r="CX112" s="157"/>
      <c r="CY112" s="157"/>
      <c r="CZ112" s="157"/>
      <c r="DA112" s="157"/>
      <c r="DB112" s="157"/>
      <c r="DC112" s="157"/>
      <c r="DD112" s="157"/>
      <c r="DE112" s="157"/>
      <c r="DF112" s="157"/>
      <c r="DG112" s="157"/>
      <c r="DH112" s="157"/>
      <c r="DI112" s="157"/>
      <c r="DJ112" s="157"/>
      <c r="DK112" s="157"/>
      <c r="DL112" s="157"/>
      <c r="DM112" s="157"/>
      <c r="DN112" s="157"/>
      <c r="DO112" s="157"/>
      <c r="DP112" s="157"/>
      <c r="DQ112" s="157"/>
      <c r="DR112" s="157"/>
      <c r="DS112" s="157"/>
      <c r="DT112" s="157"/>
      <c r="DU112" s="157"/>
      <c r="DV112" s="157"/>
      <c r="DW112" s="157"/>
      <c r="DX112" s="157"/>
      <c r="DY112" s="157"/>
      <c r="DZ112" s="157"/>
      <c r="EA112" s="157"/>
      <c r="EB112" s="157"/>
      <c r="EC112" s="157"/>
      <c r="ED112" s="157"/>
      <c r="EE112" s="157"/>
      <c r="EF112" s="157"/>
      <c r="EG112" s="157"/>
      <c r="EH112" s="157"/>
      <c r="EI112" s="157"/>
      <c r="EJ112" s="157"/>
      <c r="EK112" s="157"/>
      <c r="EL112" s="157"/>
      <c r="EM112" s="157"/>
      <c r="EN112" s="157"/>
      <c r="EO112" s="157"/>
      <c r="EP112" s="157"/>
      <c r="EQ112" s="157"/>
      <c r="ER112" s="157"/>
      <c r="ES112" s="157"/>
      <c r="ET112" s="157"/>
      <c r="EU112" s="157"/>
      <c r="EV112" s="157"/>
      <c r="EW112" s="157"/>
      <c r="EX112" s="157"/>
      <c r="EY112" s="157"/>
      <c r="EZ112" s="157"/>
      <c r="FA112" s="157"/>
      <c r="FB112" s="157"/>
      <c r="FC112" s="157"/>
      <c r="FD112" s="157"/>
      <c r="FE112" s="157"/>
      <c r="FF112" s="157"/>
      <c r="FG112" s="157"/>
      <c r="FH112" s="157"/>
      <c r="FI112" s="157"/>
      <c r="FJ112" s="157"/>
      <c r="FK112" s="157"/>
      <c r="FL112" s="157"/>
      <c r="FM112" s="157"/>
      <c r="FN112" s="157"/>
      <c r="FO112" s="157"/>
      <c r="FP112" s="157"/>
      <c r="FQ112" s="157"/>
      <c r="FR112" s="157"/>
      <c r="FS112" s="157"/>
      <c r="FT112" s="157"/>
      <c r="FU112" s="157"/>
      <c r="FV112" s="157"/>
      <c r="FW112" s="157"/>
      <c r="FX112" s="157"/>
      <c r="FY112" s="157"/>
      <c r="FZ112" s="157"/>
      <c r="GA112" s="157"/>
      <c r="GB112" s="157"/>
      <c r="GC112" s="157"/>
      <c r="GD112" s="157"/>
      <c r="GE112" s="157"/>
      <c r="GF112" s="157"/>
      <c r="GG112" s="157"/>
      <c r="GH112" s="157"/>
      <c r="GI112" s="157"/>
      <c r="GJ112" s="157"/>
      <c r="GK112" s="157"/>
      <c r="GL112" s="157"/>
      <c r="GM112" s="157"/>
      <c r="GN112" s="157"/>
      <c r="GO112" s="157"/>
      <c r="GP112" s="157"/>
      <c r="GQ112" s="157"/>
      <c r="GR112" s="157"/>
      <c r="GS112" s="157"/>
      <c r="GT112" s="157"/>
      <c r="GU112" s="157"/>
      <c r="GV112" s="157"/>
      <c r="GW112" s="157"/>
      <c r="GX112" s="157"/>
      <c r="GY112" s="157"/>
      <c r="GZ112" s="157"/>
      <c r="HA112" s="157"/>
      <c r="HB112" s="157"/>
      <c r="HC112" s="157"/>
      <c r="HD112" s="157"/>
      <c r="HE112" s="157"/>
      <c r="HF112" s="157"/>
      <c r="HG112" s="157"/>
      <c r="HH112" s="157"/>
      <c r="HI112" s="157"/>
      <c r="HJ112" s="157"/>
      <c r="HK112" s="157"/>
      <c r="HL112" s="157"/>
      <c r="HM112" s="157"/>
      <c r="HN112" s="157"/>
      <c r="HO112" s="157"/>
      <c r="HP112" s="157"/>
      <c r="HQ112" s="157"/>
      <c r="HR112" s="157"/>
      <c r="HS112" s="157"/>
      <c r="HT112" s="157"/>
      <c r="HU112" s="157"/>
      <c r="HV112" s="157"/>
      <c r="HW112" s="157"/>
      <c r="HX112" s="157"/>
      <c r="HY112" s="157"/>
      <c r="HZ112" s="157"/>
      <c r="IA112" s="157"/>
      <c r="IB112" s="157"/>
      <c r="IC112" s="157"/>
      <c r="ID112" s="157"/>
    </row>
    <row r="113" spans="1:238" x14ac:dyDescent="0.25">
      <c r="N113" s="6" t="s">
        <v>62</v>
      </c>
      <c r="O113" s="6"/>
      <c r="P113" s="26">
        <f>SUM($K$87,$V$87)/P107</f>
        <v>7.3003859273726857</v>
      </c>
      <c r="Q113" s="6"/>
      <c r="R113" s="26">
        <f>SUM($K$87,$V$87)/R107</f>
        <v>6.5703473346354171</v>
      </c>
      <c r="S113" s="6"/>
      <c r="T113" s="26">
        <f>SUM($K$87,$V$87)/T107</f>
        <v>5.9730430314867418</v>
      </c>
      <c r="U113" s="6"/>
      <c r="V113" s="6"/>
      <c r="Y113" s="157"/>
      <c r="Z113" s="157"/>
      <c r="AA113" s="157"/>
      <c r="AB113" s="157"/>
      <c r="AC113" s="157"/>
      <c r="AD113" s="157"/>
      <c r="AE113" s="157"/>
      <c r="AF113" s="157"/>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c r="CG113" s="157"/>
      <c r="CH113" s="157"/>
      <c r="CI113" s="157"/>
      <c r="CJ113" s="157"/>
      <c r="CK113" s="157"/>
      <c r="CL113" s="157"/>
      <c r="CM113" s="157"/>
      <c r="CN113" s="157"/>
      <c r="CO113" s="157"/>
      <c r="CP113" s="157"/>
      <c r="CQ113" s="157"/>
      <c r="CR113" s="157"/>
      <c r="CS113" s="157"/>
      <c r="CT113" s="157"/>
      <c r="CU113" s="157"/>
      <c r="CV113" s="157"/>
      <c r="CW113" s="157"/>
      <c r="CX113" s="157"/>
      <c r="CY113" s="157"/>
      <c r="CZ113" s="157"/>
      <c r="DA113" s="157"/>
      <c r="DB113" s="157"/>
      <c r="DC113" s="157"/>
      <c r="DD113" s="157"/>
      <c r="DE113" s="157"/>
      <c r="DF113" s="157"/>
      <c r="DG113" s="157"/>
      <c r="DH113" s="157"/>
      <c r="DI113" s="157"/>
      <c r="DJ113" s="157"/>
      <c r="DK113" s="157"/>
      <c r="DL113" s="157"/>
      <c r="DM113" s="157"/>
      <c r="DN113" s="157"/>
      <c r="DO113" s="157"/>
      <c r="DP113" s="157"/>
      <c r="DQ113" s="157"/>
      <c r="DR113" s="157"/>
      <c r="DS113" s="157"/>
      <c r="DT113" s="157"/>
      <c r="DU113" s="157"/>
      <c r="DV113" s="157"/>
      <c r="DW113" s="157"/>
      <c r="DX113" s="157"/>
      <c r="DY113" s="157"/>
      <c r="DZ113" s="157"/>
      <c r="EA113" s="157"/>
      <c r="EB113" s="157"/>
      <c r="EC113" s="157"/>
      <c r="ED113" s="157"/>
      <c r="EE113" s="157"/>
      <c r="EF113" s="157"/>
      <c r="EG113" s="157"/>
      <c r="EH113" s="157"/>
      <c r="EI113" s="157"/>
      <c r="EJ113" s="157"/>
      <c r="EK113" s="157"/>
      <c r="EL113" s="157"/>
      <c r="EM113" s="157"/>
      <c r="EN113" s="157"/>
      <c r="EO113" s="157"/>
      <c r="EP113" s="157"/>
      <c r="EQ113" s="157"/>
      <c r="ER113" s="157"/>
      <c r="ES113" s="157"/>
      <c r="ET113" s="157"/>
      <c r="EU113" s="157"/>
      <c r="EV113" s="157"/>
      <c r="EW113" s="157"/>
      <c r="EX113" s="157"/>
      <c r="EY113" s="157"/>
      <c r="EZ113" s="157"/>
      <c r="FA113" s="157"/>
      <c r="FB113" s="157"/>
      <c r="FC113" s="157"/>
      <c r="FD113" s="157"/>
      <c r="FE113" s="157"/>
      <c r="FF113" s="157"/>
      <c r="FG113" s="157"/>
      <c r="FH113" s="157"/>
      <c r="FI113" s="157"/>
      <c r="FJ113" s="157"/>
      <c r="FK113" s="157"/>
      <c r="FL113" s="157"/>
      <c r="FM113" s="157"/>
      <c r="FN113" s="157"/>
      <c r="FO113" s="157"/>
      <c r="FP113" s="157"/>
      <c r="FQ113" s="157"/>
      <c r="FR113" s="157"/>
      <c r="FS113" s="157"/>
      <c r="FT113" s="157"/>
      <c r="FU113" s="157"/>
      <c r="FV113" s="157"/>
      <c r="FW113" s="157"/>
      <c r="FX113" s="157"/>
      <c r="FY113" s="157"/>
      <c r="FZ113" s="157"/>
      <c r="GA113" s="157"/>
      <c r="GB113" s="157"/>
      <c r="GC113" s="157"/>
      <c r="GD113" s="157"/>
      <c r="GE113" s="157"/>
      <c r="GF113" s="157"/>
      <c r="GG113" s="157"/>
      <c r="GH113" s="157"/>
      <c r="GI113" s="157"/>
      <c r="GJ113" s="157"/>
      <c r="GK113" s="157"/>
      <c r="GL113" s="157"/>
      <c r="GM113" s="157"/>
      <c r="GN113" s="157"/>
      <c r="GO113" s="157"/>
      <c r="GP113" s="157"/>
      <c r="GQ113" s="157"/>
      <c r="GR113" s="157"/>
      <c r="GS113" s="157"/>
      <c r="GT113" s="157"/>
      <c r="GU113" s="157"/>
      <c r="GV113" s="157"/>
      <c r="GW113" s="157"/>
      <c r="GX113" s="157"/>
      <c r="GY113" s="157"/>
      <c r="GZ113" s="157"/>
      <c r="HA113" s="157"/>
      <c r="HB113" s="157"/>
      <c r="HC113" s="157"/>
      <c r="HD113" s="157"/>
      <c r="HE113" s="157"/>
      <c r="HF113" s="157"/>
      <c r="HG113" s="157"/>
      <c r="HH113" s="157"/>
      <c r="HI113" s="157"/>
      <c r="HJ113" s="157"/>
      <c r="HK113" s="157"/>
      <c r="HL113" s="157"/>
      <c r="HM113" s="157"/>
      <c r="HN113" s="157"/>
      <c r="HO113" s="157"/>
      <c r="HP113" s="157"/>
      <c r="HQ113" s="157"/>
      <c r="HR113" s="157"/>
      <c r="HS113" s="157"/>
      <c r="HT113" s="157"/>
      <c r="HU113" s="157"/>
      <c r="HV113" s="157"/>
      <c r="HW113" s="157"/>
      <c r="HX113" s="157"/>
      <c r="HY113" s="157"/>
      <c r="HZ113" s="157"/>
      <c r="IA113" s="157"/>
      <c r="IB113" s="157"/>
      <c r="IC113" s="157"/>
      <c r="ID113" s="157"/>
    </row>
    <row r="114" spans="1:238" ht="5.25" customHeight="1" x14ac:dyDescent="0.25">
      <c r="N114" s="9"/>
      <c r="O114" s="9"/>
      <c r="P114" s="59"/>
      <c r="Q114" s="9"/>
      <c r="R114" s="13"/>
      <c r="S114" s="9"/>
      <c r="T114" s="59"/>
      <c r="U114" s="9"/>
      <c r="V114" s="9"/>
      <c r="Y114" s="157"/>
      <c r="Z114" s="157"/>
      <c r="AA114" s="157"/>
      <c r="AB114" s="157"/>
      <c r="AC114" s="157"/>
      <c r="AD114" s="157"/>
      <c r="AE114" s="157"/>
      <c r="AF114" s="157"/>
      <c r="AG114" s="157"/>
      <c r="AH114" s="157"/>
      <c r="AI114" s="157"/>
      <c r="AJ114" s="157"/>
      <c r="AK114" s="157"/>
      <c r="AL114" s="157"/>
      <c r="AM114" s="157"/>
      <c r="AN114" s="157"/>
      <c r="AO114" s="157"/>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c r="CE114" s="157"/>
      <c r="CF114" s="157"/>
      <c r="CG114" s="157"/>
      <c r="CH114" s="157"/>
      <c r="CI114" s="157"/>
      <c r="CJ114" s="157"/>
      <c r="CK114" s="157"/>
      <c r="CL114" s="157"/>
      <c r="CM114" s="157"/>
      <c r="CN114" s="157"/>
      <c r="CO114" s="157"/>
      <c r="CP114" s="157"/>
      <c r="CQ114" s="157"/>
      <c r="CR114" s="157"/>
      <c r="CS114" s="157"/>
      <c r="CT114" s="157"/>
      <c r="CU114" s="157"/>
      <c r="CV114" s="157"/>
      <c r="CW114" s="157"/>
      <c r="CX114" s="157"/>
      <c r="CY114" s="157"/>
      <c r="CZ114" s="157"/>
      <c r="DA114" s="157"/>
      <c r="DB114" s="157"/>
      <c r="DC114" s="157"/>
      <c r="DD114" s="157"/>
      <c r="DE114" s="157"/>
      <c r="DF114" s="157"/>
      <c r="DG114" s="157"/>
      <c r="DH114" s="157"/>
      <c r="DI114" s="157"/>
      <c r="DJ114" s="157"/>
      <c r="DK114" s="157"/>
      <c r="DL114" s="157"/>
      <c r="DM114" s="157"/>
      <c r="DN114" s="157"/>
      <c r="DO114" s="157"/>
      <c r="DP114" s="157"/>
      <c r="DQ114" s="157"/>
      <c r="DR114" s="157"/>
      <c r="DS114" s="157"/>
      <c r="DT114" s="157"/>
      <c r="DU114" s="157"/>
      <c r="DV114" s="157"/>
      <c r="DW114" s="157"/>
      <c r="DX114" s="157"/>
      <c r="DY114" s="157"/>
      <c r="DZ114" s="157"/>
      <c r="EA114" s="157"/>
      <c r="EB114" s="157"/>
      <c r="EC114" s="157"/>
      <c r="ED114" s="157"/>
      <c r="EE114" s="157"/>
      <c r="EF114" s="157"/>
      <c r="EG114" s="157"/>
      <c r="EH114" s="157"/>
      <c r="EI114" s="157"/>
      <c r="EJ114" s="157"/>
      <c r="EK114" s="157"/>
      <c r="EL114" s="157"/>
      <c r="EM114" s="157"/>
      <c r="EN114" s="157"/>
      <c r="EO114" s="157"/>
      <c r="EP114" s="157"/>
      <c r="EQ114" s="157"/>
      <c r="ER114" s="157"/>
      <c r="ES114" s="157"/>
      <c r="ET114" s="157"/>
      <c r="EU114" s="157"/>
      <c r="EV114" s="157"/>
      <c r="EW114" s="157"/>
      <c r="EX114" s="157"/>
      <c r="EY114" s="157"/>
      <c r="EZ114" s="157"/>
      <c r="FA114" s="157"/>
      <c r="FB114" s="157"/>
      <c r="FC114" s="157"/>
      <c r="FD114" s="157"/>
      <c r="FE114" s="157"/>
      <c r="FF114" s="157"/>
      <c r="FG114" s="157"/>
      <c r="FH114" s="157"/>
      <c r="FI114" s="157"/>
      <c r="FJ114" s="157"/>
      <c r="FK114" s="157"/>
      <c r="FL114" s="157"/>
      <c r="FM114" s="157"/>
      <c r="FN114" s="157"/>
      <c r="FO114" s="157"/>
      <c r="FP114" s="157"/>
      <c r="FQ114" s="157"/>
      <c r="FR114" s="157"/>
      <c r="FS114" s="157"/>
      <c r="FT114" s="157"/>
      <c r="FU114" s="157"/>
      <c r="FV114" s="157"/>
      <c r="FW114" s="157"/>
      <c r="FX114" s="157"/>
      <c r="FY114" s="157"/>
      <c r="FZ114" s="157"/>
      <c r="GA114" s="157"/>
      <c r="GB114" s="157"/>
      <c r="GC114" s="157"/>
      <c r="GD114" s="157"/>
      <c r="GE114" s="157"/>
      <c r="GF114" s="157"/>
      <c r="GG114" s="157"/>
      <c r="GH114" s="157"/>
      <c r="GI114" s="157"/>
      <c r="GJ114" s="157"/>
      <c r="GK114" s="157"/>
      <c r="GL114" s="157"/>
      <c r="GM114" s="157"/>
      <c r="GN114" s="157"/>
      <c r="GO114" s="157"/>
      <c r="GP114" s="157"/>
      <c r="GQ114" s="157"/>
      <c r="GR114" s="157"/>
      <c r="GS114" s="157"/>
      <c r="GT114" s="157"/>
      <c r="GU114" s="157"/>
      <c r="GV114" s="157"/>
      <c r="GW114" s="157"/>
      <c r="GX114" s="157"/>
      <c r="GY114" s="157"/>
      <c r="GZ114" s="157"/>
      <c r="HA114" s="157"/>
      <c r="HB114" s="157"/>
      <c r="HC114" s="157"/>
      <c r="HD114" s="157"/>
      <c r="HE114" s="157"/>
      <c r="HF114" s="157"/>
      <c r="HG114" s="157"/>
      <c r="HH114" s="157"/>
      <c r="HI114" s="157"/>
      <c r="HJ114" s="157"/>
      <c r="HK114" s="157"/>
      <c r="HL114" s="157"/>
      <c r="HM114" s="157"/>
      <c r="HN114" s="157"/>
      <c r="HO114" s="157"/>
      <c r="HP114" s="157"/>
      <c r="HQ114" s="157"/>
      <c r="HR114" s="157"/>
      <c r="HS114" s="157"/>
      <c r="HT114" s="157"/>
      <c r="HU114" s="157"/>
      <c r="HV114" s="157"/>
      <c r="HW114" s="157"/>
      <c r="HX114" s="157"/>
      <c r="HY114" s="157"/>
      <c r="HZ114" s="157"/>
      <c r="IA114" s="157"/>
      <c r="IB114" s="157"/>
      <c r="IC114" s="157"/>
      <c r="ID114" s="157"/>
    </row>
    <row r="115" spans="1:238" x14ac:dyDescent="0.25">
      <c r="N115" s="9"/>
      <c r="O115" s="9"/>
      <c r="P115" s="20" t="s">
        <v>29</v>
      </c>
      <c r="Q115" s="6"/>
      <c r="R115" s="7"/>
      <c r="S115" s="6"/>
      <c r="T115" s="20" t="s">
        <v>31</v>
      </c>
      <c r="U115" s="9"/>
      <c r="V115" s="9"/>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c r="EO115" s="157"/>
      <c r="EP115" s="157"/>
      <c r="EQ115" s="157"/>
      <c r="ER115" s="157"/>
      <c r="ES115" s="157"/>
      <c r="ET115" s="157"/>
      <c r="EU115" s="157"/>
      <c r="EV115" s="157"/>
      <c r="EW115" s="157"/>
      <c r="EX115" s="157"/>
      <c r="EY115" s="157"/>
      <c r="EZ115" s="157"/>
      <c r="FA115" s="157"/>
      <c r="FB115" s="157"/>
      <c r="FC115" s="157"/>
      <c r="FD115" s="157"/>
      <c r="FE115" s="157"/>
      <c r="FF115" s="157"/>
      <c r="FG115" s="157"/>
      <c r="FH115" s="157"/>
      <c r="FI115" s="157"/>
      <c r="FJ115" s="157"/>
      <c r="FK115" s="157"/>
      <c r="FL115" s="157"/>
      <c r="FM115" s="157"/>
      <c r="FN115" s="157"/>
      <c r="FO115" s="157"/>
      <c r="FP115" s="157"/>
      <c r="FQ115" s="157"/>
      <c r="FR115" s="157"/>
      <c r="FS115" s="157"/>
      <c r="FT115" s="157"/>
      <c r="FU115" s="157"/>
      <c r="FV115" s="157"/>
      <c r="FW115" s="157"/>
      <c r="FX115" s="157"/>
      <c r="FY115" s="157"/>
      <c r="FZ115" s="157"/>
      <c r="GA115" s="157"/>
      <c r="GB115" s="157"/>
      <c r="GC115" s="157"/>
      <c r="GD115" s="157"/>
      <c r="GE115" s="157"/>
      <c r="GF115" s="157"/>
      <c r="GG115" s="157"/>
      <c r="GH115" s="157"/>
      <c r="GI115" s="157"/>
      <c r="GJ115" s="157"/>
      <c r="GK115" s="157"/>
      <c r="GL115" s="157"/>
      <c r="GM115" s="157"/>
      <c r="GN115" s="157"/>
      <c r="GO115" s="157"/>
      <c r="GP115" s="157"/>
      <c r="GQ115" s="157"/>
      <c r="GR115" s="157"/>
      <c r="GS115" s="157"/>
      <c r="GT115" s="157"/>
      <c r="GU115" s="157"/>
      <c r="GV115" s="157"/>
      <c r="GW115" s="157"/>
      <c r="GX115" s="157"/>
      <c r="GY115" s="157"/>
      <c r="GZ115" s="157"/>
      <c r="HA115" s="157"/>
      <c r="HB115" s="157"/>
      <c r="HC115" s="157"/>
      <c r="HD115" s="157"/>
      <c r="HE115" s="157"/>
      <c r="HF115" s="157"/>
      <c r="HG115" s="157"/>
      <c r="HH115" s="157"/>
      <c r="HI115" s="157"/>
      <c r="HJ115" s="157"/>
      <c r="HK115" s="157"/>
      <c r="HL115" s="157"/>
      <c r="HM115" s="157"/>
      <c r="HN115" s="157"/>
      <c r="HO115" s="157"/>
      <c r="HP115" s="157"/>
      <c r="HQ115" s="157"/>
      <c r="HR115" s="157"/>
      <c r="HS115" s="157"/>
      <c r="HT115" s="157"/>
      <c r="HU115" s="157"/>
      <c r="HV115" s="157"/>
      <c r="HW115" s="157"/>
      <c r="HX115" s="157"/>
      <c r="HY115" s="157"/>
      <c r="HZ115" s="157"/>
      <c r="IA115" s="157"/>
      <c r="IB115" s="157"/>
      <c r="IC115" s="157"/>
      <c r="ID115" s="157"/>
    </row>
    <row r="116" spans="1:238" x14ac:dyDescent="0.25">
      <c r="N116" s="6"/>
      <c r="O116" s="6"/>
      <c r="P116" s="21">
        <v>0.1</v>
      </c>
      <c r="Q116" s="6"/>
      <c r="R116" s="7" t="s">
        <v>30</v>
      </c>
      <c r="S116" s="6"/>
      <c r="T116" s="21">
        <v>0.1</v>
      </c>
      <c r="U116" s="6"/>
      <c r="V116" s="6"/>
      <c r="Y116" s="157"/>
      <c r="Z116" s="157"/>
      <c r="AA116" s="157"/>
      <c r="AB116" s="157"/>
      <c r="AC116" s="157"/>
      <c r="AD116" s="157"/>
      <c r="AE116" s="157"/>
      <c r="AF116" s="157"/>
      <c r="AG116" s="157"/>
      <c r="AH116" s="157"/>
      <c r="AI116" s="157"/>
      <c r="AJ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c r="EO116" s="157"/>
      <c r="EP116" s="157"/>
      <c r="EQ116" s="157"/>
      <c r="ER116" s="157"/>
      <c r="ES116" s="157"/>
      <c r="ET116" s="157"/>
      <c r="EU116" s="157"/>
      <c r="EV116" s="157"/>
      <c r="EW116" s="157"/>
      <c r="EX116" s="157"/>
      <c r="EY116" s="157"/>
      <c r="EZ116" s="157"/>
      <c r="FA116" s="157"/>
      <c r="FB116" s="157"/>
      <c r="FC116" s="157"/>
      <c r="FD116" s="157"/>
      <c r="FE116" s="157"/>
      <c r="FF116" s="157"/>
      <c r="FG116" s="157"/>
      <c r="FH116" s="157"/>
      <c r="FI116" s="157"/>
      <c r="FJ116" s="157"/>
      <c r="FK116" s="157"/>
      <c r="FL116" s="157"/>
      <c r="FM116" s="157"/>
      <c r="FN116" s="157"/>
      <c r="FO116" s="157"/>
      <c r="FP116" s="157"/>
      <c r="FQ116" s="157"/>
      <c r="FR116" s="157"/>
      <c r="FS116" s="157"/>
      <c r="FT116" s="157"/>
      <c r="FU116" s="157"/>
      <c r="FV116" s="157"/>
      <c r="FW116" s="157"/>
      <c r="FX116" s="157"/>
      <c r="FY116" s="157"/>
      <c r="FZ116" s="157"/>
      <c r="GA116" s="157"/>
      <c r="GB116" s="157"/>
      <c r="GC116" s="157"/>
      <c r="GD116" s="157"/>
      <c r="GE116" s="157"/>
      <c r="GF116" s="157"/>
      <c r="GG116" s="157"/>
      <c r="GH116" s="157"/>
      <c r="GI116" s="157"/>
      <c r="GJ116" s="157"/>
      <c r="GK116" s="157"/>
      <c r="GL116" s="157"/>
      <c r="GM116" s="157"/>
      <c r="GN116" s="157"/>
      <c r="GO116" s="157"/>
      <c r="GP116" s="157"/>
      <c r="GQ116" s="157"/>
      <c r="GR116" s="157"/>
      <c r="GS116" s="157"/>
      <c r="GT116" s="157"/>
      <c r="GU116" s="157"/>
      <c r="GV116" s="157"/>
      <c r="GW116" s="157"/>
      <c r="GX116" s="157"/>
      <c r="GY116" s="157"/>
      <c r="GZ116" s="157"/>
      <c r="HA116" s="157"/>
      <c r="HB116" s="157"/>
      <c r="HC116" s="157"/>
      <c r="HD116" s="157"/>
      <c r="HE116" s="157"/>
      <c r="HF116" s="157"/>
      <c r="HG116" s="157"/>
      <c r="HH116" s="157"/>
      <c r="HI116" s="157"/>
      <c r="HJ116" s="157"/>
      <c r="HK116" s="157"/>
      <c r="HL116" s="157"/>
      <c r="HM116" s="157"/>
      <c r="HN116" s="157"/>
      <c r="HO116" s="157"/>
      <c r="HP116" s="157"/>
      <c r="HQ116" s="157"/>
      <c r="HR116" s="157"/>
      <c r="HS116" s="157"/>
      <c r="HT116" s="157"/>
      <c r="HU116" s="157"/>
      <c r="HV116" s="157"/>
      <c r="HW116" s="157"/>
      <c r="HX116" s="157"/>
      <c r="HY116" s="157"/>
      <c r="HZ116" s="157"/>
      <c r="IA116" s="157"/>
      <c r="IB116" s="157"/>
      <c r="IC116" s="157"/>
      <c r="ID116" s="157"/>
    </row>
    <row r="117" spans="1:238" x14ac:dyDescent="0.25">
      <c r="N117" s="6"/>
      <c r="O117" s="6"/>
      <c r="P117" s="2"/>
      <c r="Q117" s="3"/>
      <c r="R117" s="4" t="s">
        <v>51</v>
      </c>
      <c r="S117" s="3"/>
      <c r="T117" s="2"/>
      <c r="U117" s="6"/>
      <c r="V117" s="6"/>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c r="EO117" s="157"/>
      <c r="EP117" s="157"/>
      <c r="EQ117" s="157"/>
      <c r="ER117" s="157"/>
      <c r="ES117" s="157"/>
      <c r="ET117" s="157"/>
      <c r="EU117" s="157"/>
      <c r="EV117" s="157"/>
      <c r="EW117" s="157"/>
      <c r="EX117" s="157"/>
      <c r="EY117" s="157"/>
      <c r="EZ117" s="157"/>
      <c r="FA117" s="157"/>
      <c r="FB117" s="157"/>
      <c r="FC117" s="157"/>
      <c r="FD117" s="157"/>
      <c r="FE117" s="157"/>
      <c r="FF117" s="157"/>
      <c r="FG117" s="157"/>
      <c r="FH117" s="157"/>
      <c r="FI117" s="157"/>
      <c r="FJ117" s="157"/>
      <c r="FK117" s="157"/>
      <c r="FL117" s="157"/>
      <c r="FM117" s="157"/>
      <c r="FN117" s="157"/>
      <c r="FO117" s="157"/>
      <c r="FP117" s="157"/>
      <c r="FQ117" s="157"/>
      <c r="FR117" s="157"/>
      <c r="FS117" s="157"/>
      <c r="FT117" s="157"/>
      <c r="FU117" s="157"/>
      <c r="FV117" s="157"/>
      <c r="FW117" s="157"/>
      <c r="FX117" s="157"/>
      <c r="FY117" s="157"/>
      <c r="FZ117" s="157"/>
      <c r="GA117" s="157"/>
      <c r="GB117" s="157"/>
      <c r="GC117" s="157"/>
      <c r="GD117" s="157"/>
      <c r="GE117" s="157"/>
      <c r="GF117" s="157"/>
      <c r="GG117" s="157"/>
      <c r="GH117" s="157"/>
      <c r="GI117" s="157"/>
      <c r="GJ117" s="157"/>
      <c r="GK117" s="157"/>
      <c r="GL117" s="157"/>
      <c r="GM117" s="157"/>
      <c r="GN117" s="157"/>
      <c r="GO117" s="157"/>
      <c r="GP117" s="157"/>
      <c r="GQ117" s="157"/>
      <c r="GR117" s="157"/>
      <c r="GS117" s="157"/>
      <c r="GT117" s="157"/>
      <c r="GU117" s="157"/>
      <c r="GV117" s="157"/>
      <c r="GW117" s="157"/>
      <c r="GX117" s="157"/>
      <c r="GY117" s="157"/>
      <c r="GZ117" s="157"/>
      <c r="HA117" s="157"/>
      <c r="HB117" s="157"/>
      <c r="HC117" s="157"/>
      <c r="HD117" s="157"/>
      <c r="HE117" s="157"/>
      <c r="HF117" s="157"/>
      <c r="HG117" s="157"/>
      <c r="HH117" s="157"/>
      <c r="HI117" s="157"/>
      <c r="HJ117" s="157"/>
      <c r="HK117" s="157"/>
      <c r="HL117" s="157"/>
      <c r="HM117" s="157"/>
      <c r="HN117" s="157"/>
      <c r="HO117" s="157"/>
      <c r="HP117" s="157"/>
      <c r="HQ117" s="157"/>
      <c r="HR117" s="157"/>
      <c r="HS117" s="157"/>
      <c r="HT117" s="157"/>
      <c r="HU117" s="157"/>
      <c r="HV117" s="157"/>
      <c r="HW117" s="157"/>
      <c r="HX117" s="157"/>
      <c r="HY117" s="157"/>
      <c r="HZ117" s="157"/>
      <c r="IA117" s="157"/>
      <c r="IB117" s="157"/>
      <c r="IC117" s="157"/>
      <c r="ID117" s="157"/>
    </row>
    <row r="118" spans="1:238" x14ac:dyDescent="0.25">
      <c r="N118" s="23" t="s">
        <v>32</v>
      </c>
      <c r="O118" s="6"/>
      <c r="P118" s="27">
        <f>R118*(1-P116)</f>
        <v>5.7960000000000003</v>
      </c>
      <c r="Q118" s="24"/>
      <c r="R118" s="28">
        <f>T16</f>
        <v>6.44</v>
      </c>
      <c r="S118" s="24"/>
      <c r="T118" s="27">
        <f>R118*(1+T116)</f>
        <v>7.0840000000000014</v>
      </c>
      <c r="U118" s="6"/>
      <c r="V118" s="6"/>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c r="EO118" s="157"/>
      <c r="EP118" s="157"/>
      <c r="EQ118" s="157"/>
      <c r="ER118" s="157"/>
      <c r="ES118" s="157"/>
      <c r="ET118" s="157"/>
      <c r="EU118" s="157"/>
      <c r="EV118" s="157"/>
      <c r="EW118" s="157"/>
      <c r="EX118" s="157"/>
      <c r="EY118" s="157"/>
      <c r="EZ118" s="157"/>
      <c r="FA118" s="157"/>
      <c r="FB118" s="157"/>
      <c r="FC118" s="157"/>
      <c r="FD118" s="157"/>
      <c r="FE118" s="157"/>
      <c r="FF118" s="157"/>
      <c r="FG118" s="157"/>
      <c r="FH118" s="157"/>
      <c r="FI118" s="157"/>
      <c r="FJ118" s="157"/>
      <c r="FK118" s="157"/>
      <c r="FL118" s="157"/>
      <c r="FM118" s="157"/>
      <c r="FN118" s="157"/>
      <c r="FO118" s="157"/>
      <c r="FP118" s="157"/>
      <c r="FQ118" s="157"/>
      <c r="FR118" s="157"/>
      <c r="FS118" s="157"/>
      <c r="FT118" s="157"/>
      <c r="FU118" s="157"/>
      <c r="FV118" s="157"/>
      <c r="FW118" s="157"/>
      <c r="FX118" s="157"/>
      <c r="FY118" s="157"/>
      <c r="FZ118" s="157"/>
      <c r="GA118" s="157"/>
      <c r="GB118" s="157"/>
      <c r="GC118" s="157"/>
      <c r="GD118" s="157"/>
      <c r="GE118" s="157"/>
      <c r="GF118" s="157"/>
      <c r="GG118" s="157"/>
      <c r="GH118" s="157"/>
      <c r="GI118" s="157"/>
      <c r="GJ118" s="157"/>
      <c r="GK118" s="157"/>
      <c r="GL118" s="157"/>
      <c r="GM118" s="157"/>
      <c r="GN118" s="157"/>
      <c r="GO118" s="157"/>
      <c r="GP118" s="157"/>
      <c r="GQ118" s="157"/>
      <c r="GR118" s="157"/>
      <c r="GS118" s="157"/>
      <c r="GT118" s="157"/>
      <c r="GU118" s="157"/>
      <c r="GV118" s="157"/>
      <c r="GW118" s="157"/>
      <c r="GX118" s="157"/>
      <c r="GY118" s="157"/>
      <c r="GZ118" s="157"/>
      <c r="HA118" s="157"/>
      <c r="HB118" s="157"/>
      <c r="HC118" s="157"/>
      <c r="HD118" s="157"/>
      <c r="HE118" s="157"/>
      <c r="HF118" s="157"/>
      <c r="HG118" s="157"/>
      <c r="HH118" s="157"/>
      <c r="HI118" s="157"/>
      <c r="HJ118" s="157"/>
      <c r="HK118" s="157"/>
      <c r="HL118" s="157"/>
      <c r="HM118" s="157"/>
      <c r="HN118" s="157"/>
      <c r="HO118" s="157"/>
      <c r="HP118" s="157"/>
      <c r="HQ118" s="157"/>
      <c r="HR118" s="157"/>
      <c r="HS118" s="157"/>
      <c r="HT118" s="157"/>
      <c r="HU118" s="157"/>
      <c r="HV118" s="157"/>
      <c r="HW118" s="157"/>
      <c r="HX118" s="157"/>
      <c r="HY118" s="157"/>
      <c r="HZ118" s="157"/>
      <c r="IA118" s="157"/>
      <c r="IB118" s="157"/>
      <c r="IC118" s="157"/>
      <c r="ID118" s="157"/>
    </row>
    <row r="119" spans="1:238" ht="3" customHeight="1" x14ac:dyDescent="0.25">
      <c r="N119" s="6"/>
      <c r="O119" s="6"/>
      <c r="P119" s="35"/>
      <c r="Q119" s="6"/>
      <c r="R119" s="7"/>
      <c r="S119" s="6"/>
      <c r="T119" s="35"/>
      <c r="U119" s="6"/>
      <c r="V119" s="6"/>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c r="EO119" s="157"/>
      <c r="EP119" s="157"/>
      <c r="EQ119" s="157"/>
      <c r="ER119" s="157"/>
      <c r="ES119" s="157"/>
      <c r="ET119" s="157"/>
      <c r="EU119" s="157"/>
      <c r="EV119" s="157"/>
      <c r="EW119" s="157"/>
      <c r="EX119" s="157"/>
      <c r="EY119" s="157"/>
      <c r="EZ119" s="157"/>
      <c r="FA119" s="157"/>
      <c r="FB119" s="157"/>
      <c r="FC119" s="157"/>
      <c r="FD119" s="157"/>
      <c r="FE119" s="157"/>
      <c r="FF119" s="157"/>
      <c r="FG119" s="157"/>
      <c r="FH119" s="157"/>
      <c r="FI119" s="157"/>
      <c r="FJ119" s="157"/>
      <c r="FK119" s="157"/>
      <c r="FL119" s="157"/>
      <c r="FM119" s="157"/>
      <c r="FN119" s="157"/>
      <c r="FO119" s="157"/>
      <c r="FP119" s="157"/>
      <c r="FQ119" s="157"/>
      <c r="FR119" s="157"/>
      <c r="FS119" s="157"/>
      <c r="FT119" s="157"/>
      <c r="FU119" s="157"/>
      <c r="FV119" s="157"/>
      <c r="FW119" s="157"/>
      <c r="FX119" s="157"/>
      <c r="FY119" s="157"/>
      <c r="FZ119" s="157"/>
      <c r="GA119" s="157"/>
      <c r="GB119" s="157"/>
      <c r="GC119" s="157"/>
      <c r="GD119" s="157"/>
      <c r="GE119" s="157"/>
      <c r="GF119" s="157"/>
      <c r="GG119" s="157"/>
      <c r="GH119" s="157"/>
      <c r="GI119" s="157"/>
      <c r="GJ119" s="157"/>
      <c r="GK119" s="157"/>
      <c r="GL119" s="157"/>
      <c r="GM119" s="157"/>
      <c r="GN119" s="157"/>
      <c r="GO119" s="157"/>
      <c r="GP119" s="157"/>
      <c r="GQ119" s="157"/>
      <c r="GR119" s="157"/>
      <c r="GS119" s="157"/>
      <c r="GT119" s="157"/>
      <c r="GU119" s="157"/>
      <c r="GV119" s="157"/>
      <c r="GW119" s="157"/>
      <c r="GX119" s="157"/>
      <c r="GY119" s="157"/>
      <c r="GZ119" s="157"/>
      <c r="HA119" s="157"/>
      <c r="HB119" s="157"/>
      <c r="HC119" s="157"/>
      <c r="HD119" s="157"/>
      <c r="HE119" s="157"/>
      <c r="HF119" s="157"/>
      <c r="HG119" s="157"/>
      <c r="HH119" s="157"/>
      <c r="HI119" s="157"/>
      <c r="HJ119" s="157"/>
      <c r="HK119" s="157"/>
      <c r="HL119" s="157"/>
      <c r="HM119" s="157"/>
      <c r="HN119" s="157"/>
      <c r="HO119" s="157"/>
      <c r="HP119" s="157"/>
      <c r="HQ119" s="157"/>
      <c r="HR119" s="157"/>
      <c r="HS119" s="157"/>
      <c r="HT119" s="157"/>
      <c r="HU119" s="157"/>
      <c r="HV119" s="157"/>
      <c r="HW119" s="157"/>
      <c r="HX119" s="157"/>
      <c r="HY119" s="157"/>
      <c r="HZ119" s="157"/>
      <c r="IA119" s="157"/>
      <c r="IB119" s="157"/>
      <c r="IC119" s="157"/>
      <c r="ID119" s="157"/>
    </row>
    <row r="120" spans="1:238" x14ac:dyDescent="0.25">
      <c r="N120" s="6" t="s">
        <v>52</v>
      </c>
      <c r="O120" s="6"/>
      <c r="P120" s="29">
        <f>SUM($K$69,$V$69)/P118</f>
        <v>32.381688341097309</v>
      </c>
      <c r="Q120" s="6"/>
      <c r="R120" s="29">
        <f>SUM($K$69,$V$69)/R118</f>
        <v>29.14351950698758</v>
      </c>
      <c r="S120" s="6"/>
      <c r="T120" s="29">
        <f>SUM($K$69,$V$69)/T118</f>
        <v>26.494108642715979</v>
      </c>
      <c r="U120" s="6"/>
      <c r="V120" s="6"/>
      <c r="Y120" s="157"/>
      <c r="Z120" s="157"/>
      <c r="AA120" s="157"/>
      <c r="AB120" s="157"/>
      <c r="AC120" s="157"/>
      <c r="AD120" s="157"/>
      <c r="AE120" s="157"/>
      <c r="AF120" s="157"/>
      <c r="AG120" s="157"/>
      <c r="AH120" s="157"/>
      <c r="AI120" s="157"/>
      <c r="AJ120" s="157"/>
      <c r="AK120" s="157"/>
      <c r="AL120" s="157"/>
      <c r="AM120" s="157"/>
      <c r="AN120" s="157"/>
      <c r="AO120" s="157"/>
      <c r="AP120" s="157"/>
      <c r="AQ120" s="157"/>
      <c r="AR120" s="157"/>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c r="EO120" s="157"/>
      <c r="EP120" s="157"/>
      <c r="EQ120" s="157"/>
      <c r="ER120" s="157"/>
      <c r="ES120" s="157"/>
      <c r="ET120" s="157"/>
      <c r="EU120" s="157"/>
      <c r="EV120" s="157"/>
      <c r="EW120" s="157"/>
      <c r="EX120" s="157"/>
      <c r="EY120" s="157"/>
      <c r="EZ120" s="157"/>
      <c r="FA120" s="157"/>
      <c r="FB120" s="157"/>
      <c r="FC120" s="157"/>
      <c r="FD120" s="157"/>
      <c r="FE120" s="157"/>
      <c r="FF120" s="157"/>
      <c r="FG120" s="157"/>
      <c r="FH120" s="157"/>
      <c r="FI120" s="157"/>
      <c r="FJ120" s="157"/>
      <c r="FK120" s="157"/>
      <c r="FL120" s="157"/>
      <c r="FM120" s="157"/>
      <c r="FN120" s="157"/>
      <c r="FO120" s="157"/>
      <c r="FP120" s="157"/>
      <c r="FQ120" s="157"/>
      <c r="FR120" s="157"/>
      <c r="FS120" s="157"/>
      <c r="FT120" s="157"/>
      <c r="FU120" s="157"/>
      <c r="FV120" s="157"/>
      <c r="FW120" s="157"/>
      <c r="FX120" s="157"/>
      <c r="FY120" s="157"/>
      <c r="FZ120" s="157"/>
      <c r="GA120" s="157"/>
      <c r="GB120" s="157"/>
      <c r="GC120" s="157"/>
      <c r="GD120" s="157"/>
      <c r="GE120" s="157"/>
      <c r="GF120" s="157"/>
      <c r="GG120" s="157"/>
      <c r="GH120" s="157"/>
      <c r="GI120" s="157"/>
      <c r="GJ120" s="157"/>
      <c r="GK120" s="157"/>
      <c r="GL120" s="157"/>
      <c r="GM120" s="157"/>
      <c r="GN120" s="157"/>
      <c r="GO120" s="157"/>
      <c r="GP120" s="157"/>
      <c r="GQ120" s="157"/>
      <c r="GR120" s="157"/>
      <c r="GS120" s="157"/>
      <c r="GT120" s="157"/>
      <c r="GU120" s="157"/>
      <c r="GV120" s="157"/>
      <c r="GW120" s="157"/>
      <c r="GX120" s="157"/>
      <c r="GY120" s="157"/>
      <c r="GZ120" s="157"/>
      <c r="HA120" s="157"/>
      <c r="HB120" s="157"/>
      <c r="HC120" s="157"/>
      <c r="HD120" s="157"/>
      <c r="HE120" s="157"/>
      <c r="HF120" s="157"/>
      <c r="HG120" s="157"/>
      <c r="HH120" s="157"/>
      <c r="HI120" s="157"/>
      <c r="HJ120" s="157"/>
      <c r="HK120" s="157"/>
      <c r="HL120" s="157"/>
      <c r="HM120" s="157"/>
      <c r="HN120" s="157"/>
      <c r="HO120" s="157"/>
      <c r="HP120" s="157"/>
      <c r="HQ120" s="157"/>
      <c r="HR120" s="157"/>
      <c r="HS120" s="157"/>
      <c r="HT120" s="157"/>
      <c r="HU120" s="157"/>
      <c r="HV120" s="157"/>
      <c r="HW120" s="157"/>
      <c r="HX120" s="157"/>
      <c r="HY120" s="157"/>
      <c r="HZ120" s="157"/>
      <c r="IA120" s="157"/>
      <c r="IB120" s="157"/>
      <c r="IC120" s="157"/>
      <c r="ID120" s="157"/>
    </row>
    <row r="121" spans="1:238" ht="3" customHeight="1" x14ac:dyDescent="0.25">
      <c r="N121" s="6"/>
      <c r="O121" s="6"/>
      <c r="P121" s="35"/>
      <c r="Q121" s="6"/>
      <c r="R121" s="7"/>
      <c r="S121" s="6"/>
      <c r="T121" s="35"/>
      <c r="U121" s="6"/>
      <c r="V121" s="6"/>
      <c r="Y121" s="157"/>
      <c r="Z121" s="157"/>
      <c r="AA121" s="157"/>
      <c r="AB121" s="157"/>
      <c r="AC121" s="157"/>
      <c r="AD121" s="157"/>
      <c r="AE121" s="157"/>
      <c r="AF121" s="157"/>
      <c r="AG121" s="157"/>
      <c r="AH121" s="157"/>
      <c r="AI121" s="157"/>
      <c r="AJ121" s="157"/>
      <c r="AK121" s="157"/>
      <c r="AL121" s="157"/>
      <c r="AM121" s="157"/>
      <c r="AN121" s="157"/>
      <c r="AO121" s="157"/>
      <c r="AP121" s="157"/>
      <c r="AQ121" s="157"/>
      <c r="AR121" s="157"/>
      <c r="AS121" s="157"/>
      <c r="AT121" s="157"/>
      <c r="AU121" s="157"/>
      <c r="AV121" s="157"/>
      <c r="AW121" s="157"/>
      <c r="AX121" s="157"/>
      <c r="AY121" s="157"/>
      <c r="AZ121" s="157"/>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c r="EO121" s="157"/>
      <c r="EP121" s="157"/>
      <c r="EQ121" s="157"/>
      <c r="ER121" s="157"/>
      <c r="ES121" s="157"/>
      <c r="ET121" s="157"/>
      <c r="EU121" s="157"/>
      <c r="EV121" s="157"/>
      <c r="EW121" s="157"/>
      <c r="EX121" s="157"/>
      <c r="EY121" s="157"/>
      <c r="EZ121" s="157"/>
      <c r="FA121" s="157"/>
      <c r="FB121" s="157"/>
      <c r="FC121" s="157"/>
      <c r="FD121" s="157"/>
      <c r="FE121" s="157"/>
      <c r="FF121" s="157"/>
      <c r="FG121" s="157"/>
      <c r="FH121" s="157"/>
      <c r="FI121" s="157"/>
      <c r="FJ121" s="157"/>
      <c r="FK121" s="157"/>
      <c r="FL121" s="157"/>
      <c r="FM121" s="157"/>
      <c r="FN121" s="157"/>
      <c r="FO121" s="157"/>
      <c r="FP121" s="157"/>
      <c r="FQ121" s="157"/>
      <c r="FR121" s="157"/>
      <c r="FS121" s="157"/>
      <c r="FT121" s="157"/>
      <c r="FU121" s="157"/>
      <c r="FV121" s="157"/>
      <c r="FW121" s="157"/>
      <c r="FX121" s="157"/>
      <c r="FY121" s="157"/>
      <c r="FZ121" s="157"/>
      <c r="GA121" s="157"/>
      <c r="GB121" s="157"/>
      <c r="GC121" s="157"/>
      <c r="GD121" s="157"/>
      <c r="GE121" s="157"/>
      <c r="GF121" s="157"/>
      <c r="GG121" s="157"/>
      <c r="GH121" s="157"/>
      <c r="GI121" s="157"/>
      <c r="GJ121" s="157"/>
      <c r="GK121" s="157"/>
      <c r="GL121" s="157"/>
      <c r="GM121" s="157"/>
      <c r="GN121" s="157"/>
      <c r="GO121" s="157"/>
      <c r="GP121" s="157"/>
      <c r="GQ121" s="157"/>
      <c r="GR121" s="157"/>
      <c r="GS121" s="157"/>
      <c r="GT121" s="157"/>
      <c r="GU121" s="157"/>
      <c r="GV121" s="157"/>
      <c r="GW121" s="157"/>
      <c r="GX121" s="157"/>
      <c r="GY121" s="157"/>
      <c r="GZ121" s="157"/>
      <c r="HA121" s="157"/>
      <c r="HB121" s="157"/>
      <c r="HC121" s="157"/>
      <c r="HD121" s="157"/>
      <c r="HE121" s="157"/>
      <c r="HF121" s="157"/>
      <c r="HG121" s="157"/>
      <c r="HH121" s="157"/>
      <c r="HI121" s="157"/>
      <c r="HJ121" s="157"/>
      <c r="HK121" s="157"/>
      <c r="HL121" s="157"/>
      <c r="HM121" s="157"/>
      <c r="HN121" s="157"/>
      <c r="HO121" s="157"/>
      <c r="HP121" s="157"/>
      <c r="HQ121" s="157"/>
      <c r="HR121" s="157"/>
      <c r="HS121" s="157"/>
      <c r="HT121" s="157"/>
      <c r="HU121" s="157"/>
      <c r="HV121" s="157"/>
      <c r="HW121" s="157"/>
      <c r="HX121" s="157"/>
      <c r="HY121" s="157"/>
      <c r="HZ121" s="157"/>
      <c r="IA121" s="157"/>
      <c r="IB121" s="157"/>
      <c r="IC121" s="157"/>
      <c r="ID121" s="157"/>
    </row>
    <row r="122" spans="1:238" x14ac:dyDescent="0.25">
      <c r="N122" s="6" t="s">
        <v>53</v>
      </c>
      <c r="O122" s="6"/>
      <c r="P122" s="29">
        <f>SUM($K$85,$V$85)/P118</f>
        <v>18.63032512656897</v>
      </c>
      <c r="Q122" s="6"/>
      <c r="R122" s="29">
        <f>SUM($K$85,$V$85)/R118</f>
        <v>16.767292613912073</v>
      </c>
      <c r="S122" s="6"/>
      <c r="T122" s="29">
        <f>SUM($K$85,$V$85)/T118</f>
        <v>15.24299328537461</v>
      </c>
      <c r="U122" s="6"/>
      <c r="V122" s="6"/>
      <c r="Y122" s="157"/>
      <c r="Z122" s="157"/>
      <c r="AA122" s="157"/>
      <c r="AB122" s="157"/>
      <c r="AC122" s="157"/>
      <c r="AD122" s="157"/>
      <c r="AE122" s="157"/>
      <c r="AF122" s="157"/>
      <c r="AG122" s="157"/>
      <c r="AH122" s="157"/>
      <c r="AI122" s="157"/>
      <c r="AJ122" s="157"/>
      <c r="AK122" s="157"/>
      <c r="AL122" s="157"/>
      <c r="AM122" s="157"/>
      <c r="AN122" s="157"/>
      <c r="AO122" s="157"/>
      <c r="AP122" s="157"/>
      <c r="AQ122" s="157"/>
      <c r="AR122" s="157"/>
      <c r="AS122" s="157"/>
      <c r="AT122" s="157"/>
      <c r="AU122" s="157"/>
      <c r="AV122" s="157"/>
      <c r="AW122" s="157"/>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c r="CE122" s="157"/>
      <c r="CF122" s="157"/>
      <c r="CG122" s="157"/>
      <c r="CH122" s="157"/>
      <c r="CI122" s="157"/>
      <c r="CJ122" s="157"/>
      <c r="CK122" s="157"/>
      <c r="CL122" s="157"/>
      <c r="CM122" s="157"/>
      <c r="CN122" s="157"/>
      <c r="CO122" s="157"/>
      <c r="CP122" s="157"/>
      <c r="CQ122" s="157"/>
      <c r="CR122" s="157"/>
      <c r="CS122" s="157"/>
      <c r="CT122" s="157"/>
      <c r="CU122" s="157"/>
      <c r="CV122" s="157"/>
      <c r="CW122" s="157"/>
      <c r="CX122" s="157"/>
      <c r="CY122" s="157"/>
      <c r="CZ122" s="157"/>
      <c r="DA122" s="157"/>
      <c r="DB122" s="157"/>
      <c r="DC122" s="157"/>
      <c r="DD122" s="157"/>
      <c r="DE122" s="157"/>
      <c r="DF122" s="157"/>
      <c r="DG122" s="157"/>
      <c r="DH122" s="157"/>
      <c r="DI122" s="157"/>
      <c r="DJ122" s="157"/>
      <c r="DK122" s="157"/>
      <c r="DL122" s="157"/>
      <c r="DM122" s="157"/>
      <c r="DN122" s="157"/>
      <c r="DO122" s="157"/>
      <c r="DP122" s="157"/>
      <c r="DQ122" s="157"/>
      <c r="DR122" s="157"/>
      <c r="DS122" s="157"/>
      <c r="DT122" s="157"/>
      <c r="DU122" s="157"/>
      <c r="DV122" s="157"/>
      <c r="DW122" s="157"/>
      <c r="DX122" s="157"/>
      <c r="DY122" s="157"/>
      <c r="DZ122" s="157"/>
      <c r="EA122" s="157"/>
      <c r="EB122" s="157"/>
      <c r="EC122" s="157"/>
      <c r="ED122" s="157"/>
      <c r="EE122" s="157"/>
      <c r="EF122" s="157"/>
      <c r="EG122" s="157"/>
      <c r="EH122" s="157"/>
      <c r="EI122" s="157"/>
      <c r="EJ122" s="157"/>
      <c r="EK122" s="157"/>
      <c r="EL122" s="157"/>
      <c r="EM122" s="157"/>
      <c r="EN122" s="157"/>
      <c r="EO122" s="157"/>
      <c r="EP122" s="157"/>
      <c r="EQ122" s="157"/>
      <c r="ER122" s="157"/>
      <c r="ES122" s="157"/>
      <c r="ET122" s="157"/>
      <c r="EU122" s="157"/>
      <c r="EV122" s="157"/>
      <c r="EW122" s="157"/>
      <c r="EX122" s="157"/>
      <c r="EY122" s="157"/>
      <c r="EZ122" s="157"/>
      <c r="FA122" s="157"/>
      <c r="FB122" s="157"/>
      <c r="FC122" s="157"/>
      <c r="FD122" s="157"/>
      <c r="FE122" s="157"/>
      <c r="FF122" s="157"/>
      <c r="FG122" s="157"/>
      <c r="FH122" s="157"/>
      <c r="FI122" s="157"/>
      <c r="FJ122" s="157"/>
      <c r="FK122" s="157"/>
      <c r="FL122" s="157"/>
      <c r="FM122" s="157"/>
      <c r="FN122" s="157"/>
      <c r="FO122" s="157"/>
      <c r="FP122" s="157"/>
      <c r="FQ122" s="157"/>
      <c r="FR122" s="157"/>
      <c r="FS122" s="157"/>
      <c r="FT122" s="157"/>
      <c r="FU122" s="157"/>
      <c r="FV122" s="157"/>
      <c r="FW122" s="157"/>
      <c r="FX122" s="157"/>
      <c r="FY122" s="157"/>
      <c r="FZ122" s="157"/>
      <c r="GA122" s="157"/>
      <c r="GB122" s="157"/>
      <c r="GC122" s="157"/>
      <c r="GD122" s="157"/>
      <c r="GE122" s="157"/>
      <c r="GF122" s="157"/>
      <c r="GG122" s="157"/>
      <c r="GH122" s="157"/>
      <c r="GI122" s="157"/>
      <c r="GJ122" s="157"/>
      <c r="GK122" s="157"/>
      <c r="GL122" s="157"/>
      <c r="GM122" s="157"/>
      <c r="GN122" s="157"/>
      <c r="GO122" s="157"/>
      <c r="GP122" s="157"/>
      <c r="GQ122" s="157"/>
      <c r="GR122" s="157"/>
      <c r="GS122" s="157"/>
      <c r="GT122" s="157"/>
      <c r="GU122" s="157"/>
      <c r="GV122" s="157"/>
      <c r="GW122" s="157"/>
      <c r="GX122" s="157"/>
      <c r="GY122" s="157"/>
      <c r="GZ122" s="157"/>
      <c r="HA122" s="157"/>
      <c r="HB122" s="157"/>
      <c r="HC122" s="157"/>
      <c r="HD122" s="157"/>
      <c r="HE122" s="157"/>
      <c r="HF122" s="157"/>
      <c r="HG122" s="157"/>
      <c r="HH122" s="157"/>
      <c r="HI122" s="157"/>
      <c r="HJ122" s="157"/>
      <c r="HK122" s="157"/>
      <c r="HL122" s="157"/>
      <c r="HM122" s="157"/>
      <c r="HN122" s="157"/>
      <c r="HO122" s="157"/>
      <c r="HP122" s="157"/>
      <c r="HQ122" s="157"/>
      <c r="HR122" s="157"/>
      <c r="HS122" s="157"/>
      <c r="HT122" s="157"/>
      <c r="HU122" s="157"/>
      <c r="HV122" s="157"/>
      <c r="HW122" s="157"/>
      <c r="HX122" s="157"/>
      <c r="HY122" s="157"/>
      <c r="HZ122" s="157"/>
      <c r="IA122" s="157"/>
      <c r="IB122" s="157"/>
      <c r="IC122" s="157"/>
      <c r="ID122" s="157"/>
    </row>
    <row r="123" spans="1:238" ht="3.75" customHeight="1" x14ac:dyDescent="0.25">
      <c r="L123" s="92"/>
      <c r="N123" s="6"/>
      <c r="O123" s="6"/>
      <c r="P123" s="35"/>
      <c r="Q123" s="6"/>
      <c r="R123" s="7"/>
      <c r="S123" s="6"/>
      <c r="T123" s="35"/>
      <c r="U123" s="6"/>
      <c r="V123" s="6"/>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s="157"/>
      <c r="AW123" s="157"/>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c r="CE123" s="157"/>
      <c r="CF123" s="157"/>
      <c r="CG123" s="157"/>
      <c r="CH123" s="157"/>
      <c r="CI123" s="157"/>
      <c r="CJ123" s="157"/>
      <c r="CK123" s="157"/>
      <c r="CL123" s="157"/>
      <c r="CM123" s="157"/>
      <c r="CN123" s="157"/>
      <c r="CO123" s="157"/>
      <c r="CP123" s="157"/>
      <c r="CQ123" s="157"/>
      <c r="CR123" s="157"/>
      <c r="CS123" s="157"/>
      <c r="CT123" s="157"/>
      <c r="CU123" s="157"/>
      <c r="CV123" s="157"/>
      <c r="CW123" s="157"/>
      <c r="CX123" s="157"/>
      <c r="CY123" s="157"/>
      <c r="CZ123" s="157"/>
      <c r="DA123" s="157"/>
      <c r="DB123" s="157"/>
      <c r="DC123" s="157"/>
      <c r="DD123" s="157"/>
      <c r="DE123" s="157"/>
      <c r="DF123" s="157"/>
      <c r="DG123" s="157"/>
      <c r="DH123" s="157"/>
      <c r="DI123" s="157"/>
      <c r="DJ123" s="157"/>
      <c r="DK123" s="157"/>
      <c r="DL123" s="157"/>
      <c r="DM123" s="157"/>
      <c r="DN123" s="157"/>
      <c r="DO123" s="157"/>
      <c r="DP123" s="157"/>
      <c r="DQ123" s="157"/>
      <c r="DR123" s="157"/>
      <c r="DS123" s="157"/>
      <c r="DT123" s="157"/>
      <c r="DU123" s="157"/>
      <c r="DV123" s="157"/>
      <c r="DW123" s="157"/>
      <c r="DX123" s="157"/>
      <c r="DY123" s="157"/>
      <c r="DZ123" s="157"/>
      <c r="EA123" s="157"/>
      <c r="EB123" s="157"/>
      <c r="EC123" s="157"/>
      <c r="ED123" s="157"/>
      <c r="EE123" s="157"/>
      <c r="EF123" s="157"/>
      <c r="EG123" s="157"/>
      <c r="EH123" s="157"/>
      <c r="EI123" s="157"/>
      <c r="EJ123" s="157"/>
      <c r="EK123" s="157"/>
      <c r="EL123" s="157"/>
      <c r="EM123" s="157"/>
      <c r="EN123" s="157"/>
      <c r="EO123" s="157"/>
      <c r="EP123" s="157"/>
      <c r="EQ123" s="157"/>
      <c r="ER123" s="157"/>
      <c r="ES123" s="157"/>
      <c r="ET123" s="157"/>
      <c r="EU123" s="157"/>
      <c r="EV123" s="157"/>
      <c r="EW123" s="157"/>
      <c r="EX123" s="157"/>
      <c r="EY123" s="157"/>
      <c r="EZ123" s="157"/>
      <c r="FA123" s="157"/>
      <c r="FB123" s="157"/>
      <c r="FC123" s="157"/>
      <c r="FD123" s="157"/>
      <c r="FE123" s="157"/>
      <c r="FF123" s="157"/>
      <c r="FG123" s="157"/>
      <c r="FH123" s="157"/>
      <c r="FI123" s="157"/>
      <c r="FJ123" s="157"/>
      <c r="FK123" s="157"/>
      <c r="FL123" s="157"/>
      <c r="FM123" s="157"/>
      <c r="FN123" s="157"/>
      <c r="FO123" s="157"/>
      <c r="FP123" s="157"/>
      <c r="FQ123" s="157"/>
      <c r="FR123" s="157"/>
      <c r="FS123" s="157"/>
      <c r="FT123" s="157"/>
      <c r="FU123" s="157"/>
      <c r="FV123" s="157"/>
      <c r="FW123" s="157"/>
      <c r="FX123" s="157"/>
      <c r="FY123" s="157"/>
      <c r="FZ123" s="157"/>
      <c r="GA123" s="157"/>
      <c r="GB123" s="157"/>
      <c r="GC123" s="157"/>
      <c r="GD123" s="157"/>
      <c r="GE123" s="157"/>
      <c r="GF123" s="157"/>
      <c r="GG123" s="157"/>
      <c r="GH123" s="157"/>
      <c r="GI123" s="157"/>
      <c r="GJ123" s="157"/>
      <c r="GK123" s="157"/>
      <c r="GL123" s="157"/>
      <c r="GM123" s="157"/>
      <c r="GN123" s="157"/>
      <c r="GO123" s="157"/>
      <c r="GP123" s="157"/>
      <c r="GQ123" s="157"/>
      <c r="GR123" s="157"/>
      <c r="GS123" s="157"/>
      <c r="GT123" s="157"/>
      <c r="GU123" s="157"/>
      <c r="GV123" s="157"/>
      <c r="GW123" s="157"/>
      <c r="GX123" s="157"/>
      <c r="GY123" s="157"/>
      <c r="GZ123" s="157"/>
      <c r="HA123" s="157"/>
      <c r="HB123" s="157"/>
      <c r="HC123" s="157"/>
      <c r="HD123" s="157"/>
      <c r="HE123" s="157"/>
      <c r="HF123" s="157"/>
      <c r="HG123" s="157"/>
      <c r="HH123" s="157"/>
      <c r="HI123" s="157"/>
      <c r="HJ123" s="157"/>
      <c r="HK123" s="157"/>
      <c r="HL123" s="157"/>
      <c r="HM123" s="157"/>
      <c r="HN123" s="157"/>
      <c r="HO123" s="157"/>
      <c r="HP123" s="157"/>
      <c r="HQ123" s="157"/>
      <c r="HR123" s="157"/>
      <c r="HS123" s="157"/>
      <c r="HT123" s="157"/>
      <c r="HU123" s="157"/>
      <c r="HV123" s="157"/>
      <c r="HW123" s="157"/>
      <c r="HX123" s="157"/>
      <c r="HY123" s="157"/>
      <c r="HZ123" s="157"/>
      <c r="IA123" s="157"/>
      <c r="IB123" s="157"/>
      <c r="IC123" s="157"/>
      <c r="ID123" s="157"/>
    </row>
    <row r="124" spans="1:238" ht="13.8" x14ac:dyDescent="0.25">
      <c r="L124" s="183"/>
      <c r="N124" s="6" t="s">
        <v>62</v>
      </c>
      <c r="O124" s="6"/>
      <c r="P124" s="29">
        <f>SUM($K$87,$V$87)/P118</f>
        <v>51.012013467666279</v>
      </c>
      <c r="Q124" s="6"/>
      <c r="R124" s="29">
        <f>SUM($K$87,$V$87)/R118</f>
        <v>45.910812120899649</v>
      </c>
      <c r="S124" s="6"/>
      <c r="T124" s="29">
        <f>SUM($K$87,$V$87)/T118</f>
        <v>41.737101928090588</v>
      </c>
      <c r="U124" s="6"/>
      <c r="V124" s="6"/>
      <c r="Y124" s="157"/>
      <c r="Z124" s="157"/>
      <c r="AA124" s="157"/>
      <c r="AB124" s="157"/>
      <c r="AC124" s="157"/>
      <c r="AD124" s="157"/>
      <c r="AE124" s="157"/>
      <c r="AF124" s="157"/>
      <c r="AG124" s="157"/>
      <c r="AH124" s="157"/>
      <c r="AI124" s="157"/>
      <c r="AJ124" s="157"/>
      <c r="AK124" s="157"/>
      <c r="AL124" s="157"/>
      <c r="AM124" s="157"/>
      <c r="AN124" s="157"/>
      <c r="AO124" s="157"/>
      <c r="AP124" s="157"/>
      <c r="AQ124" s="157"/>
      <c r="AR124" s="157"/>
      <c r="AS124" s="157"/>
      <c r="AT124" s="157"/>
      <c r="AU124" s="157"/>
      <c r="AV124" s="157"/>
      <c r="AW124" s="157"/>
      <c r="AX124" s="157"/>
      <c r="AY124" s="157"/>
      <c r="AZ124" s="157"/>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c r="CE124" s="157"/>
      <c r="CF124" s="157"/>
      <c r="CG124" s="157"/>
      <c r="CH124" s="157"/>
      <c r="CI124" s="157"/>
      <c r="CJ124" s="157"/>
      <c r="CK124" s="157"/>
      <c r="CL124" s="157"/>
      <c r="CM124" s="157"/>
      <c r="CN124" s="157"/>
      <c r="CO124" s="157"/>
      <c r="CP124" s="157"/>
      <c r="CQ124" s="157"/>
      <c r="CR124" s="157"/>
      <c r="CS124" s="157"/>
      <c r="CT124" s="157"/>
      <c r="CU124" s="157"/>
      <c r="CV124" s="157"/>
      <c r="CW124" s="157"/>
      <c r="CX124" s="157"/>
      <c r="CY124" s="157"/>
      <c r="CZ124" s="157"/>
      <c r="DA124" s="157"/>
      <c r="DB124" s="157"/>
      <c r="DC124" s="157"/>
      <c r="DD124" s="157"/>
      <c r="DE124" s="157"/>
      <c r="DF124" s="157"/>
      <c r="DG124" s="157"/>
      <c r="DH124" s="157"/>
      <c r="DI124" s="157"/>
      <c r="DJ124" s="157"/>
      <c r="DK124" s="157"/>
      <c r="DL124" s="157"/>
      <c r="DM124" s="157"/>
      <c r="DN124" s="157"/>
      <c r="DO124" s="157"/>
      <c r="DP124" s="157"/>
      <c r="DQ124" s="157"/>
      <c r="DR124" s="157"/>
      <c r="DS124" s="157"/>
      <c r="DT124" s="157"/>
      <c r="DU124" s="157"/>
      <c r="DV124" s="157"/>
      <c r="DW124" s="157"/>
      <c r="DX124" s="157"/>
      <c r="DY124" s="157"/>
      <c r="DZ124" s="157"/>
      <c r="EA124" s="157"/>
      <c r="EB124" s="157"/>
      <c r="EC124" s="157"/>
      <c r="ED124" s="157"/>
      <c r="EE124" s="157"/>
      <c r="EF124" s="157"/>
      <c r="EG124" s="157"/>
      <c r="EH124" s="157"/>
      <c r="EI124" s="157"/>
      <c r="EJ124" s="157"/>
      <c r="EK124" s="157"/>
      <c r="EL124" s="157"/>
      <c r="EM124" s="157"/>
      <c r="EN124" s="157"/>
      <c r="EO124" s="157"/>
      <c r="EP124" s="157"/>
      <c r="EQ124" s="157"/>
      <c r="ER124" s="157"/>
      <c r="ES124" s="157"/>
      <c r="ET124" s="157"/>
      <c r="EU124" s="157"/>
      <c r="EV124" s="157"/>
      <c r="EW124" s="157"/>
      <c r="EX124" s="157"/>
      <c r="EY124" s="157"/>
      <c r="EZ124" s="157"/>
      <c r="FA124" s="157"/>
      <c r="FB124" s="157"/>
      <c r="FC124" s="157"/>
      <c r="FD124" s="157"/>
      <c r="FE124" s="157"/>
      <c r="FF124" s="157"/>
      <c r="FG124" s="157"/>
      <c r="FH124" s="157"/>
      <c r="FI124" s="157"/>
      <c r="FJ124" s="157"/>
      <c r="FK124" s="157"/>
      <c r="FL124" s="157"/>
      <c r="FM124" s="157"/>
      <c r="FN124" s="157"/>
      <c r="FO124" s="157"/>
      <c r="FP124" s="157"/>
      <c r="FQ124" s="157"/>
      <c r="FR124" s="157"/>
      <c r="FS124" s="157"/>
      <c r="FT124" s="157"/>
      <c r="FU124" s="157"/>
      <c r="FV124" s="157"/>
      <c r="FW124" s="157"/>
      <c r="FX124" s="157"/>
      <c r="FY124" s="157"/>
      <c r="FZ124" s="157"/>
      <c r="GA124" s="157"/>
      <c r="GB124" s="157"/>
      <c r="GC124" s="157"/>
      <c r="GD124" s="157"/>
      <c r="GE124" s="157"/>
      <c r="GF124" s="157"/>
      <c r="GG124" s="157"/>
      <c r="GH124" s="157"/>
      <c r="GI124" s="157"/>
      <c r="GJ124" s="157"/>
      <c r="GK124" s="157"/>
      <c r="GL124" s="157"/>
      <c r="GM124" s="157"/>
      <c r="GN124" s="157"/>
      <c r="GO124" s="157"/>
      <c r="GP124" s="157"/>
      <c r="GQ124" s="157"/>
      <c r="GR124" s="157"/>
      <c r="GS124" s="157"/>
      <c r="GT124" s="157"/>
      <c r="GU124" s="157"/>
      <c r="GV124" s="157"/>
      <c r="GW124" s="157"/>
      <c r="GX124" s="157"/>
      <c r="GY124" s="157"/>
      <c r="GZ124" s="157"/>
      <c r="HA124" s="157"/>
      <c r="HB124" s="157"/>
      <c r="HC124" s="157"/>
      <c r="HD124" s="157"/>
      <c r="HE124" s="157"/>
      <c r="HF124" s="157"/>
      <c r="HG124" s="157"/>
      <c r="HH124" s="157"/>
      <c r="HI124" s="157"/>
      <c r="HJ124" s="157"/>
      <c r="HK124" s="157"/>
      <c r="HL124" s="157"/>
      <c r="HM124" s="157"/>
      <c r="HN124" s="157"/>
      <c r="HO124" s="157"/>
      <c r="HP124" s="157"/>
      <c r="HQ124" s="157"/>
      <c r="HR124" s="157"/>
      <c r="HS124" s="157"/>
      <c r="HT124" s="157"/>
      <c r="HU124" s="157"/>
      <c r="HV124" s="157"/>
      <c r="HW124" s="157"/>
      <c r="HX124" s="157"/>
      <c r="HY124" s="157"/>
      <c r="HZ124" s="157"/>
      <c r="IA124" s="157"/>
      <c r="IB124" s="157"/>
      <c r="IC124" s="157"/>
      <c r="ID124" s="157"/>
    </row>
    <row r="125" spans="1:238" s="31" customFormat="1" ht="13.8" x14ac:dyDescent="0.25">
      <c r="A125" s="157"/>
      <c r="L125" s="183"/>
      <c r="N125" s="3"/>
      <c r="O125" s="3"/>
      <c r="P125" s="2"/>
      <c r="Q125" s="3"/>
      <c r="R125" s="4"/>
      <c r="S125" s="3"/>
      <c r="T125" s="2"/>
      <c r="U125" s="3"/>
      <c r="V125" s="3"/>
      <c r="Y125" s="157"/>
      <c r="Z125" s="157"/>
      <c r="AA125" s="157"/>
      <c r="AB125" s="157"/>
      <c r="AC125" s="157"/>
      <c r="AD125" s="157"/>
      <c r="AE125" s="157"/>
      <c r="AF125" s="157"/>
      <c r="AG125" s="157"/>
      <c r="AH125" s="157"/>
      <c r="AI125" s="157"/>
      <c r="AJ125" s="157"/>
      <c r="AK125" s="157"/>
      <c r="AL125" s="157"/>
      <c r="AM125" s="157"/>
      <c r="AN125" s="157"/>
      <c r="AO125" s="157"/>
      <c r="AP125" s="157"/>
      <c r="AQ125" s="157"/>
      <c r="AR125" s="157"/>
      <c r="AS125" s="157"/>
      <c r="AT125" s="157"/>
      <c r="AU125" s="157"/>
      <c r="AV125" s="157"/>
      <c r="AW125" s="157"/>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c r="CE125" s="157"/>
      <c r="CF125" s="157"/>
      <c r="CG125" s="157"/>
      <c r="CH125" s="157"/>
      <c r="CI125" s="157"/>
      <c r="CJ125" s="157"/>
      <c r="CK125" s="157"/>
      <c r="CL125" s="157"/>
      <c r="CM125" s="157"/>
      <c r="CN125" s="157"/>
      <c r="CO125" s="157"/>
      <c r="CP125" s="157"/>
      <c r="CQ125" s="157"/>
      <c r="CR125" s="157"/>
      <c r="CS125" s="157"/>
      <c r="CT125" s="157"/>
      <c r="CU125" s="157"/>
      <c r="CV125" s="157"/>
      <c r="CW125" s="157"/>
      <c r="CX125" s="157"/>
      <c r="CY125" s="157"/>
      <c r="CZ125" s="157"/>
      <c r="DA125" s="157"/>
      <c r="DB125" s="157"/>
      <c r="DC125" s="157"/>
      <c r="DD125" s="157"/>
      <c r="DE125" s="157"/>
      <c r="DF125" s="157"/>
      <c r="DG125" s="157"/>
      <c r="DH125" s="157"/>
      <c r="DI125" s="157"/>
      <c r="DJ125" s="157"/>
      <c r="DK125" s="157"/>
      <c r="DL125" s="157"/>
      <c r="DM125" s="157"/>
      <c r="DN125" s="157"/>
      <c r="DO125" s="157"/>
      <c r="DP125" s="157"/>
      <c r="DQ125" s="157"/>
      <c r="DR125" s="157"/>
      <c r="DS125" s="157"/>
      <c r="DT125" s="157"/>
      <c r="DU125" s="157"/>
      <c r="DV125" s="157"/>
      <c r="DW125" s="157"/>
      <c r="DX125" s="157"/>
      <c r="DY125" s="157"/>
      <c r="DZ125" s="157"/>
      <c r="EA125" s="157"/>
      <c r="EB125" s="157"/>
      <c r="EC125" s="157"/>
      <c r="ED125" s="157"/>
      <c r="EE125" s="157"/>
      <c r="EF125" s="157"/>
      <c r="EG125" s="157"/>
      <c r="EH125" s="157"/>
      <c r="EI125" s="157"/>
      <c r="EJ125" s="157"/>
      <c r="EK125" s="157"/>
      <c r="EL125" s="157"/>
      <c r="EM125" s="157"/>
      <c r="EN125" s="157"/>
      <c r="EO125" s="157"/>
      <c r="EP125" s="157"/>
      <c r="EQ125" s="157"/>
      <c r="ER125" s="157"/>
      <c r="ES125" s="157"/>
      <c r="ET125" s="157"/>
      <c r="EU125" s="157"/>
      <c r="EV125" s="157"/>
      <c r="EW125" s="157"/>
      <c r="EX125" s="157"/>
      <c r="EY125" s="157"/>
      <c r="EZ125" s="157"/>
      <c r="FA125" s="157"/>
      <c r="FB125" s="157"/>
      <c r="FC125" s="157"/>
      <c r="FD125" s="157"/>
      <c r="FE125" s="157"/>
      <c r="FF125" s="157"/>
      <c r="FG125" s="157"/>
      <c r="FH125" s="157"/>
      <c r="FI125" s="157"/>
      <c r="FJ125" s="157"/>
      <c r="FK125" s="157"/>
      <c r="FL125" s="157"/>
      <c r="FM125" s="157"/>
      <c r="FN125" s="157"/>
      <c r="FO125" s="157"/>
      <c r="FP125" s="157"/>
      <c r="FQ125" s="157"/>
      <c r="FR125" s="157"/>
      <c r="FS125" s="157"/>
      <c r="FT125" s="157"/>
      <c r="FU125" s="157"/>
      <c r="FV125" s="157"/>
      <c r="FW125" s="157"/>
      <c r="FX125" s="157"/>
      <c r="FY125" s="157"/>
      <c r="FZ125" s="157"/>
      <c r="GA125" s="157"/>
      <c r="GB125" s="157"/>
      <c r="GC125" s="157"/>
      <c r="GD125" s="157"/>
      <c r="GE125" s="157"/>
      <c r="GF125" s="157"/>
      <c r="GG125" s="157"/>
      <c r="GH125" s="157"/>
      <c r="GI125" s="157"/>
      <c r="GJ125" s="157"/>
      <c r="GK125" s="157"/>
      <c r="GL125" s="157"/>
      <c r="GM125" s="157"/>
      <c r="GN125" s="157"/>
      <c r="GO125" s="157"/>
      <c r="GP125" s="157"/>
      <c r="GQ125" s="157"/>
      <c r="GR125" s="157"/>
      <c r="GS125" s="157"/>
      <c r="GT125" s="157"/>
      <c r="GU125" s="157"/>
      <c r="GV125" s="157"/>
      <c r="GW125" s="157"/>
      <c r="GX125" s="157"/>
      <c r="GY125" s="157"/>
      <c r="GZ125" s="157"/>
      <c r="HA125" s="157"/>
      <c r="HB125" s="157"/>
      <c r="HC125" s="157"/>
      <c r="HD125" s="157"/>
      <c r="HE125" s="157"/>
      <c r="HF125" s="157"/>
      <c r="HG125" s="157"/>
      <c r="HH125" s="157"/>
      <c r="HI125" s="157"/>
      <c r="HJ125" s="157"/>
      <c r="HK125" s="157"/>
      <c r="HL125" s="157"/>
      <c r="HM125" s="157"/>
      <c r="HN125" s="157"/>
      <c r="HO125" s="157"/>
      <c r="HP125" s="157"/>
      <c r="HQ125" s="157"/>
      <c r="HR125" s="157"/>
      <c r="HS125" s="157"/>
      <c r="HT125" s="157"/>
      <c r="HU125" s="157"/>
      <c r="HV125" s="157"/>
      <c r="HW125" s="157"/>
      <c r="HX125" s="157"/>
      <c r="HY125" s="157"/>
      <c r="HZ125" s="157"/>
      <c r="IA125" s="157"/>
      <c r="IB125" s="157"/>
      <c r="IC125" s="157"/>
      <c r="ID125" s="157"/>
    </row>
    <row r="126" spans="1:238" s="70" customFormat="1" ht="15" x14ac:dyDescent="0.25">
      <c r="A126" s="91"/>
      <c r="B126" s="31"/>
      <c r="C126" s="31"/>
      <c r="D126" s="31"/>
      <c r="E126" s="31"/>
      <c r="F126" s="31"/>
      <c r="G126" s="31"/>
      <c r="H126" s="31"/>
      <c r="I126" s="31"/>
      <c r="J126" s="31"/>
      <c r="K126" s="31"/>
      <c r="L126" s="183"/>
      <c r="M126" s="31"/>
      <c r="N126" s="31"/>
      <c r="O126" s="31"/>
      <c r="P126" s="47"/>
      <c r="Q126" s="31"/>
      <c r="R126" s="32"/>
      <c r="S126" s="31"/>
      <c r="T126" s="47"/>
      <c r="U126" s="31"/>
      <c r="V126" s="31"/>
      <c r="W126" s="109"/>
      <c r="X126" s="92"/>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row>
    <row r="127" spans="1:238" s="110" customFormat="1" ht="15.6" x14ac:dyDescent="0.3">
      <c r="B127" s="31"/>
      <c r="C127" s="31"/>
      <c r="D127" s="31"/>
      <c r="E127" s="31"/>
      <c r="F127" s="31"/>
      <c r="G127" s="31"/>
      <c r="H127" s="31"/>
      <c r="I127" s="31"/>
      <c r="J127" s="31"/>
      <c r="K127" s="31"/>
      <c r="L127" s="183"/>
      <c r="M127" s="31"/>
      <c r="N127" s="92"/>
      <c r="O127" s="92"/>
      <c r="P127" s="92"/>
      <c r="Q127" s="107"/>
      <c r="R127" s="108"/>
      <c r="S127" s="109"/>
      <c r="T127" s="108"/>
      <c r="U127" s="109"/>
      <c r="V127" s="109"/>
    </row>
    <row r="128" spans="1:238" s="110" customFormat="1" ht="13.8" x14ac:dyDescent="0.25">
      <c r="B128" s="157"/>
      <c r="C128" s="157"/>
      <c r="D128" s="157"/>
      <c r="E128" s="157"/>
      <c r="F128" s="157"/>
      <c r="G128" s="157"/>
      <c r="H128" s="157"/>
      <c r="I128" s="157"/>
      <c r="J128" s="157"/>
      <c r="K128" s="157"/>
      <c r="L128" s="183"/>
      <c r="M128" s="157"/>
      <c r="P128" s="219"/>
      <c r="Q128" s="199"/>
      <c r="R128" s="199"/>
      <c r="S128" s="220"/>
      <c r="T128" s="220"/>
    </row>
    <row r="129" spans="1:238" s="110" customFormat="1" ht="13.8" x14ac:dyDescent="0.25">
      <c r="B129" s="157"/>
      <c r="C129" s="157"/>
      <c r="D129" s="157"/>
      <c r="E129" s="157"/>
      <c r="F129" s="157"/>
      <c r="G129" s="157"/>
      <c r="H129" s="157"/>
      <c r="I129" s="157"/>
      <c r="J129" s="157"/>
      <c r="K129" s="157"/>
      <c r="L129" s="183"/>
      <c r="M129" s="157"/>
      <c r="P129" s="219"/>
      <c r="Q129" s="199"/>
      <c r="R129" s="199"/>
      <c r="S129" s="220"/>
      <c r="T129" s="220"/>
    </row>
    <row r="130" spans="1:238" s="110" customFormat="1" ht="13.8" x14ac:dyDescent="0.25">
      <c r="B130" s="157"/>
      <c r="C130" s="157"/>
      <c r="D130" s="157"/>
      <c r="E130" s="157"/>
      <c r="F130" s="157"/>
      <c r="G130" s="157"/>
      <c r="H130" s="157"/>
      <c r="I130" s="157"/>
      <c r="J130" s="157"/>
      <c r="K130" s="157"/>
      <c r="L130" s="183"/>
      <c r="M130" s="157"/>
      <c r="Q130" s="199"/>
      <c r="R130" s="221"/>
      <c r="S130" s="222"/>
      <c r="T130" s="220"/>
    </row>
    <row r="131" spans="1:238" s="110" customFormat="1" ht="13.8" x14ac:dyDescent="0.25">
      <c r="B131" s="157"/>
      <c r="C131" s="157"/>
      <c r="D131" s="157"/>
      <c r="E131" s="157"/>
      <c r="F131" s="157"/>
      <c r="G131" s="157"/>
      <c r="H131" s="157"/>
      <c r="I131" s="157"/>
      <c r="J131" s="157"/>
      <c r="K131" s="157"/>
      <c r="L131" s="183"/>
      <c r="M131" s="157"/>
      <c r="P131" s="219"/>
      <c r="Q131" s="199"/>
      <c r="R131" s="199"/>
      <c r="S131" s="220"/>
      <c r="T131" s="220"/>
    </row>
    <row r="132" spans="1:238" s="110" customFormat="1" ht="13.5" customHeight="1" x14ac:dyDescent="0.25">
      <c r="B132" s="91"/>
      <c r="C132" s="91"/>
      <c r="D132" s="91"/>
      <c r="E132" s="91"/>
      <c r="F132" s="91"/>
      <c r="G132" s="91"/>
      <c r="H132" s="91"/>
      <c r="I132" s="91"/>
      <c r="J132" s="91"/>
      <c r="K132" s="91"/>
      <c r="L132" s="183"/>
      <c r="M132" s="91"/>
      <c r="P132" s="219"/>
      <c r="Q132" s="199"/>
      <c r="R132" s="199"/>
      <c r="S132" s="220"/>
      <c r="T132" s="220"/>
    </row>
    <row r="133" spans="1:238" s="110" customFormat="1" ht="13.8" x14ac:dyDescent="0.25">
      <c r="L133" s="183"/>
      <c r="P133" s="219"/>
      <c r="Q133" s="199"/>
      <c r="R133" s="199"/>
      <c r="S133" s="220"/>
      <c r="T133" s="220"/>
    </row>
    <row r="134" spans="1:238" s="110" customFormat="1" ht="13.8" x14ac:dyDescent="0.25">
      <c r="L134" s="183"/>
      <c r="P134" s="219"/>
      <c r="Q134" s="199"/>
      <c r="R134" s="199"/>
      <c r="S134" s="220"/>
      <c r="T134" s="220"/>
    </row>
    <row r="135" spans="1:238" s="110" customFormat="1" ht="13.8" x14ac:dyDescent="0.25">
      <c r="L135" s="124"/>
      <c r="P135" s="219"/>
      <c r="Q135" s="199"/>
      <c r="R135" s="199"/>
      <c r="S135" s="220"/>
      <c r="T135" s="220"/>
    </row>
    <row r="136" spans="1:238" s="110" customFormat="1" ht="13.8" x14ac:dyDescent="0.25">
      <c r="L136" s="124"/>
      <c r="P136" s="219"/>
      <c r="Q136" s="199"/>
      <c r="R136" s="199"/>
      <c r="S136" s="220"/>
      <c r="T136" s="220"/>
    </row>
    <row r="137" spans="1:238" s="67" customFormat="1" ht="13.8" x14ac:dyDescent="0.25">
      <c r="A137" s="110"/>
      <c r="B137" s="110"/>
      <c r="C137" s="110"/>
      <c r="D137" s="110"/>
      <c r="E137" s="110"/>
      <c r="F137" s="110"/>
      <c r="G137" s="110"/>
      <c r="H137" s="110"/>
      <c r="I137" s="110"/>
      <c r="J137" s="110"/>
      <c r="K137" s="110"/>
      <c r="L137" s="124"/>
      <c r="M137" s="110"/>
      <c r="N137" s="110"/>
      <c r="O137" s="110"/>
      <c r="P137" s="219"/>
      <c r="Q137" s="199"/>
      <c r="R137" s="199"/>
      <c r="S137" s="220"/>
      <c r="T137" s="22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row>
    <row r="138" spans="1:238" s="110" customFormat="1" ht="13.8" x14ac:dyDescent="0.25">
      <c r="L138" s="124"/>
      <c r="P138" s="220"/>
      <c r="Q138" s="199"/>
      <c r="R138" s="199"/>
    </row>
    <row r="139" spans="1:238" s="31" customFormat="1" ht="13.8" x14ac:dyDescent="0.25">
      <c r="A139" s="157"/>
      <c r="B139" s="110"/>
      <c r="C139" s="110"/>
      <c r="D139" s="110"/>
      <c r="E139" s="110"/>
      <c r="F139" s="110"/>
      <c r="G139" s="110"/>
      <c r="H139" s="110"/>
      <c r="I139" s="110"/>
      <c r="J139" s="110"/>
      <c r="K139" s="110"/>
      <c r="L139" s="124"/>
      <c r="M139" s="110"/>
      <c r="N139" s="110"/>
      <c r="O139" s="110"/>
      <c r="P139" s="219"/>
      <c r="Q139" s="199"/>
      <c r="R139" s="157"/>
      <c r="S139" s="220"/>
      <c r="T139" s="220"/>
      <c r="U139" s="110"/>
      <c r="V139" s="110"/>
      <c r="W139" s="157"/>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7"/>
      <c r="AU139" s="157"/>
      <c r="AV139" s="157"/>
      <c r="AW139" s="157"/>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c r="CE139" s="157"/>
      <c r="CF139" s="157"/>
      <c r="CG139" s="157"/>
      <c r="CH139" s="157"/>
      <c r="CI139" s="157"/>
      <c r="CJ139" s="157"/>
      <c r="CK139" s="157"/>
      <c r="CL139" s="157"/>
      <c r="CM139" s="157"/>
      <c r="CN139" s="157"/>
      <c r="CO139" s="157"/>
      <c r="CP139" s="157"/>
      <c r="CQ139" s="157"/>
      <c r="CR139" s="157"/>
      <c r="CS139" s="157"/>
      <c r="CT139" s="157"/>
      <c r="CU139" s="157"/>
      <c r="CV139" s="157"/>
      <c r="CW139" s="157"/>
      <c r="CX139" s="157"/>
      <c r="CY139" s="157"/>
      <c r="CZ139" s="157"/>
      <c r="DA139" s="157"/>
      <c r="DB139" s="157"/>
      <c r="DC139" s="157"/>
      <c r="DD139" s="157"/>
      <c r="DE139" s="157"/>
      <c r="DF139" s="157"/>
      <c r="DG139" s="157"/>
      <c r="DH139" s="157"/>
      <c r="DI139" s="157"/>
      <c r="DJ139" s="157"/>
      <c r="DK139" s="157"/>
      <c r="DL139" s="157"/>
      <c r="DM139" s="157"/>
      <c r="DN139" s="157"/>
      <c r="DO139" s="157"/>
      <c r="DP139" s="157"/>
      <c r="DQ139" s="157"/>
      <c r="DR139" s="157"/>
      <c r="DS139" s="157"/>
      <c r="DT139" s="157"/>
      <c r="DU139" s="157"/>
      <c r="DV139" s="157"/>
      <c r="DW139" s="157"/>
      <c r="DX139" s="157"/>
      <c r="DY139" s="157"/>
      <c r="DZ139" s="157"/>
      <c r="EA139" s="157"/>
      <c r="EB139" s="157"/>
      <c r="EC139" s="157"/>
      <c r="ED139" s="157"/>
      <c r="EE139" s="157"/>
      <c r="EF139" s="157"/>
      <c r="EG139" s="157"/>
      <c r="EH139" s="157"/>
      <c r="EI139" s="157"/>
      <c r="EJ139" s="157"/>
      <c r="EK139" s="157"/>
      <c r="EL139" s="157"/>
      <c r="EM139" s="157"/>
      <c r="EN139" s="157"/>
      <c r="EO139" s="157"/>
      <c r="EP139" s="157"/>
      <c r="EQ139" s="157"/>
      <c r="ER139" s="157"/>
      <c r="ES139" s="157"/>
      <c r="ET139" s="157"/>
      <c r="EU139" s="157"/>
      <c r="EV139" s="157"/>
      <c r="EW139" s="157"/>
      <c r="EX139" s="157"/>
      <c r="EY139" s="157"/>
      <c r="EZ139" s="157"/>
      <c r="FA139" s="157"/>
      <c r="FB139" s="157"/>
      <c r="FC139" s="157"/>
      <c r="FD139" s="157"/>
      <c r="FE139" s="157"/>
      <c r="FF139" s="157"/>
      <c r="FG139" s="157"/>
      <c r="FH139" s="157"/>
      <c r="FI139" s="157"/>
      <c r="FJ139" s="157"/>
      <c r="FK139" s="157"/>
      <c r="FL139" s="157"/>
      <c r="FM139" s="157"/>
      <c r="FN139" s="157"/>
      <c r="FO139" s="157"/>
      <c r="FP139" s="157"/>
      <c r="FQ139" s="157"/>
      <c r="FR139" s="157"/>
      <c r="FS139" s="157"/>
      <c r="FT139" s="157"/>
      <c r="FU139" s="157"/>
      <c r="FV139" s="157"/>
      <c r="FW139" s="157"/>
      <c r="FX139" s="157"/>
      <c r="FY139" s="157"/>
      <c r="FZ139" s="157"/>
      <c r="GA139" s="157"/>
      <c r="GB139" s="157"/>
      <c r="GC139" s="157"/>
      <c r="GD139" s="157"/>
      <c r="GE139" s="157"/>
      <c r="GF139" s="157"/>
      <c r="GG139" s="157"/>
      <c r="GH139" s="157"/>
      <c r="GI139" s="157"/>
      <c r="GJ139" s="157"/>
      <c r="GK139" s="157"/>
      <c r="GL139" s="157"/>
      <c r="GM139" s="157"/>
      <c r="GN139" s="157"/>
      <c r="GO139" s="157"/>
      <c r="GP139" s="157"/>
      <c r="GQ139" s="157"/>
      <c r="GR139" s="157"/>
      <c r="GS139" s="157"/>
      <c r="GT139" s="157"/>
      <c r="GU139" s="157"/>
      <c r="GV139" s="157"/>
      <c r="GW139" s="157"/>
      <c r="GX139" s="157"/>
      <c r="GY139" s="157"/>
      <c r="GZ139" s="157"/>
      <c r="HA139" s="157"/>
      <c r="HB139" s="157"/>
      <c r="HC139" s="157"/>
      <c r="HD139" s="157"/>
      <c r="HE139" s="157"/>
      <c r="HF139" s="157"/>
      <c r="HG139" s="157"/>
      <c r="HH139" s="157"/>
      <c r="HI139" s="157"/>
      <c r="HJ139" s="157"/>
      <c r="HK139" s="157"/>
      <c r="HL139" s="157"/>
      <c r="HM139" s="157"/>
      <c r="HN139" s="157"/>
      <c r="HO139" s="157"/>
      <c r="HP139" s="157"/>
      <c r="HQ139" s="157"/>
      <c r="HR139" s="157"/>
      <c r="HS139" s="157"/>
      <c r="HT139" s="157"/>
      <c r="HU139" s="157"/>
      <c r="HV139" s="157"/>
      <c r="HW139" s="157"/>
      <c r="HX139" s="157"/>
      <c r="HY139" s="157"/>
      <c r="HZ139" s="157"/>
      <c r="IA139" s="157"/>
      <c r="IB139" s="157"/>
      <c r="IC139" s="157"/>
      <c r="ID139" s="157"/>
    </row>
    <row r="140" spans="1:238" s="31" customFormat="1" ht="13.8" x14ac:dyDescent="0.25">
      <c r="A140" s="157"/>
      <c r="B140" s="110"/>
      <c r="C140" s="110"/>
      <c r="D140" s="110"/>
      <c r="E140" s="110"/>
      <c r="F140" s="110"/>
      <c r="G140" s="110"/>
      <c r="H140" s="110"/>
      <c r="I140" s="110"/>
      <c r="J140" s="110"/>
      <c r="K140" s="110"/>
      <c r="L140" s="124"/>
      <c r="M140" s="110"/>
      <c r="N140" s="157"/>
      <c r="O140" s="157"/>
      <c r="P140" s="90"/>
      <c r="Q140" s="199"/>
      <c r="R140" s="199"/>
      <c r="S140" s="157"/>
      <c r="T140" s="90"/>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c r="CG140" s="157"/>
      <c r="CH140" s="157"/>
      <c r="CI140" s="157"/>
      <c r="CJ140" s="157"/>
      <c r="CK140" s="157"/>
      <c r="CL140" s="157"/>
      <c r="CM140" s="157"/>
      <c r="CN140" s="157"/>
      <c r="CO140" s="157"/>
      <c r="CP140" s="157"/>
      <c r="CQ140" s="157"/>
      <c r="CR140" s="157"/>
      <c r="CS140" s="157"/>
      <c r="CT140" s="157"/>
      <c r="CU140" s="157"/>
      <c r="CV140" s="157"/>
      <c r="CW140" s="157"/>
      <c r="CX140" s="157"/>
      <c r="CY140" s="157"/>
      <c r="CZ140" s="157"/>
      <c r="DA140" s="157"/>
      <c r="DB140" s="157"/>
      <c r="DC140" s="157"/>
      <c r="DD140" s="157"/>
      <c r="DE140" s="157"/>
      <c r="DF140" s="157"/>
      <c r="DG140" s="157"/>
      <c r="DH140" s="157"/>
      <c r="DI140" s="157"/>
      <c r="DJ140" s="157"/>
      <c r="DK140" s="157"/>
      <c r="DL140" s="157"/>
      <c r="DM140" s="157"/>
      <c r="DN140" s="157"/>
      <c r="DO140" s="157"/>
      <c r="DP140" s="157"/>
      <c r="DQ140" s="157"/>
      <c r="DR140" s="157"/>
      <c r="DS140" s="157"/>
      <c r="DT140" s="157"/>
      <c r="DU140" s="157"/>
      <c r="DV140" s="157"/>
      <c r="DW140" s="157"/>
      <c r="DX140" s="157"/>
      <c r="DY140" s="157"/>
      <c r="DZ140" s="157"/>
      <c r="EA140" s="157"/>
      <c r="EB140" s="157"/>
      <c r="EC140" s="157"/>
      <c r="ED140" s="157"/>
      <c r="EE140" s="157"/>
      <c r="EF140" s="157"/>
      <c r="EG140" s="157"/>
      <c r="EH140" s="157"/>
      <c r="EI140" s="157"/>
      <c r="EJ140" s="157"/>
      <c r="EK140" s="157"/>
      <c r="EL140" s="157"/>
      <c r="EM140" s="157"/>
      <c r="EN140" s="157"/>
      <c r="EO140" s="157"/>
      <c r="EP140" s="157"/>
      <c r="EQ140" s="157"/>
      <c r="ER140" s="157"/>
      <c r="ES140" s="157"/>
      <c r="ET140" s="157"/>
      <c r="EU140" s="157"/>
      <c r="EV140" s="157"/>
      <c r="EW140" s="157"/>
      <c r="EX140" s="157"/>
      <c r="EY140" s="157"/>
      <c r="EZ140" s="157"/>
      <c r="FA140" s="157"/>
      <c r="FB140" s="157"/>
      <c r="FC140" s="157"/>
      <c r="FD140" s="157"/>
      <c r="FE140" s="157"/>
      <c r="FF140" s="157"/>
      <c r="FG140" s="157"/>
      <c r="FH140" s="157"/>
      <c r="FI140" s="157"/>
      <c r="FJ140" s="157"/>
      <c r="FK140" s="157"/>
      <c r="FL140" s="157"/>
      <c r="FM140" s="157"/>
      <c r="FN140" s="157"/>
      <c r="FO140" s="157"/>
      <c r="FP140" s="157"/>
      <c r="FQ140" s="157"/>
      <c r="FR140" s="157"/>
      <c r="FS140" s="157"/>
      <c r="FT140" s="157"/>
      <c r="FU140" s="157"/>
      <c r="FV140" s="157"/>
      <c r="FW140" s="157"/>
      <c r="FX140" s="157"/>
      <c r="FY140" s="157"/>
      <c r="FZ140" s="157"/>
      <c r="GA140" s="157"/>
      <c r="GB140" s="157"/>
      <c r="GC140" s="157"/>
      <c r="GD140" s="157"/>
      <c r="GE140" s="157"/>
      <c r="GF140" s="157"/>
      <c r="GG140" s="157"/>
      <c r="GH140" s="157"/>
      <c r="GI140" s="157"/>
      <c r="GJ140" s="157"/>
      <c r="GK140" s="157"/>
      <c r="GL140" s="157"/>
      <c r="GM140" s="157"/>
      <c r="GN140" s="157"/>
      <c r="GO140" s="157"/>
      <c r="GP140" s="157"/>
      <c r="GQ140" s="157"/>
      <c r="GR140" s="157"/>
      <c r="GS140" s="157"/>
      <c r="GT140" s="157"/>
      <c r="GU140" s="157"/>
      <c r="GV140" s="157"/>
      <c r="GW140" s="157"/>
      <c r="GX140" s="157"/>
      <c r="GY140" s="157"/>
      <c r="GZ140" s="157"/>
      <c r="HA140" s="157"/>
      <c r="HB140" s="157"/>
      <c r="HC140" s="157"/>
      <c r="HD140" s="157"/>
      <c r="HE140" s="157"/>
      <c r="HF140" s="157"/>
      <c r="HG140" s="157"/>
      <c r="HH140" s="157"/>
      <c r="HI140" s="157"/>
      <c r="HJ140" s="157"/>
      <c r="HK140" s="157"/>
      <c r="HL140" s="157"/>
      <c r="HM140" s="157"/>
      <c r="HN140" s="157"/>
      <c r="HO140" s="157"/>
      <c r="HP140" s="157"/>
      <c r="HQ140" s="157"/>
      <c r="HR140" s="157"/>
      <c r="HS140" s="157"/>
      <c r="HT140" s="157"/>
      <c r="HU140" s="157"/>
      <c r="HV140" s="157"/>
      <c r="HW140" s="157"/>
      <c r="HX140" s="157"/>
      <c r="HY140" s="157"/>
      <c r="HZ140" s="157"/>
      <c r="IA140" s="157"/>
      <c r="IB140" s="157"/>
      <c r="IC140" s="157"/>
      <c r="ID140" s="157"/>
    </row>
    <row r="141" spans="1:238" s="31" customFormat="1" ht="13.8" x14ac:dyDescent="0.25">
      <c r="A141" s="157"/>
      <c r="B141" s="110"/>
      <c r="C141" s="110"/>
      <c r="D141" s="110"/>
      <c r="E141" s="110"/>
      <c r="F141" s="110"/>
      <c r="G141" s="110"/>
      <c r="H141" s="110"/>
      <c r="I141" s="110"/>
      <c r="J141" s="110"/>
      <c r="K141" s="110"/>
      <c r="L141" s="124"/>
      <c r="M141" s="110"/>
      <c r="N141" s="157"/>
      <c r="O141" s="157"/>
      <c r="P141" s="90"/>
      <c r="Q141" s="157"/>
      <c r="R141" s="223"/>
      <c r="S141" s="157"/>
      <c r="T141" s="90"/>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c r="CG141" s="157"/>
      <c r="CH141" s="157"/>
      <c r="CI141" s="157"/>
      <c r="CJ141" s="157"/>
      <c r="CK141" s="157"/>
      <c r="CL141" s="157"/>
      <c r="CM141" s="157"/>
      <c r="CN141" s="157"/>
      <c r="CO141" s="157"/>
      <c r="CP141" s="157"/>
      <c r="CQ141" s="157"/>
      <c r="CR141" s="157"/>
      <c r="CS141" s="157"/>
      <c r="CT141" s="157"/>
      <c r="CU141" s="157"/>
      <c r="CV141" s="157"/>
      <c r="CW141" s="157"/>
      <c r="CX141" s="157"/>
      <c r="CY141" s="157"/>
      <c r="CZ141" s="157"/>
      <c r="DA141" s="157"/>
      <c r="DB141" s="157"/>
      <c r="DC141" s="157"/>
      <c r="DD141" s="157"/>
      <c r="DE141" s="157"/>
      <c r="DF141" s="157"/>
      <c r="DG141" s="157"/>
      <c r="DH141" s="157"/>
      <c r="DI141" s="157"/>
      <c r="DJ141" s="157"/>
      <c r="DK141" s="157"/>
      <c r="DL141" s="157"/>
      <c r="DM141" s="157"/>
      <c r="DN141" s="157"/>
      <c r="DO141" s="157"/>
      <c r="DP141" s="157"/>
      <c r="DQ141" s="157"/>
      <c r="DR141" s="157"/>
      <c r="DS141" s="157"/>
      <c r="DT141" s="157"/>
      <c r="DU141" s="157"/>
      <c r="DV141" s="157"/>
      <c r="DW141" s="157"/>
      <c r="DX141" s="157"/>
      <c r="DY141" s="157"/>
      <c r="DZ141" s="157"/>
      <c r="EA141" s="157"/>
      <c r="EB141" s="157"/>
      <c r="EC141" s="157"/>
      <c r="ED141" s="157"/>
      <c r="EE141" s="157"/>
      <c r="EF141" s="157"/>
      <c r="EG141" s="157"/>
      <c r="EH141" s="157"/>
      <c r="EI141" s="157"/>
      <c r="EJ141" s="157"/>
      <c r="EK141" s="157"/>
      <c r="EL141" s="157"/>
      <c r="EM141" s="157"/>
      <c r="EN141" s="157"/>
      <c r="EO141" s="157"/>
      <c r="EP141" s="157"/>
      <c r="EQ141" s="157"/>
      <c r="ER141" s="157"/>
      <c r="ES141" s="157"/>
      <c r="ET141" s="157"/>
      <c r="EU141" s="157"/>
      <c r="EV141" s="157"/>
      <c r="EW141" s="157"/>
      <c r="EX141" s="157"/>
      <c r="EY141" s="157"/>
      <c r="EZ141" s="157"/>
      <c r="FA141" s="157"/>
      <c r="FB141" s="157"/>
      <c r="FC141" s="157"/>
      <c r="FD141" s="157"/>
      <c r="FE141" s="157"/>
      <c r="FF141" s="157"/>
      <c r="FG141" s="157"/>
      <c r="FH141" s="157"/>
      <c r="FI141" s="157"/>
      <c r="FJ141" s="157"/>
      <c r="FK141" s="157"/>
      <c r="FL141" s="157"/>
      <c r="FM141" s="157"/>
      <c r="FN141" s="157"/>
      <c r="FO141" s="157"/>
      <c r="FP141" s="157"/>
      <c r="FQ141" s="157"/>
      <c r="FR141" s="157"/>
      <c r="FS141" s="157"/>
      <c r="FT141" s="157"/>
      <c r="FU141" s="157"/>
      <c r="FV141" s="157"/>
      <c r="FW141" s="157"/>
      <c r="FX141" s="157"/>
      <c r="FY141" s="157"/>
      <c r="FZ141" s="157"/>
      <c r="GA141" s="157"/>
      <c r="GB141" s="157"/>
      <c r="GC141" s="157"/>
      <c r="GD141" s="157"/>
      <c r="GE141" s="157"/>
      <c r="GF141" s="157"/>
      <c r="GG141" s="157"/>
      <c r="GH141" s="157"/>
      <c r="GI141" s="157"/>
      <c r="GJ141" s="157"/>
      <c r="GK141" s="157"/>
      <c r="GL141" s="157"/>
      <c r="GM141" s="157"/>
      <c r="GN141" s="157"/>
      <c r="GO141" s="157"/>
      <c r="GP141" s="157"/>
      <c r="GQ141" s="157"/>
      <c r="GR141" s="157"/>
      <c r="GS141" s="157"/>
      <c r="GT141" s="157"/>
      <c r="GU141" s="157"/>
      <c r="GV141" s="157"/>
      <c r="GW141" s="157"/>
      <c r="GX141" s="157"/>
      <c r="GY141" s="157"/>
      <c r="GZ141" s="157"/>
      <c r="HA141" s="157"/>
      <c r="HB141" s="157"/>
      <c r="HC141" s="157"/>
      <c r="HD141" s="157"/>
      <c r="HE141" s="157"/>
      <c r="HF141" s="157"/>
      <c r="HG141" s="157"/>
      <c r="HH141" s="157"/>
      <c r="HI141" s="157"/>
      <c r="HJ141" s="157"/>
      <c r="HK141" s="157"/>
      <c r="HL141" s="157"/>
      <c r="HM141" s="157"/>
      <c r="HN141" s="157"/>
      <c r="HO141" s="157"/>
      <c r="HP141" s="157"/>
      <c r="HQ141" s="157"/>
      <c r="HR141" s="157"/>
      <c r="HS141" s="157"/>
      <c r="HT141" s="157"/>
      <c r="HU141" s="157"/>
      <c r="HV141" s="157"/>
      <c r="HW141" s="157"/>
      <c r="HX141" s="157"/>
      <c r="HY141" s="157"/>
      <c r="HZ141" s="157"/>
      <c r="IA141" s="157"/>
      <c r="IB141" s="157"/>
      <c r="IC141" s="157"/>
      <c r="ID141" s="157"/>
    </row>
    <row r="142" spans="1:238" s="31" customFormat="1" ht="13.8" x14ac:dyDescent="0.25">
      <c r="A142" s="157"/>
      <c r="B142" s="110"/>
      <c r="C142" s="110"/>
      <c r="D142" s="110"/>
      <c r="E142" s="110"/>
      <c r="F142" s="110"/>
      <c r="G142" s="110"/>
      <c r="H142" s="110"/>
      <c r="I142" s="110"/>
      <c r="J142" s="110"/>
      <c r="K142" s="110"/>
      <c r="L142" s="124"/>
      <c r="M142" s="110"/>
      <c r="N142" s="157"/>
      <c r="O142" s="157"/>
      <c r="P142" s="90"/>
      <c r="Q142" s="157"/>
      <c r="R142" s="223"/>
      <c r="S142" s="157"/>
      <c r="T142" s="90"/>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7"/>
      <c r="GM142" s="157"/>
      <c r="GN142" s="157"/>
      <c r="GO142" s="157"/>
      <c r="GP142" s="157"/>
      <c r="GQ142" s="157"/>
      <c r="GR142" s="157"/>
      <c r="GS142" s="157"/>
      <c r="GT142" s="157"/>
      <c r="GU142" s="157"/>
      <c r="GV142" s="157"/>
      <c r="GW142" s="157"/>
      <c r="GX142" s="157"/>
      <c r="GY142" s="157"/>
      <c r="GZ142" s="157"/>
      <c r="HA142" s="157"/>
      <c r="HB142" s="157"/>
      <c r="HC142" s="157"/>
      <c r="HD142" s="157"/>
      <c r="HE142" s="157"/>
      <c r="HF142" s="157"/>
      <c r="HG142" s="157"/>
      <c r="HH142" s="157"/>
      <c r="HI142" s="157"/>
      <c r="HJ142" s="157"/>
      <c r="HK142" s="157"/>
      <c r="HL142" s="157"/>
      <c r="HM142" s="157"/>
      <c r="HN142" s="157"/>
      <c r="HO142" s="157"/>
      <c r="HP142" s="157"/>
      <c r="HQ142" s="157"/>
      <c r="HR142" s="157"/>
      <c r="HS142" s="157"/>
      <c r="HT142" s="157"/>
      <c r="HU142" s="157"/>
      <c r="HV142" s="157"/>
      <c r="HW142" s="157"/>
      <c r="HX142" s="157"/>
      <c r="HY142" s="157"/>
      <c r="HZ142" s="157"/>
      <c r="IA142" s="157"/>
      <c r="IB142" s="157"/>
      <c r="IC142" s="157"/>
      <c r="ID142" s="157"/>
    </row>
    <row r="143" spans="1:238" s="31" customFormat="1" ht="13.8" x14ac:dyDescent="0.25">
      <c r="A143" s="157"/>
      <c r="B143" s="110"/>
      <c r="C143" s="110"/>
      <c r="D143" s="110"/>
      <c r="E143" s="110"/>
      <c r="F143" s="110"/>
      <c r="G143" s="110"/>
      <c r="H143" s="110"/>
      <c r="I143" s="110"/>
      <c r="J143" s="110"/>
      <c r="K143" s="110"/>
      <c r="L143" s="124"/>
      <c r="M143" s="110"/>
      <c r="N143" s="157"/>
      <c r="O143" s="157"/>
      <c r="P143" s="90"/>
      <c r="Q143" s="157"/>
      <c r="R143" s="223"/>
      <c r="S143" s="157"/>
      <c r="T143" s="90"/>
      <c r="U143" s="157"/>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c r="CG143" s="157"/>
      <c r="CH143" s="157"/>
      <c r="CI143" s="157"/>
      <c r="CJ143" s="157"/>
      <c r="CK143" s="157"/>
      <c r="CL143" s="157"/>
      <c r="CM143" s="157"/>
      <c r="CN143" s="157"/>
      <c r="CO143" s="157"/>
      <c r="CP143" s="157"/>
      <c r="CQ143" s="157"/>
      <c r="CR143" s="157"/>
      <c r="CS143" s="157"/>
      <c r="CT143" s="157"/>
      <c r="CU143" s="157"/>
      <c r="CV143" s="157"/>
      <c r="CW143" s="157"/>
      <c r="CX143" s="157"/>
      <c r="CY143" s="157"/>
      <c r="CZ143" s="157"/>
      <c r="DA143" s="157"/>
      <c r="DB143" s="157"/>
      <c r="DC143" s="157"/>
      <c r="DD143" s="157"/>
      <c r="DE143" s="157"/>
      <c r="DF143" s="157"/>
      <c r="DG143" s="157"/>
      <c r="DH143" s="157"/>
      <c r="DI143" s="157"/>
      <c r="DJ143" s="157"/>
      <c r="DK143" s="157"/>
      <c r="DL143" s="157"/>
      <c r="DM143" s="157"/>
      <c r="DN143" s="157"/>
      <c r="DO143" s="157"/>
      <c r="DP143" s="157"/>
      <c r="DQ143" s="157"/>
      <c r="DR143" s="157"/>
      <c r="DS143" s="157"/>
      <c r="DT143" s="157"/>
      <c r="DU143" s="157"/>
      <c r="DV143" s="157"/>
      <c r="DW143" s="157"/>
      <c r="DX143" s="157"/>
      <c r="DY143" s="157"/>
      <c r="DZ143" s="157"/>
      <c r="EA143" s="157"/>
      <c r="EB143" s="157"/>
      <c r="EC143" s="157"/>
      <c r="ED143" s="157"/>
      <c r="EE143" s="157"/>
      <c r="EF143" s="157"/>
      <c r="EG143" s="157"/>
      <c r="EH143" s="157"/>
      <c r="EI143" s="157"/>
      <c r="EJ143" s="157"/>
      <c r="EK143" s="157"/>
      <c r="EL143" s="157"/>
      <c r="EM143" s="157"/>
      <c r="EN143" s="157"/>
      <c r="EO143" s="157"/>
      <c r="EP143" s="157"/>
      <c r="EQ143" s="157"/>
      <c r="ER143" s="157"/>
      <c r="ES143" s="157"/>
      <c r="ET143" s="157"/>
      <c r="EU143" s="157"/>
      <c r="EV143" s="157"/>
      <c r="EW143" s="157"/>
      <c r="EX143" s="157"/>
      <c r="EY143" s="157"/>
      <c r="EZ143" s="157"/>
      <c r="FA143" s="157"/>
      <c r="FB143" s="157"/>
      <c r="FC143" s="157"/>
      <c r="FD143" s="157"/>
      <c r="FE143" s="157"/>
      <c r="FF143" s="157"/>
      <c r="FG143" s="157"/>
      <c r="FH143" s="157"/>
      <c r="FI143" s="157"/>
      <c r="FJ143" s="157"/>
      <c r="FK143" s="157"/>
      <c r="FL143" s="157"/>
      <c r="FM143" s="157"/>
      <c r="FN143" s="157"/>
      <c r="FO143" s="157"/>
      <c r="FP143" s="157"/>
      <c r="FQ143" s="157"/>
      <c r="FR143" s="157"/>
      <c r="FS143" s="157"/>
      <c r="FT143" s="157"/>
      <c r="FU143" s="157"/>
      <c r="FV143" s="157"/>
      <c r="FW143" s="157"/>
      <c r="FX143" s="157"/>
      <c r="FY143" s="157"/>
      <c r="FZ143" s="157"/>
      <c r="GA143" s="157"/>
      <c r="GB143" s="157"/>
      <c r="GC143" s="157"/>
      <c r="GD143" s="157"/>
      <c r="GE143" s="157"/>
      <c r="GF143" s="157"/>
      <c r="GG143" s="157"/>
      <c r="GH143" s="157"/>
      <c r="GI143" s="157"/>
      <c r="GJ143" s="157"/>
      <c r="GK143" s="157"/>
      <c r="GL143" s="157"/>
      <c r="GM143" s="157"/>
      <c r="GN143" s="157"/>
      <c r="GO143" s="157"/>
      <c r="GP143" s="157"/>
      <c r="GQ143" s="157"/>
      <c r="GR143" s="157"/>
      <c r="GS143" s="157"/>
      <c r="GT143" s="157"/>
      <c r="GU143" s="157"/>
      <c r="GV143" s="157"/>
      <c r="GW143" s="157"/>
      <c r="GX143" s="157"/>
      <c r="GY143" s="157"/>
      <c r="GZ143" s="157"/>
      <c r="HA143" s="157"/>
      <c r="HB143" s="157"/>
      <c r="HC143" s="157"/>
      <c r="HD143" s="157"/>
      <c r="HE143" s="157"/>
      <c r="HF143" s="157"/>
      <c r="HG143" s="157"/>
      <c r="HH143" s="157"/>
      <c r="HI143" s="157"/>
      <c r="HJ143" s="157"/>
      <c r="HK143" s="157"/>
      <c r="HL143" s="157"/>
      <c r="HM143" s="157"/>
      <c r="HN143" s="157"/>
      <c r="HO143" s="157"/>
      <c r="HP143" s="157"/>
      <c r="HQ143" s="157"/>
      <c r="HR143" s="157"/>
      <c r="HS143" s="157"/>
      <c r="HT143" s="157"/>
      <c r="HU143" s="157"/>
      <c r="HV143" s="157"/>
      <c r="HW143" s="157"/>
      <c r="HX143" s="157"/>
      <c r="HY143" s="157"/>
      <c r="HZ143" s="157"/>
      <c r="IA143" s="157"/>
      <c r="IB143" s="157"/>
      <c r="IC143" s="157"/>
      <c r="ID143" s="157"/>
    </row>
    <row r="144" spans="1:238" s="31" customFormat="1" ht="13.8" x14ac:dyDescent="0.25">
      <c r="A144" s="157"/>
      <c r="B144" s="110"/>
      <c r="C144" s="110"/>
      <c r="D144" s="110"/>
      <c r="E144" s="110"/>
      <c r="F144" s="110"/>
      <c r="G144" s="110"/>
      <c r="H144" s="110"/>
      <c r="I144" s="110"/>
      <c r="J144" s="110"/>
      <c r="K144" s="110"/>
      <c r="L144" s="124"/>
      <c r="M144" s="110"/>
      <c r="N144" s="157"/>
      <c r="O144" s="157"/>
      <c r="P144" s="90"/>
      <c r="Q144" s="157"/>
      <c r="R144" s="223"/>
      <c r="S144" s="157"/>
      <c r="T144" s="90"/>
      <c r="U144" s="157"/>
      <c r="V144" s="157"/>
      <c r="W144" s="157"/>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c r="CE144" s="157"/>
      <c r="CF144" s="157"/>
      <c r="CG144" s="157"/>
      <c r="CH144" s="157"/>
      <c r="CI144" s="157"/>
      <c r="CJ144" s="157"/>
      <c r="CK144" s="157"/>
      <c r="CL144" s="157"/>
      <c r="CM144" s="157"/>
      <c r="CN144" s="157"/>
      <c r="CO144" s="157"/>
      <c r="CP144" s="157"/>
      <c r="CQ144" s="157"/>
      <c r="CR144" s="157"/>
      <c r="CS144" s="157"/>
      <c r="CT144" s="157"/>
      <c r="CU144" s="157"/>
      <c r="CV144" s="157"/>
      <c r="CW144" s="157"/>
      <c r="CX144" s="157"/>
      <c r="CY144" s="157"/>
      <c r="CZ144" s="157"/>
      <c r="DA144" s="157"/>
      <c r="DB144" s="157"/>
      <c r="DC144" s="157"/>
      <c r="DD144" s="157"/>
      <c r="DE144" s="157"/>
      <c r="DF144" s="157"/>
      <c r="DG144" s="157"/>
      <c r="DH144" s="157"/>
      <c r="DI144" s="157"/>
      <c r="DJ144" s="157"/>
      <c r="DK144" s="157"/>
      <c r="DL144" s="157"/>
      <c r="DM144" s="157"/>
      <c r="DN144" s="157"/>
      <c r="DO144" s="157"/>
      <c r="DP144" s="157"/>
      <c r="DQ144" s="157"/>
      <c r="DR144" s="157"/>
      <c r="DS144" s="157"/>
      <c r="DT144" s="157"/>
      <c r="DU144" s="157"/>
      <c r="DV144" s="157"/>
      <c r="DW144" s="157"/>
      <c r="DX144" s="157"/>
      <c r="DY144" s="157"/>
      <c r="DZ144" s="157"/>
      <c r="EA144" s="157"/>
      <c r="EB144" s="157"/>
      <c r="EC144" s="157"/>
      <c r="ED144" s="157"/>
      <c r="EE144" s="157"/>
      <c r="EF144" s="157"/>
      <c r="EG144" s="157"/>
      <c r="EH144" s="157"/>
      <c r="EI144" s="157"/>
      <c r="EJ144" s="157"/>
      <c r="EK144" s="157"/>
      <c r="EL144" s="157"/>
      <c r="EM144" s="157"/>
      <c r="EN144" s="157"/>
      <c r="EO144" s="157"/>
      <c r="EP144" s="157"/>
      <c r="EQ144" s="157"/>
      <c r="ER144" s="157"/>
      <c r="ES144" s="157"/>
      <c r="ET144" s="157"/>
      <c r="EU144" s="157"/>
      <c r="EV144" s="157"/>
      <c r="EW144" s="157"/>
      <c r="EX144" s="157"/>
      <c r="EY144" s="157"/>
      <c r="EZ144" s="157"/>
      <c r="FA144" s="157"/>
      <c r="FB144" s="157"/>
      <c r="FC144" s="157"/>
      <c r="FD144" s="157"/>
      <c r="FE144" s="157"/>
      <c r="FF144" s="157"/>
      <c r="FG144" s="157"/>
      <c r="FH144" s="157"/>
      <c r="FI144" s="157"/>
      <c r="FJ144" s="157"/>
      <c r="FK144" s="157"/>
      <c r="FL144" s="157"/>
      <c r="FM144" s="157"/>
      <c r="FN144" s="157"/>
      <c r="FO144" s="157"/>
      <c r="FP144" s="157"/>
      <c r="FQ144" s="157"/>
      <c r="FR144" s="157"/>
      <c r="FS144" s="157"/>
      <c r="FT144" s="157"/>
      <c r="FU144" s="157"/>
      <c r="FV144" s="157"/>
      <c r="FW144" s="157"/>
      <c r="FX144" s="157"/>
      <c r="FY144" s="157"/>
      <c r="FZ144" s="157"/>
      <c r="GA144" s="157"/>
      <c r="GB144" s="157"/>
      <c r="GC144" s="157"/>
      <c r="GD144" s="157"/>
      <c r="GE144" s="157"/>
      <c r="GF144" s="157"/>
      <c r="GG144" s="157"/>
      <c r="GH144" s="157"/>
      <c r="GI144" s="157"/>
      <c r="GJ144" s="157"/>
      <c r="GK144" s="157"/>
      <c r="GL144" s="157"/>
      <c r="GM144" s="157"/>
      <c r="GN144" s="157"/>
      <c r="GO144" s="157"/>
      <c r="GP144" s="157"/>
      <c r="GQ144" s="157"/>
      <c r="GR144" s="157"/>
      <c r="GS144" s="157"/>
      <c r="GT144" s="157"/>
      <c r="GU144" s="157"/>
      <c r="GV144" s="157"/>
      <c r="GW144" s="157"/>
      <c r="GX144" s="157"/>
      <c r="GY144" s="157"/>
      <c r="GZ144" s="157"/>
      <c r="HA144" s="157"/>
      <c r="HB144" s="157"/>
      <c r="HC144" s="157"/>
      <c r="HD144" s="157"/>
      <c r="HE144" s="157"/>
      <c r="HF144" s="157"/>
      <c r="HG144" s="157"/>
      <c r="HH144" s="157"/>
      <c r="HI144" s="157"/>
      <c r="HJ144" s="157"/>
      <c r="HK144" s="157"/>
      <c r="HL144" s="157"/>
      <c r="HM144" s="157"/>
      <c r="HN144" s="157"/>
      <c r="HO144" s="157"/>
      <c r="HP144" s="157"/>
      <c r="HQ144" s="157"/>
      <c r="HR144" s="157"/>
      <c r="HS144" s="157"/>
      <c r="HT144" s="157"/>
      <c r="HU144" s="157"/>
      <c r="HV144" s="157"/>
      <c r="HW144" s="157"/>
      <c r="HX144" s="157"/>
      <c r="HY144" s="157"/>
      <c r="HZ144" s="157"/>
      <c r="IA144" s="157"/>
      <c r="IB144" s="157"/>
      <c r="IC144" s="157"/>
      <c r="ID144" s="157"/>
    </row>
    <row r="145" spans="1:238" s="31" customFormat="1" x14ac:dyDescent="0.25">
      <c r="A145" s="157"/>
      <c r="B145" s="157"/>
      <c r="C145" s="157"/>
      <c r="D145" s="157"/>
      <c r="E145" s="157"/>
      <c r="F145" s="157"/>
      <c r="G145" s="157"/>
      <c r="H145" s="157"/>
      <c r="I145" s="157"/>
      <c r="J145" s="157"/>
      <c r="K145" s="157"/>
      <c r="L145" s="124"/>
      <c r="M145" s="157"/>
      <c r="N145" s="157"/>
      <c r="O145" s="157"/>
      <c r="P145" s="90"/>
      <c r="Q145" s="157"/>
      <c r="R145" s="223"/>
      <c r="S145" s="157"/>
      <c r="T145" s="90"/>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c r="CG145" s="157"/>
      <c r="CH145" s="157"/>
      <c r="CI145" s="157"/>
      <c r="CJ145" s="157"/>
      <c r="CK145" s="157"/>
      <c r="CL145" s="157"/>
      <c r="CM145" s="157"/>
      <c r="CN145" s="157"/>
      <c r="CO145" s="157"/>
      <c r="CP145" s="157"/>
      <c r="CQ145" s="157"/>
      <c r="CR145" s="157"/>
      <c r="CS145" s="157"/>
      <c r="CT145" s="157"/>
      <c r="CU145" s="157"/>
      <c r="CV145" s="157"/>
      <c r="CW145" s="157"/>
      <c r="CX145" s="157"/>
      <c r="CY145" s="157"/>
      <c r="CZ145" s="157"/>
      <c r="DA145" s="157"/>
      <c r="DB145" s="157"/>
      <c r="DC145" s="157"/>
      <c r="DD145" s="157"/>
      <c r="DE145" s="157"/>
      <c r="DF145" s="157"/>
      <c r="DG145" s="157"/>
      <c r="DH145" s="157"/>
      <c r="DI145" s="157"/>
      <c r="DJ145" s="157"/>
      <c r="DK145" s="157"/>
      <c r="DL145" s="157"/>
      <c r="DM145" s="157"/>
      <c r="DN145" s="157"/>
      <c r="DO145" s="157"/>
      <c r="DP145" s="157"/>
      <c r="DQ145" s="157"/>
      <c r="DR145" s="157"/>
      <c r="DS145" s="157"/>
      <c r="DT145" s="157"/>
      <c r="DU145" s="157"/>
      <c r="DV145" s="157"/>
      <c r="DW145" s="157"/>
      <c r="DX145" s="157"/>
      <c r="DY145" s="157"/>
      <c r="DZ145" s="157"/>
      <c r="EA145" s="157"/>
      <c r="EB145" s="157"/>
      <c r="EC145" s="157"/>
      <c r="ED145" s="157"/>
      <c r="EE145" s="157"/>
      <c r="EF145" s="157"/>
      <c r="EG145" s="157"/>
      <c r="EH145" s="157"/>
      <c r="EI145" s="157"/>
      <c r="EJ145" s="157"/>
      <c r="EK145" s="157"/>
      <c r="EL145" s="157"/>
      <c r="EM145" s="157"/>
      <c r="EN145" s="157"/>
      <c r="EO145" s="157"/>
      <c r="EP145" s="157"/>
      <c r="EQ145" s="157"/>
      <c r="ER145" s="157"/>
      <c r="ES145" s="157"/>
      <c r="ET145" s="157"/>
      <c r="EU145" s="157"/>
      <c r="EV145" s="157"/>
      <c r="EW145" s="157"/>
      <c r="EX145" s="157"/>
      <c r="EY145" s="157"/>
      <c r="EZ145" s="157"/>
      <c r="FA145" s="157"/>
      <c r="FB145" s="157"/>
      <c r="FC145" s="157"/>
      <c r="FD145" s="157"/>
      <c r="FE145" s="157"/>
      <c r="FF145" s="157"/>
      <c r="FG145" s="157"/>
      <c r="FH145" s="157"/>
      <c r="FI145" s="157"/>
      <c r="FJ145" s="157"/>
      <c r="FK145" s="157"/>
      <c r="FL145" s="157"/>
      <c r="FM145" s="157"/>
      <c r="FN145" s="157"/>
      <c r="FO145" s="157"/>
      <c r="FP145" s="157"/>
      <c r="FQ145" s="157"/>
      <c r="FR145" s="157"/>
      <c r="FS145" s="157"/>
      <c r="FT145" s="157"/>
      <c r="FU145" s="157"/>
      <c r="FV145" s="157"/>
      <c r="FW145" s="157"/>
      <c r="FX145" s="157"/>
      <c r="FY145" s="157"/>
      <c r="FZ145" s="157"/>
      <c r="GA145" s="157"/>
      <c r="GB145" s="157"/>
      <c r="GC145" s="157"/>
      <c r="GD145" s="157"/>
      <c r="GE145" s="157"/>
      <c r="GF145" s="157"/>
      <c r="GG145" s="157"/>
      <c r="GH145" s="157"/>
      <c r="GI145" s="157"/>
      <c r="GJ145" s="157"/>
      <c r="GK145" s="157"/>
      <c r="GL145" s="157"/>
      <c r="GM145" s="157"/>
      <c r="GN145" s="157"/>
      <c r="GO145" s="157"/>
      <c r="GP145" s="157"/>
      <c r="GQ145" s="157"/>
      <c r="GR145" s="157"/>
      <c r="GS145" s="157"/>
      <c r="GT145" s="157"/>
      <c r="GU145" s="157"/>
      <c r="GV145" s="157"/>
      <c r="GW145" s="157"/>
      <c r="GX145" s="157"/>
      <c r="GY145" s="157"/>
      <c r="GZ145" s="157"/>
      <c r="HA145" s="157"/>
      <c r="HB145" s="157"/>
      <c r="HC145" s="157"/>
      <c r="HD145" s="157"/>
      <c r="HE145" s="157"/>
      <c r="HF145" s="157"/>
      <c r="HG145" s="157"/>
      <c r="HH145" s="157"/>
      <c r="HI145" s="157"/>
      <c r="HJ145" s="157"/>
      <c r="HK145" s="157"/>
      <c r="HL145" s="157"/>
      <c r="HM145" s="157"/>
      <c r="HN145" s="157"/>
      <c r="HO145" s="157"/>
      <c r="HP145" s="157"/>
      <c r="HQ145" s="157"/>
      <c r="HR145" s="157"/>
      <c r="HS145" s="157"/>
      <c r="HT145" s="157"/>
      <c r="HU145" s="157"/>
      <c r="HV145" s="157"/>
      <c r="HW145" s="157"/>
      <c r="HX145" s="157"/>
      <c r="HY145" s="157"/>
      <c r="HZ145" s="157"/>
      <c r="IA145" s="157"/>
      <c r="IB145" s="157"/>
      <c r="IC145" s="157"/>
      <c r="ID145" s="157"/>
    </row>
    <row r="146" spans="1:238" s="31" customFormat="1" x14ac:dyDescent="0.25">
      <c r="A146" s="157"/>
      <c r="B146" s="157"/>
      <c r="C146" s="157"/>
      <c r="D146" s="157"/>
      <c r="E146" s="157"/>
      <c r="F146" s="157"/>
      <c r="G146" s="157"/>
      <c r="H146" s="157"/>
      <c r="I146" s="157"/>
      <c r="J146" s="157"/>
      <c r="K146" s="157"/>
      <c r="L146" s="124"/>
      <c r="M146" s="157"/>
      <c r="N146" s="157"/>
      <c r="O146" s="157"/>
      <c r="P146" s="90"/>
      <c r="Q146" s="157"/>
      <c r="R146" s="223"/>
      <c r="S146" s="157"/>
      <c r="T146" s="90"/>
      <c r="U146" s="157"/>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c r="CG146" s="157"/>
      <c r="CH146" s="157"/>
      <c r="CI146" s="157"/>
      <c r="CJ146" s="157"/>
      <c r="CK146" s="157"/>
      <c r="CL146" s="157"/>
      <c r="CM146" s="157"/>
      <c r="CN146" s="157"/>
      <c r="CO146" s="157"/>
      <c r="CP146" s="157"/>
      <c r="CQ146" s="157"/>
      <c r="CR146" s="157"/>
      <c r="CS146" s="157"/>
      <c r="CT146" s="157"/>
      <c r="CU146" s="157"/>
      <c r="CV146" s="157"/>
      <c r="CW146" s="157"/>
      <c r="CX146" s="157"/>
      <c r="CY146" s="157"/>
      <c r="CZ146" s="157"/>
      <c r="DA146" s="157"/>
      <c r="DB146" s="157"/>
      <c r="DC146" s="157"/>
      <c r="DD146" s="157"/>
      <c r="DE146" s="157"/>
      <c r="DF146" s="157"/>
      <c r="DG146" s="157"/>
      <c r="DH146" s="157"/>
      <c r="DI146" s="157"/>
      <c r="DJ146" s="157"/>
      <c r="DK146" s="157"/>
      <c r="DL146" s="157"/>
      <c r="DM146" s="157"/>
      <c r="DN146" s="157"/>
      <c r="DO146" s="157"/>
      <c r="DP146" s="157"/>
      <c r="DQ146" s="157"/>
      <c r="DR146" s="157"/>
      <c r="DS146" s="157"/>
      <c r="DT146" s="157"/>
      <c r="DU146" s="157"/>
      <c r="DV146" s="157"/>
      <c r="DW146" s="157"/>
      <c r="DX146" s="157"/>
      <c r="DY146" s="157"/>
      <c r="DZ146" s="157"/>
      <c r="EA146" s="157"/>
      <c r="EB146" s="157"/>
      <c r="EC146" s="157"/>
      <c r="ED146" s="157"/>
      <c r="EE146" s="157"/>
      <c r="EF146" s="157"/>
      <c r="EG146" s="157"/>
      <c r="EH146" s="157"/>
      <c r="EI146" s="157"/>
      <c r="EJ146" s="157"/>
      <c r="EK146" s="157"/>
      <c r="EL146" s="157"/>
      <c r="EM146" s="157"/>
      <c r="EN146" s="157"/>
      <c r="EO146" s="157"/>
      <c r="EP146" s="157"/>
      <c r="EQ146" s="157"/>
      <c r="ER146" s="157"/>
      <c r="ES146" s="157"/>
      <c r="ET146" s="157"/>
      <c r="EU146" s="157"/>
      <c r="EV146" s="157"/>
      <c r="EW146" s="157"/>
      <c r="EX146" s="157"/>
      <c r="EY146" s="157"/>
      <c r="EZ146" s="157"/>
      <c r="FA146" s="157"/>
      <c r="FB146" s="157"/>
      <c r="FC146" s="157"/>
      <c r="FD146" s="157"/>
      <c r="FE146" s="157"/>
      <c r="FF146" s="157"/>
      <c r="FG146" s="157"/>
      <c r="FH146" s="157"/>
      <c r="FI146" s="157"/>
      <c r="FJ146" s="157"/>
      <c r="FK146" s="157"/>
      <c r="FL146" s="157"/>
      <c r="FM146" s="157"/>
      <c r="FN146" s="157"/>
      <c r="FO146" s="157"/>
      <c r="FP146" s="157"/>
      <c r="FQ146" s="157"/>
      <c r="FR146" s="157"/>
      <c r="FS146" s="157"/>
      <c r="FT146" s="157"/>
      <c r="FU146" s="157"/>
      <c r="FV146" s="157"/>
      <c r="FW146" s="157"/>
      <c r="FX146" s="157"/>
      <c r="FY146" s="157"/>
      <c r="FZ146" s="157"/>
      <c r="GA146" s="157"/>
      <c r="GB146" s="157"/>
      <c r="GC146" s="157"/>
      <c r="GD146" s="157"/>
      <c r="GE146" s="157"/>
      <c r="GF146" s="157"/>
      <c r="GG146" s="157"/>
      <c r="GH146" s="157"/>
      <c r="GI146" s="157"/>
      <c r="GJ146" s="157"/>
      <c r="GK146" s="157"/>
      <c r="GL146" s="157"/>
      <c r="GM146" s="157"/>
      <c r="GN146" s="157"/>
      <c r="GO146" s="157"/>
      <c r="GP146" s="157"/>
      <c r="GQ146" s="157"/>
      <c r="GR146" s="157"/>
      <c r="GS146" s="157"/>
      <c r="GT146" s="157"/>
      <c r="GU146" s="157"/>
      <c r="GV146" s="157"/>
      <c r="GW146" s="157"/>
      <c r="GX146" s="157"/>
      <c r="GY146" s="157"/>
      <c r="GZ146" s="157"/>
      <c r="HA146" s="157"/>
      <c r="HB146" s="157"/>
      <c r="HC146" s="157"/>
      <c r="HD146" s="157"/>
      <c r="HE146" s="157"/>
      <c r="HF146" s="157"/>
      <c r="HG146" s="157"/>
      <c r="HH146" s="157"/>
      <c r="HI146" s="157"/>
      <c r="HJ146" s="157"/>
      <c r="HK146" s="157"/>
      <c r="HL146" s="157"/>
      <c r="HM146" s="157"/>
      <c r="HN146" s="157"/>
      <c r="HO146" s="157"/>
      <c r="HP146" s="157"/>
      <c r="HQ146" s="157"/>
      <c r="HR146" s="157"/>
      <c r="HS146" s="157"/>
      <c r="HT146" s="157"/>
      <c r="HU146" s="157"/>
      <c r="HV146" s="157"/>
      <c r="HW146" s="157"/>
      <c r="HX146" s="157"/>
      <c r="HY146" s="157"/>
      <c r="HZ146" s="157"/>
      <c r="IA146" s="157"/>
      <c r="IB146" s="157"/>
      <c r="IC146" s="157"/>
      <c r="ID146" s="157"/>
    </row>
    <row r="147" spans="1:238" s="31" customFormat="1" x14ac:dyDescent="0.25">
      <c r="A147" s="157"/>
      <c r="B147" s="157"/>
      <c r="C147" s="157"/>
      <c r="D147" s="157"/>
      <c r="E147" s="157"/>
      <c r="F147" s="157"/>
      <c r="G147" s="157"/>
      <c r="H147" s="157"/>
      <c r="I147" s="157"/>
      <c r="J147" s="157"/>
      <c r="K147" s="157"/>
      <c r="L147" s="124"/>
      <c r="M147" s="157"/>
      <c r="N147" s="157"/>
      <c r="O147" s="157"/>
      <c r="P147" s="90"/>
      <c r="Q147" s="157"/>
      <c r="R147" s="223"/>
      <c r="S147" s="157"/>
      <c r="T147" s="90"/>
      <c r="U147" s="157"/>
      <c r="V147" s="157"/>
      <c r="W147" s="157"/>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7"/>
      <c r="AS147" s="157"/>
      <c r="AT147" s="157"/>
      <c r="AU147" s="157"/>
      <c r="AV147" s="157"/>
      <c r="AW147" s="157"/>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c r="CG147" s="157"/>
      <c r="CH147" s="157"/>
      <c r="CI147" s="157"/>
      <c r="CJ147" s="157"/>
      <c r="CK147" s="157"/>
      <c r="CL147" s="157"/>
      <c r="CM147" s="157"/>
      <c r="CN147" s="157"/>
      <c r="CO147" s="157"/>
      <c r="CP147" s="157"/>
      <c r="CQ147" s="157"/>
      <c r="CR147" s="157"/>
      <c r="CS147" s="157"/>
      <c r="CT147" s="157"/>
      <c r="CU147" s="157"/>
      <c r="CV147" s="157"/>
      <c r="CW147" s="157"/>
      <c r="CX147" s="157"/>
      <c r="CY147" s="157"/>
      <c r="CZ147" s="157"/>
      <c r="DA147" s="157"/>
      <c r="DB147" s="157"/>
      <c r="DC147" s="157"/>
      <c r="DD147" s="157"/>
      <c r="DE147" s="157"/>
      <c r="DF147" s="157"/>
      <c r="DG147" s="157"/>
      <c r="DH147" s="157"/>
      <c r="DI147" s="157"/>
      <c r="DJ147" s="157"/>
      <c r="DK147" s="157"/>
      <c r="DL147" s="157"/>
      <c r="DM147" s="157"/>
      <c r="DN147" s="157"/>
      <c r="DO147" s="157"/>
      <c r="DP147" s="157"/>
      <c r="DQ147" s="157"/>
      <c r="DR147" s="157"/>
      <c r="DS147" s="157"/>
      <c r="DT147" s="157"/>
      <c r="DU147" s="157"/>
      <c r="DV147" s="157"/>
      <c r="DW147" s="157"/>
      <c r="DX147" s="157"/>
      <c r="DY147" s="157"/>
      <c r="DZ147" s="157"/>
      <c r="EA147" s="157"/>
      <c r="EB147" s="157"/>
      <c r="EC147" s="157"/>
      <c r="ED147" s="157"/>
      <c r="EE147" s="157"/>
      <c r="EF147" s="157"/>
      <c r="EG147" s="157"/>
      <c r="EH147" s="157"/>
      <c r="EI147" s="157"/>
      <c r="EJ147" s="157"/>
      <c r="EK147" s="157"/>
      <c r="EL147" s="157"/>
      <c r="EM147" s="157"/>
      <c r="EN147" s="157"/>
      <c r="EO147" s="157"/>
      <c r="EP147" s="157"/>
      <c r="EQ147" s="157"/>
      <c r="ER147" s="157"/>
      <c r="ES147" s="157"/>
      <c r="ET147" s="157"/>
      <c r="EU147" s="157"/>
      <c r="EV147" s="157"/>
      <c r="EW147" s="157"/>
      <c r="EX147" s="157"/>
      <c r="EY147" s="157"/>
      <c r="EZ147" s="157"/>
      <c r="FA147" s="157"/>
      <c r="FB147" s="157"/>
      <c r="FC147" s="157"/>
      <c r="FD147" s="157"/>
      <c r="FE147" s="157"/>
      <c r="FF147" s="157"/>
      <c r="FG147" s="157"/>
      <c r="FH147" s="157"/>
      <c r="FI147" s="157"/>
      <c r="FJ147" s="157"/>
      <c r="FK147" s="157"/>
      <c r="FL147" s="157"/>
      <c r="FM147" s="157"/>
      <c r="FN147" s="157"/>
      <c r="FO147" s="157"/>
      <c r="FP147" s="157"/>
      <c r="FQ147" s="157"/>
      <c r="FR147" s="157"/>
      <c r="FS147" s="157"/>
      <c r="FT147" s="157"/>
      <c r="FU147" s="157"/>
      <c r="FV147" s="157"/>
      <c r="FW147" s="157"/>
      <c r="FX147" s="157"/>
      <c r="FY147" s="157"/>
      <c r="FZ147" s="157"/>
      <c r="GA147" s="157"/>
      <c r="GB147" s="157"/>
      <c r="GC147" s="157"/>
      <c r="GD147" s="157"/>
      <c r="GE147" s="157"/>
      <c r="GF147" s="157"/>
      <c r="GG147" s="157"/>
      <c r="GH147" s="157"/>
      <c r="GI147" s="157"/>
      <c r="GJ147" s="157"/>
      <c r="GK147" s="157"/>
      <c r="GL147" s="157"/>
      <c r="GM147" s="157"/>
      <c r="GN147" s="157"/>
      <c r="GO147" s="157"/>
      <c r="GP147" s="157"/>
      <c r="GQ147" s="157"/>
      <c r="GR147" s="157"/>
      <c r="GS147" s="157"/>
      <c r="GT147" s="157"/>
      <c r="GU147" s="157"/>
      <c r="GV147" s="157"/>
      <c r="GW147" s="157"/>
      <c r="GX147" s="157"/>
      <c r="GY147" s="157"/>
      <c r="GZ147" s="157"/>
      <c r="HA147" s="157"/>
      <c r="HB147" s="157"/>
      <c r="HC147" s="157"/>
      <c r="HD147" s="157"/>
      <c r="HE147" s="157"/>
      <c r="HF147" s="157"/>
      <c r="HG147" s="157"/>
      <c r="HH147" s="157"/>
      <c r="HI147" s="157"/>
      <c r="HJ147" s="157"/>
      <c r="HK147" s="157"/>
      <c r="HL147" s="157"/>
      <c r="HM147" s="157"/>
      <c r="HN147" s="157"/>
      <c r="HO147" s="157"/>
      <c r="HP147" s="157"/>
      <c r="HQ147" s="157"/>
      <c r="HR147" s="157"/>
      <c r="HS147" s="157"/>
      <c r="HT147" s="157"/>
      <c r="HU147" s="157"/>
      <c r="HV147" s="157"/>
      <c r="HW147" s="157"/>
      <c r="HX147" s="157"/>
      <c r="HY147" s="157"/>
      <c r="HZ147" s="157"/>
      <c r="IA147" s="157"/>
      <c r="IB147" s="157"/>
      <c r="IC147" s="157"/>
      <c r="ID147" s="157"/>
    </row>
    <row r="148" spans="1:238" s="31" customFormat="1" x14ac:dyDescent="0.25">
      <c r="A148" s="157"/>
      <c r="B148" s="157"/>
      <c r="C148" s="157"/>
      <c r="D148" s="157"/>
      <c r="E148" s="157"/>
      <c r="F148" s="157"/>
      <c r="G148" s="157"/>
      <c r="H148" s="157"/>
      <c r="I148" s="157"/>
      <c r="J148" s="157"/>
      <c r="K148" s="157"/>
      <c r="L148" s="124"/>
      <c r="M148" s="157"/>
      <c r="N148" s="157"/>
      <c r="O148" s="157"/>
      <c r="P148" s="90"/>
      <c r="Q148" s="157"/>
      <c r="R148" s="223"/>
      <c r="S148" s="157"/>
      <c r="T148" s="90"/>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c r="CG148" s="157"/>
      <c r="CH148" s="157"/>
      <c r="CI148" s="157"/>
      <c r="CJ148" s="157"/>
      <c r="CK148" s="157"/>
      <c r="CL148" s="157"/>
      <c r="CM148" s="157"/>
      <c r="CN148" s="157"/>
      <c r="CO148" s="157"/>
      <c r="CP148" s="157"/>
      <c r="CQ148" s="157"/>
      <c r="CR148" s="157"/>
      <c r="CS148" s="157"/>
      <c r="CT148" s="157"/>
      <c r="CU148" s="157"/>
      <c r="CV148" s="157"/>
      <c r="CW148" s="157"/>
      <c r="CX148" s="157"/>
      <c r="CY148" s="157"/>
      <c r="CZ148" s="157"/>
      <c r="DA148" s="157"/>
      <c r="DB148" s="157"/>
      <c r="DC148" s="157"/>
      <c r="DD148" s="157"/>
      <c r="DE148" s="157"/>
      <c r="DF148" s="157"/>
      <c r="DG148" s="157"/>
      <c r="DH148" s="157"/>
      <c r="DI148" s="157"/>
      <c r="DJ148" s="157"/>
      <c r="DK148" s="157"/>
      <c r="DL148" s="157"/>
      <c r="DM148" s="157"/>
      <c r="DN148" s="157"/>
      <c r="DO148" s="157"/>
      <c r="DP148" s="157"/>
      <c r="DQ148" s="157"/>
      <c r="DR148" s="157"/>
      <c r="DS148" s="157"/>
      <c r="DT148" s="157"/>
      <c r="DU148" s="157"/>
      <c r="DV148" s="157"/>
      <c r="DW148" s="157"/>
      <c r="DX148" s="157"/>
      <c r="DY148" s="157"/>
      <c r="DZ148" s="157"/>
      <c r="EA148" s="157"/>
      <c r="EB148" s="157"/>
      <c r="EC148" s="157"/>
      <c r="ED148" s="157"/>
      <c r="EE148" s="157"/>
      <c r="EF148" s="157"/>
      <c r="EG148" s="157"/>
      <c r="EH148" s="157"/>
      <c r="EI148" s="157"/>
      <c r="EJ148" s="157"/>
      <c r="EK148" s="157"/>
      <c r="EL148" s="157"/>
      <c r="EM148" s="157"/>
      <c r="EN148" s="157"/>
      <c r="EO148" s="157"/>
      <c r="EP148" s="157"/>
      <c r="EQ148" s="157"/>
      <c r="ER148" s="157"/>
      <c r="ES148" s="157"/>
      <c r="ET148" s="157"/>
      <c r="EU148" s="157"/>
      <c r="EV148" s="157"/>
      <c r="EW148" s="157"/>
      <c r="EX148" s="157"/>
      <c r="EY148" s="157"/>
      <c r="EZ148" s="157"/>
      <c r="FA148" s="157"/>
      <c r="FB148" s="157"/>
      <c r="FC148" s="157"/>
      <c r="FD148" s="157"/>
      <c r="FE148" s="157"/>
      <c r="FF148" s="157"/>
      <c r="FG148" s="157"/>
      <c r="FH148" s="157"/>
      <c r="FI148" s="157"/>
      <c r="FJ148" s="157"/>
      <c r="FK148" s="157"/>
      <c r="FL148" s="157"/>
      <c r="FM148" s="157"/>
      <c r="FN148" s="157"/>
      <c r="FO148" s="157"/>
      <c r="FP148" s="157"/>
      <c r="FQ148" s="157"/>
      <c r="FR148" s="157"/>
      <c r="FS148" s="157"/>
      <c r="FT148" s="157"/>
      <c r="FU148" s="157"/>
      <c r="FV148" s="157"/>
      <c r="FW148" s="157"/>
      <c r="FX148" s="157"/>
      <c r="FY148" s="157"/>
      <c r="FZ148" s="157"/>
      <c r="GA148" s="157"/>
      <c r="GB148" s="157"/>
      <c r="GC148" s="157"/>
      <c r="GD148" s="157"/>
      <c r="GE148" s="157"/>
      <c r="GF148" s="157"/>
      <c r="GG148" s="157"/>
      <c r="GH148" s="157"/>
      <c r="GI148" s="157"/>
      <c r="GJ148" s="157"/>
      <c r="GK148" s="157"/>
      <c r="GL148" s="157"/>
      <c r="GM148" s="157"/>
      <c r="GN148" s="157"/>
      <c r="GO148" s="157"/>
      <c r="GP148" s="157"/>
      <c r="GQ148" s="157"/>
      <c r="GR148" s="157"/>
      <c r="GS148" s="157"/>
      <c r="GT148" s="157"/>
      <c r="GU148" s="157"/>
      <c r="GV148" s="157"/>
      <c r="GW148" s="157"/>
      <c r="GX148" s="157"/>
      <c r="GY148" s="157"/>
      <c r="GZ148" s="157"/>
      <c r="HA148" s="157"/>
      <c r="HB148" s="157"/>
      <c r="HC148" s="157"/>
      <c r="HD148" s="157"/>
      <c r="HE148" s="157"/>
      <c r="HF148" s="157"/>
      <c r="HG148" s="157"/>
      <c r="HH148" s="157"/>
      <c r="HI148" s="157"/>
      <c r="HJ148" s="157"/>
      <c r="HK148" s="157"/>
      <c r="HL148" s="157"/>
      <c r="HM148" s="157"/>
      <c r="HN148" s="157"/>
      <c r="HO148" s="157"/>
      <c r="HP148" s="157"/>
      <c r="HQ148" s="157"/>
      <c r="HR148" s="157"/>
      <c r="HS148" s="157"/>
      <c r="HT148" s="157"/>
      <c r="HU148" s="157"/>
      <c r="HV148" s="157"/>
      <c r="HW148" s="157"/>
      <c r="HX148" s="157"/>
      <c r="HY148" s="157"/>
      <c r="HZ148" s="157"/>
      <c r="IA148" s="157"/>
      <c r="IB148" s="157"/>
      <c r="IC148" s="157"/>
      <c r="ID148" s="157"/>
    </row>
    <row r="149" spans="1:238" s="31" customFormat="1" x14ac:dyDescent="0.25">
      <c r="A149" s="157"/>
      <c r="B149" s="157"/>
      <c r="C149" s="157"/>
      <c r="D149" s="157"/>
      <c r="E149" s="157"/>
      <c r="F149" s="157"/>
      <c r="G149" s="157"/>
      <c r="H149" s="157"/>
      <c r="I149" s="157"/>
      <c r="J149" s="157"/>
      <c r="K149" s="157"/>
      <c r="L149" s="124"/>
      <c r="M149" s="157"/>
      <c r="N149" s="157"/>
      <c r="O149" s="157"/>
      <c r="P149" s="90"/>
      <c r="Q149" s="157"/>
      <c r="R149" s="223"/>
      <c r="S149" s="157"/>
      <c r="T149" s="90"/>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c r="CG149" s="157"/>
      <c r="CH149" s="157"/>
      <c r="CI149" s="157"/>
      <c r="CJ149" s="157"/>
      <c r="CK149" s="157"/>
      <c r="CL149" s="157"/>
      <c r="CM149" s="157"/>
      <c r="CN149" s="157"/>
      <c r="CO149" s="157"/>
      <c r="CP149" s="157"/>
      <c r="CQ149" s="157"/>
      <c r="CR149" s="157"/>
      <c r="CS149" s="157"/>
      <c r="CT149" s="157"/>
      <c r="CU149" s="157"/>
      <c r="CV149" s="157"/>
      <c r="CW149" s="157"/>
      <c r="CX149" s="157"/>
      <c r="CY149" s="157"/>
      <c r="CZ149" s="157"/>
      <c r="DA149" s="157"/>
      <c r="DB149" s="157"/>
      <c r="DC149" s="157"/>
      <c r="DD149" s="157"/>
      <c r="DE149" s="157"/>
      <c r="DF149" s="157"/>
      <c r="DG149" s="157"/>
      <c r="DH149" s="157"/>
      <c r="DI149" s="157"/>
      <c r="DJ149" s="157"/>
      <c r="DK149" s="157"/>
      <c r="DL149" s="157"/>
      <c r="DM149" s="157"/>
      <c r="DN149" s="157"/>
      <c r="DO149" s="157"/>
      <c r="DP149" s="157"/>
      <c r="DQ149" s="157"/>
      <c r="DR149" s="157"/>
      <c r="DS149" s="157"/>
      <c r="DT149" s="157"/>
      <c r="DU149" s="157"/>
      <c r="DV149" s="157"/>
      <c r="DW149" s="157"/>
      <c r="DX149" s="157"/>
      <c r="DY149" s="157"/>
      <c r="DZ149" s="157"/>
      <c r="EA149" s="157"/>
      <c r="EB149" s="157"/>
      <c r="EC149" s="157"/>
      <c r="ED149" s="157"/>
      <c r="EE149" s="157"/>
      <c r="EF149" s="157"/>
      <c r="EG149" s="157"/>
      <c r="EH149" s="157"/>
      <c r="EI149" s="157"/>
      <c r="EJ149" s="157"/>
      <c r="EK149" s="157"/>
      <c r="EL149" s="157"/>
      <c r="EM149" s="157"/>
      <c r="EN149" s="157"/>
      <c r="EO149" s="157"/>
      <c r="EP149" s="157"/>
      <c r="EQ149" s="157"/>
      <c r="ER149" s="157"/>
      <c r="ES149" s="157"/>
      <c r="ET149" s="157"/>
      <c r="EU149" s="157"/>
      <c r="EV149" s="157"/>
      <c r="EW149" s="157"/>
      <c r="EX149" s="157"/>
      <c r="EY149" s="157"/>
      <c r="EZ149" s="157"/>
      <c r="FA149" s="157"/>
      <c r="FB149" s="157"/>
      <c r="FC149" s="157"/>
      <c r="FD149" s="157"/>
      <c r="FE149" s="157"/>
      <c r="FF149" s="157"/>
      <c r="FG149" s="157"/>
      <c r="FH149" s="157"/>
      <c r="FI149" s="157"/>
      <c r="FJ149" s="157"/>
      <c r="FK149" s="157"/>
      <c r="FL149" s="157"/>
      <c r="FM149" s="157"/>
      <c r="FN149" s="157"/>
      <c r="FO149" s="157"/>
      <c r="FP149" s="157"/>
      <c r="FQ149" s="157"/>
      <c r="FR149" s="157"/>
      <c r="FS149" s="157"/>
      <c r="FT149" s="157"/>
      <c r="FU149" s="157"/>
      <c r="FV149" s="157"/>
      <c r="FW149" s="157"/>
      <c r="FX149" s="157"/>
      <c r="FY149" s="157"/>
      <c r="FZ149" s="157"/>
      <c r="GA149" s="157"/>
      <c r="GB149" s="157"/>
      <c r="GC149" s="157"/>
      <c r="GD149" s="157"/>
      <c r="GE149" s="157"/>
      <c r="GF149" s="157"/>
      <c r="GG149" s="157"/>
      <c r="GH149" s="157"/>
      <c r="GI149" s="157"/>
      <c r="GJ149" s="157"/>
      <c r="GK149" s="157"/>
      <c r="GL149" s="157"/>
      <c r="GM149" s="157"/>
      <c r="GN149" s="157"/>
      <c r="GO149" s="157"/>
      <c r="GP149" s="157"/>
      <c r="GQ149" s="157"/>
      <c r="GR149" s="157"/>
      <c r="GS149" s="157"/>
      <c r="GT149" s="157"/>
      <c r="GU149" s="157"/>
      <c r="GV149" s="157"/>
      <c r="GW149" s="157"/>
      <c r="GX149" s="157"/>
      <c r="GY149" s="157"/>
      <c r="GZ149" s="157"/>
      <c r="HA149" s="157"/>
      <c r="HB149" s="157"/>
      <c r="HC149" s="157"/>
      <c r="HD149" s="157"/>
      <c r="HE149" s="157"/>
      <c r="HF149" s="157"/>
      <c r="HG149" s="157"/>
      <c r="HH149" s="157"/>
      <c r="HI149" s="157"/>
      <c r="HJ149" s="157"/>
      <c r="HK149" s="157"/>
      <c r="HL149" s="157"/>
      <c r="HM149" s="157"/>
      <c r="HN149" s="157"/>
      <c r="HO149" s="157"/>
      <c r="HP149" s="157"/>
      <c r="HQ149" s="157"/>
      <c r="HR149" s="157"/>
      <c r="HS149" s="157"/>
      <c r="HT149" s="157"/>
      <c r="HU149" s="157"/>
      <c r="HV149" s="157"/>
      <c r="HW149" s="157"/>
      <c r="HX149" s="157"/>
      <c r="HY149" s="157"/>
      <c r="HZ149" s="157"/>
      <c r="IA149" s="157"/>
      <c r="IB149" s="157"/>
      <c r="IC149" s="157"/>
      <c r="ID149" s="157"/>
    </row>
    <row r="150" spans="1:238" s="31" customFormat="1" x14ac:dyDescent="0.25">
      <c r="A150" s="157"/>
      <c r="B150" s="157"/>
      <c r="C150" s="157"/>
      <c r="D150" s="157"/>
      <c r="E150" s="157"/>
      <c r="F150" s="157"/>
      <c r="G150" s="157"/>
      <c r="H150" s="157"/>
      <c r="I150" s="157"/>
      <c r="J150" s="157"/>
      <c r="K150" s="157"/>
      <c r="L150" s="124"/>
      <c r="M150" s="157"/>
      <c r="N150" s="157"/>
      <c r="O150" s="157"/>
      <c r="P150" s="90"/>
      <c r="Q150" s="157"/>
      <c r="R150" s="223"/>
      <c r="S150" s="157"/>
      <c r="T150" s="90"/>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c r="CG150" s="157"/>
      <c r="CH150" s="157"/>
      <c r="CI150" s="157"/>
      <c r="CJ150" s="157"/>
      <c r="CK150" s="157"/>
      <c r="CL150" s="157"/>
      <c r="CM150" s="157"/>
      <c r="CN150" s="157"/>
      <c r="CO150" s="157"/>
      <c r="CP150" s="157"/>
      <c r="CQ150" s="157"/>
      <c r="CR150" s="157"/>
      <c r="CS150" s="157"/>
      <c r="CT150" s="157"/>
      <c r="CU150" s="157"/>
      <c r="CV150" s="157"/>
      <c r="CW150" s="157"/>
      <c r="CX150" s="157"/>
      <c r="CY150" s="157"/>
      <c r="CZ150" s="157"/>
      <c r="DA150" s="157"/>
      <c r="DB150" s="157"/>
      <c r="DC150" s="157"/>
      <c r="DD150" s="157"/>
      <c r="DE150" s="157"/>
      <c r="DF150" s="157"/>
      <c r="DG150" s="157"/>
      <c r="DH150" s="157"/>
      <c r="DI150" s="157"/>
      <c r="DJ150" s="157"/>
      <c r="DK150" s="157"/>
      <c r="DL150" s="157"/>
      <c r="DM150" s="157"/>
      <c r="DN150" s="157"/>
      <c r="DO150" s="157"/>
      <c r="DP150" s="157"/>
      <c r="DQ150" s="157"/>
      <c r="DR150" s="157"/>
      <c r="DS150" s="157"/>
      <c r="DT150" s="157"/>
      <c r="DU150" s="157"/>
      <c r="DV150" s="157"/>
      <c r="DW150" s="157"/>
      <c r="DX150" s="157"/>
      <c r="DY150" s="157"/>
      <c r="DZ150" s="157"/>
      <c r="EA150" s="157"/>
      <c r="EB150" s="157"/>
      <c r="EC150" s="157"/>
      <c r="ED150" s="157"/>
      <c r="EE150" s="157"/>
      <c r="EF150" s="157"/>
      <c r="EG150" s="157"/>
      <c r="EH150" s="157"/>
      <c r="EI150" s="157"/>
      <c r="EJ150" s="157"/>
      <c r="EK150" s="157"/>
      <c r="EL150" s="157"/>
      <c r="EM150" s="157"/>
      <c r="EN150" s="157"/>
      <c r="EO150" s="157"/>
      <c r="EP150" s="157"/>
      <c r="EQ150" s="157"/>
      <c r="ER150" s="157"/>
      <c r="ES150" s="157"/>
      <c r="ET150" s="157"/>
      <c r="EU150" s="157"/>
      <c r="EV150" s="157"/>
      <c r="EW150" s="157"/>
      <c r="EX150" s="157"/>
      <c r="EY150" s="157"/>
      <c r="EZ150" s="157"/>
      <c r="FA150" s="157"/>
      <c r="FB150" s="157"/>
      <c r="FC150" s="157"/>
      <c r="FD150" s="157"/>
      <c r="FE150" s="157"/>
      <c r="FF150" s="157"/>
      <c r="FG150" s="157"/>
      <c r="FH150" s="157"/>
      <c r="FI150" s="157"/>
      <c r="FJ150" s="157"/>
      <c r="FK150" s="157"/>
      <c r="FL150" s="157"/>
      <c r="FM150" s="157"/>
      <c r="FN150" s="157"/>
      <c r="FO150" s="157"/>
      <c r="FP150" s="157"/>
      <c r="FQ150" s="157"/>
      <c r="FR150" s="157"/>
      <c r="FS150" s="157"/>
      <c r="FT150" s="157"/>
      <c r="FU150" s="157"/>
      <c r="FV150" s="157"/>
      <c r="FW150" s="157"/>
      <c r="FX150" s="157"/>
      <c r="FY150" s="157"/>
      <c r="FZ150" s="157"/>
      <c r="GA150" s="157"/>
      <c r="GB150" s="157"/>
      <c r="GC150" s="157"/>
      <c r="GD150" s="157"/>
      <c r="GE150" s="157"/>
      <c r="GF150" s="157"/>
      <c r="GG150" s="157"/>
      <c r="GH150" s="157"/>
      <c r="GI150" s="157"/>
      <c r="GJ150" s="157"/>
      <c r="GK150" s="157"/>
      <c r="GL150" s="157"/>
      <c r="GM150" s="157"/>
      <c r="GN150" s="157"/>
      <c r="GO150" s="157"/>
      <c r="GP150" s="157"/>
      <c r="GQ150" s="157"/>
      <c r="GR150" s="157"/>
      <c r="GS150" s="157"/>
      <c r="GT150" s="157"/>
      <c r="GU150" s="157"/>
      <c r="GV150" s="157"/>
      <c r="GW150" s="157"/>
      <c r="GX150" s="157"/>
      <c r="GY150" s="157"/>
      <c r="GZ150" s="157"/>
      <c r="HA150" s="157"/>
      <c r="HB150" s="157"/>
      <c r="HC150" s="157"/>
      <c r="HD150" s="157"/>
      <c r="HE150" s="157"/>
      <c r="HF150" s="157"/>
      <c r="HG150" s="157"/>
      <c r="HH150" s="157"/>
      <c r="HI150" s="157"/>
      <c r="HJ150" s="157"/>
      <c r="HK150" s="157"/>
      <c r="HL150" s="157"/>
      <c r="HM150" s="157"/>
      <c r="HN150" s="157"/>
      <c r="HO150" s="157"/>
      <c r="HP150" s="157"/>
      <c r="HQ150" s="157"/>
      <c r="HR150" s="157"/>
      <c r="HS150" s="157"/>
      <c r="HT150" s="157"/>
      <c r="HU150" s="157"/>
      <c r="HV150" s="157"/>
      <c r="HW150" s="157"/>
      <c r="HX150" s="157"/>
      <c r="HY150" s="157"/>
      <c r="HZ150" s="157"/>
      <c r="IA150" s="157"/>
      <c r="IB150" s="157"/>
      <c r="IC150" s="157"/>
      <c r="ID150" s="157"/>
    </row>
    <row r="151" spans="1:238" s="31" customFormat="1" x14ac:dyDescent="0.25">
      <c r="A151" s="157"/>
      <c r="B151" s="157"/>
      <c r="C151" s="157"/>
      <c r="D151" s="157"/>
      <c r="E151" s="157"/>
      <c r="F151" s="157"/>
      <c r="G151" s="157"/>
      <c r="H151" s="157"/>
      <c r="I151" s="157"/>
      <c r="J151" s="157"/>
      <c r="K151" s="157"/>
      <c r="L151" s="124"/>
      <c r="M151" s="157"/>
      <c r="N151" s="157"/>
      <c r="O151" s="157"/>
      <c r="P151" s="90"/>
      <c r="Q151" s="157"/>
      <c r="R151" s="223"/>
      <c r="S151" s="157"/>
      <c r="T151" s="90"/>
      <c r="U151" s="157"/>
      <c r="V151" s="157"/>
      <c r="W151" s="157"/>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c r="CE151" s="157"/>
      <c r="CF151" s="157"/>
      <c r="CG151" s="157"/>
      <c r="CH151" s="157"/>
      <c r="CI151" s="157"/>
      <c r="CJ151" s="157"/>
      <c r="CK151" s="157"/>
      <c r="CL151" s="157"/>
      <c r="CM151" s="157"/>
      <c r="CN151" s="157"/>
      <c r="CO151" s="157"/>
      <c r="CP151" s="157"/>
      <c r="CQ151" s="157"/>
      <c r="CR151" s="157"/>
      <c r="CS151" s="157"/>
      <c r="CT151" s="157"/>
      <c r="CU151" s="157"/>
      <c r="CV151" s="157"/>
      <c r="CW151" s="157"/>
      <c r="CX151" s="157"/>
      <c r="CY151" s="157"/>
      <c r="CZ151" s="157"/>
      <c r="DA151" s="157"/>
      <c r="DB151" s="157"/>
      <c r="DC151" s="157"/>
      <c r="DD151" s="157"/>
      <c r="DE151" s="157"/>
      <c r="DF151" s="157"/>
      <c r="DG151" s="157"/>
      <c r="DH151" s="157"/>
      <c r="DI151" s="157"/>
      <c r="DJ151" s="157"/>
      <c r="DK151" s="157"/>
      <c r="DL151" s="157"/>
      <c r="DM151" s="157"/>
      <c r="DN151" s="157"/>
      <c r="DO151" s="157"/>
      <c r="DP151" s="157"/>
      <c r="DQ151" s="157"/>
      <c r="DR151" s="157"/>
      <c r="DS151" s="157"/>
      <c r="DT151" s="157"/>
      <c r="DU151" s="157"/>
      <c r="DV151" s="157"/>
      <c r="DW151" s="157"/>
      <c r="DX151" s="157"/>
      <c r="DY151" s="157"/>
      <c r="DZ151" s="157"/>
      <c r="EA151" s="157"/>
      <c r="EB151" s="157"/>
      <c r="EC151" s="157"/>
      <c r="ED151" s="157"/>
      <c r="EE151" s="157"/>
      <c r="EF151" s="157"/>
      <c r="EG151" s="157"/>
      <c r="EH151" s="157"/>
      <c r="EI151" s="157"/>
      <c r="EJ151" s="157"/>
      <c r="EK151" s="157"/>
      <c r="EL151" s="157"/>
      <c r="EM151" s="157"/>
      <c r="EN151" s="157"/>
      <c r="EO151" s="157"/>
      <c r="EP151" s="157"/>
      <c r="EQ151" s="157"/>
      <c r="ER151" s="157"/>
      <c r="ES151" s="157"/>
      <c r="ET151" s="157"/>
      <c r="EU151" s="157"/>
      <c r="EV151" s="157"/>
      <c r="EW151" s="157"/>
      <c r="EX151" s="157"/>
      <c r="EY151" s="157"/>
      <c r="EZ151" s="157"/>
      <c r="FA151" s="157"/>
      <c r="FB151" s="157"/>
      <c r="FC151" s="157"/>
      <c r="FD151" s="157"/>
      <c r="FE151" s="157"/>
      <c r="FF151" s="157"/>
      <c r="FG151" s="157"/>
      <c r="FH151" s="157"/>
      <c r="FI151" s="157"/>
      <c r="FJ151" s="157"/>
      <c r="FK151" s="157"/>
      <c r="FL151" s="157"/>
      <c r="FM151" s="157"/>
      <c r="FN151" s="157"/>
      <c r="FO151" s="157"/>
      <c r="FP151" s="157"/>
      <c r="FQ151" s="157"/>
      <c r="FR151" s="157"/>
      <c r="FS151" s="157"/>
      <c r="FT151" s="157"/>
      <c r="FU151" s="157"/>
      <c r="FV151" s="157"/>
      <c r="FW151" s="157"/>
      <c r="FX151" s="157"/>
      <c r="FY151" s="157"/>
      <c r="FZ151" s="157"/>
      <c r="GA151" s="157"/>
      <c r="GB151" s="157"/>
      <c r="GC151" s="157"/>
      <c r="GD151" s="157"/>
      <c r="GE151" s="157"/>
      <c r="GF151" s="157"/>
      <c r="GG151" s="157"/>
      <c r="GH151" s="157"/>
      <c r="GI151" s="157"/>
      <c r="GJ151" s="157"/>
      <c r="GK151" s="157"/>
      <c r="GL151" s="157"/>
      <c r="GM151" s="157"/>
      <c r="GN151" s="157"/>
      <c r="GO151" s="157"/>
      <c r="GP151" s="157"/>
      <c r="GQ151" s="157"/>
      <c r="GR151" s="157"/>
      <c r="GS151" s="157"/>
      <c r="GT151" s="157"/>
      <c r="GU151" s="157"/>
      <c r="GV151" s="157"/>
      <c r="GW151" s="157"/>
      <c r="GX151" s="157"/>
      <c r="GY151" s="157"/>
      <c r="GZ151" s="157"/>
      <c r="HA151" s="157"/>
      <c r="HB151" s="157"/>
      <c r="HC151" s="157"/>
      <c r="HD151" s="157"/>
      <c r="HE151" s="157"/>
      <c r="HF151" s="157"/>
      <c r="HG151" s="157"/>
      <c r="HH151" s="157"/>
      <c r="HI151" s="157"/>
      <c r="HJ151" s="157"/>
      <c r="HK151" s="157"/>
      <c r="HL151" s="157"/>
      <c r="HM151" s="157"/>
      <c r="HN151" s="157"/>
      <c r="HO151" s="157"/>
      <c r="HP151" s="157"/>
      <c r="HQ151" s="157"/>
      <c r="HR151" s="157"/>
      <c r="HS151" s="157"/>
      <c r="HT151" s="157"/>
      <c r="HU151" s="157"/>
      <c r="HV151" s="157"/>
      <c r="HW151" s="157"/>
      <c r="HX151" s="157"/>
      <c r="HY151" s="157"/>
      <c r="HZ151" s="157"/>
      <c r="IA151" s="157"/>
      <c r="IB151" s="157"/>
      <c r="IC151" s="157"/>
      <c r="ID151" s="157"/>
    </row>
    <row r="152" spans="1:238" s="31" customFormat="1" x14ac:dyDescent="0.25">
      <c r="A152" s="157"/>
      <c r="B152" s="157"/>
      <c r="C152" s="157"/>
      <c r="D152" s="157"/>
      <c r="E152" s="157"/>
      <c r="F152" s="157"/>
      <c r="G152" s="157"/>
      <c r="H152" s="157"/>
      <c r="I152" s="157"/>
      <c r="J152" s="157"/>
      <c r="K152" s="157"/>
      <c r="L152" s="124"/>
      <c r="M152" s="157"/>
      <c r="N152" s="157"/>
      <c r="O152" s="157"/>
      <c r="P152" s="90"/>
      <c r="Q152" s="157"/>
      <c r="R152" s="223"/>
      <c r="S152" s="157"/>
      <c r="T152" s="90"/>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c r="CG152" s="157"/>
      <c r="CH152" s="157"/>
      <c r="CI152" s="157"/>
      <c r="CJ152" s="157"/>
      <c r="CK152" s="157"/>
      <c r="CL152" s="157"/>
      <c r="CM152" s="157"/>
      <c r="CN152" s="157"/>
      <c r="CO152" s="157"/>
      <c r="CP152" s="157"/>
      <c r="CQ152" s="157"/>
      <c r="CR152" s="157"/>
      <c r="CS152" s="157"/>
      <c r="CT152" s="157"/>
      <c r="CU152" s="157"/>
      <c r="CV152" s="157"/>
      <c r="CW152" s="157"/>
      <c r="CX152" s="157"/>
      <c r="CY152" s="157"/>
      <c r="CZ152" s="157"/>
      <c r="DA152" s="157"/>
      <c r="DB152" s="157"/>
      <c r="DC152" s="157"/>
      <c r="DD152" s="157"/>
      <c r="DE152" s="157"/>
      <c r="DF152" s="157"/>
      <c r="DG152" s="157"/>
      <c r="DH152" s="157"/>
      <c r="DI152" s="157"/>
      <c r="DJ152" s="157"/>
      <c r="DK152" s="157"/>
      <c r="DL152" s="157"/>
      <c r="DM152" s="157"/>
      <c r="DN152" s="157"/>
      <c r="DO152" s="157"/>
      <c r="DP152" s="157"/>
      <c r="DQ152" s="157"/>
      <c r="DR152" s="157"/>
      <c r="DS152" s="157"/>
      <c r="DT152" s="157"/>
      <c r="DU152" s="157"/>
      <c r="DV152" s="157"/>
      <c r="DW152" s="157"/>
      <c r="DX152" s="157"/>
      <c r="DY152" s="157"/>
      <c r="DZ152" s="157"/>
      <c r="EA152" s="157"/>
      <c r="EB152" s="157"/>
      <c r="EC152" s="157"/>
      <c r="ED152" s="157"/>
      <c r="EE152" s="157"/>
      <c r="EF152" s="157"/>
      <c r="EG152" s="157"/>
      <c r="EH152" s="157"/>
      <c r="EI152" s="157"/>
      <c r="EJ152" s="157"/>
      <c r="EK152" s="157"/>
      <c r="EL152" s="157"/>
      <c r="EM152" s="157"/>
      <c r="EN152" s="157"/>
      <c r="EO152" s="157"/>
      <c r="EP152" s="157"/>
      <c r="EQ152" s="157"/>
      <c r="ER152" s="157"/>
      <c r="ES152" s="157"/>
      <c r="ET152" s="157"/>
      <c r="EU152" s="157"/>
      <c r="EV152" s="157"/>
      <c r="EW152" s="157"/>
      <c r="EX152" s="157"/>
      <c r="EY152" s="157"/>
      <c r="EZ152" s="157"/>
      <c r="FA152" s="157"/>
      <c r="FB152" s="157"/>
      <c r="FC152" s="157"/>
      <c r="FD152" s="157"/>
      <c r="FE152" s="157"/>
      <c r="FF152" s="157"/>
      <c r="FG152" s="157"/>
      <c r="FH152" s="157"/>
      <c r="FI152" s="157"/>
      <c r="FJ152" s="157"/>
      <c r="FK152" s="157"/>
      <c r="FL152" s="157"/>
      <c r="FM152" s="157"/>
      <c r="FN152" s="157"/>
      <c r="FO152" s="157"/>
      <c r="FP152" s="157"/>
      <c r="FQ152" s="157"/>
      <c r="FR152" s="157"/>
      <c r="FS152" s="157"/>
      <c r="FT152" s="157"/>
      <c r="FU152" s="157"/>
      <c r="FV152" s="157"/>
      <c r="FW152" s="157"/>
      <c r="FX152" s="157"/>
      <c r="FY152" s="157"/>
      <c r="FZ152" s="157"/>
      <c r="GA152" s="157"/>
      <c r="GB152" s="157"/>
      <c r="GC152" s="157"/>
      <c r="GD152" s="157"/>
      <c r="GE152" s="157"/>
      <c r="GF152" s="157"/>
      <c r="GG152" s="157"/>
      <c r="GH152" s="157"/>
      <c r="GI152" s="157"/>
      <c r="GJ152" s="157"/>
      <c r="GK152" s="157"/>
      <c r="GL152" s="157"/>
      <c r="GM152" s="157"/>
      <c r="GN152" s="157"/>
      <c r="GO152" s="157"/>
      <c r="GP152" s="157"/>
      <c r="GQ152" s="157"/>
      <c r="GR152" s="157"/>
      <c r="GS152" s="157"/>
      <c r="GT152" s="157"/>
      <c r="GU152" s="157"/>
      <c r="GV152" s="157"/>
      <c r="GW152" s="157"/>
      <c r="GX152" s="157"/>
      <c r="GY152" s="157"/>
      <c r="GZ152" s="157"/>
      <c r="HA152" s="157"/>
      <c r="HB152" s="157"/>
      <c r="HC152" s="157"/>
      <c r="HD152" s="157"/>
      <c r="HE152" s="157"/>
      <c r="HF152" s="157"/>
      <c r="HG152" s="157"/>
      <c r="HH152" s="157"/>
      <c r="HI152" s="157"/>
      <c r="HJ152" s="157"/>
      <c r="HK152" s="157"/>
      <c r="HL152" s="157"/>
      <c r="HM152" s="157"/>
      <c r="HN152" s="157"/>
      <c r="HO152" s="157"/>
      <c r="HP152" s="157"/>
      <c r="HQ152" s="157"/>
      <c r="HR152" s="157"/>
      <c r="HS152" s="157"/>
      <c r="HT152" s="157"/>
      <c r="HU152" s="157"/>
      <c r="HV152" s="157"/>
      <c r="HW152" s="157"/>
      <c r="HX152" s="157"/>
      <c r="HY152" s="157"/>
      <c r="HZ152" s="157"/>
      <c r="IA152" s="157"/>
      <c r="IB152" s="157"/>
      <c r="IC152" s="157"/>
      <c r="ID152" s="157"/>
    </row>
    <row r="153" spans="1:238" s="31" customFormat="1" x14ac:dyDescent="0.25">
      <c r="A153" s="157"/>
      <c r="B153" s="157"/>
      <c r="C153" s="157"/>
      <c r="D153" s="157"/>
      <c r="E153" s="157"/>
      <c r="F153" s="157"/>
      <c r="G153" s="157"/>
      <c r="H153" s="157"/>
      <c r="I153" s="157"/>
      <c r="J153" s="157"/>
      <c r="K153" s="157"/>
      <c r="L153" s="124"/>
      <c r="M153" s="157"/>
      <c r="N153" s="157"/>
      <c r="O153" s="157"/>
      <c r="P153" s="90"/>
      <c r="Q153" s="157"/>
      <c r="R153" s="223"/>
      <c r="S153" s="157"/>
      <c r="T153" s="90"/>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c r="CG153" s="157"/>
      <c r="CH153" s="157"/>
      <c r="CI153" s="157"/>
      <c r="CJ153" s="157"/>
      <c r="CK153" s="157"/>
      <c r="CL153" s="157"/>
      <c r="CM153" s="157"/>
      <c r="CN153" s="157"/>
      <c r="CO153" s="157"/>
      <c r="CP153" s="157"/>
      <c r="CQ153" s="157"/>
      <c r="CR153" s="157"/>
      <c r="CS153" s="157"/>
      <c r="CT153" s="157"/>
      <c r="CU153" s="157"/>
      <c r="CV153" s="157"/>
      <c r="CW153" s="157"/>
      <c r="CX153" s="157"/>
      <c r="CY153" s="157"/>
      <c r="CZ153" s="157"/>
      <c r="DA153" s="157"/>
      <c r="DB153" s="157"/>
      <c r="DC153" s="157"/>
      <c r="DD153" s="157"/>
      <c r="DE153" s="157"/>
      <c r="DF153" s="157"/>
      <c r="DG153" s="157"/>
      <c r="DH153" s="157"/>
      <c r="DI153" s="157"/>
      <c r="DJ153" s="157"/>
      <c r="DK153" s="157"/>
      <c r="DL153" s="157"/>
      <c r="DM153" s="157"/>
      <c r="DN153" s="157"/>
      <c r="DO153" s="157"/>
      <c r="DP153" s="157"/>
      <c r="DQ153" s="157"/>
      <c r="DR153" s="157"/>
      <c r="DS153" s="157"/>
      <c r="DT153" s="157"/>
      <c r="DU153" s="157"/>
      <c r="DV153" s="157"/>
      <c r="DW153" s="157"/>
      <c r="DX153" s="157"/>
      <c r="DY153" s="157"/>
      <c r="DZ153" s="157"/>
      <c r="EA153" s="157"/>
      <c r="EB153" s="157"/>
      <c r="EC153" s="157"/>
      <c r="ED153" s="157"/>
      <c r="EE153" s="157"/>
      <c r="EF153" s="157"/>
      <c r="EG153" s="157"/>
      <c r="EH153" s="157"/>
      <c r="EI153" s="157"/>
      <c r="EJ153" s="157"/>
      <c r="EK153" s="157"/>
      <c r="EL153" s="157"/>
      <c r="EM153" s="157"/>
      <c r="EN153" s="157"/>
      <c r="EO153" s="157"/>
      <c r="EP153" s="157"/>
      <c r="EQ153" s="157"/>
      <c r="ER153" s="157"/>
      <c r="ES153" s="157"/>
      <c r="ET153" s="157"/>
      <c r="EU153" s="157"/>
      <c r="EV153" s="157"/>
      <c r="EW153" s="157"/>
      <c r="EX153" s="157"/>
      <c r="EY153" s="157"/>
      <c r="EZ153" s="157"/>
      <c r="FA153" s="157"/>
      <c r="FB153" s="157"/>
      <c r="FC153" s="157"/>
      <c r="FD153" s="157"/>
      <c r="FE153" s="157"/>
      <c r="FF153" s="157"/>
      <c r="FG153" s="157"/>
      <c r="FH153" s="157"/>
      <c r="FI153" s="157"/>
      <c r="FJ153" s="157"/>
      <c r="FK153" s="157"/>
      <c r="FL153" s="157"/>
      <c r="FM153" s="157"/>
      <c r="FN153" s="157"/>
      <c r="FO153" s="157"/>
      <c r="FP153" s="157"/>
      <c r="FQ153" s="157"/>
      <c r="FR153" s="157"/>
      <c r="FS153" s="157"/>
      <c r="FT153" s="157"/>
      <c r="FU153" s="157"/>
      <c r="FV153" s="157"/>
      <c r="FW153" s="157"/>
      <c r="FX153" s="157"/>
      <c r="FY153" s="157"/>
      <c r="FZ153" s="157"/>
      <c r="GA153" s="157"/>
      <c r="GB153" s="157"/>
      <c r="GC153" s="157"/>
      <c r="GD153" s="157"/>
      <c r="GE153" s="157"/>
      <c r="GF153" s="157"/>
      <c r="GG153" s="157"/>
      <c r="GH153" s="157"/>
      <c r="GI153" s="157"/>
      <c r="GJ153" s="157"/>
      <c r="GK153" s="157"/>
      <c r="GL153" s="157"/>
      <c r="GM153" s="157"/>
      <c r="GN153" s="157"/>
      <c r="GO153" s="157"/>
      <c r="GP153" s="157"/>
      <c r="GQ153" s="157"/>
      <c r="GR153" s="157"/>
      <c r="GS153" s="157"/>
      <c r="GT153" s="157"/>
      <c r="GU153" s="157"/>
      <c r="GV153" s="157"/>
      <c r="GW153" s="157"/>
      <c r="GX153" s="157"/>
      <c r="GY153" s="157"/>
      <c r="GZ153" s="157"/>
      <c r="HA153" s="157"/>
      <c r="HB153" s="157"/>
      <c r="HC153" s="157"/>
      <c r="HD153" s="157"/>
      <c r="HE153" s="157"/>
      <c r="HF153" s="157"/>
      <c r="HG153" s="157"/>
      <c r="HH153" s="157"/>
      <c r="HI153" s="157"/>
      <c r="HJ153" s="157"/>
      <c r="HK153" s="157"/>
      <c r="HL153" s="157"/>
      <c r="HM153" s="157"/>
      <c r="HN153" s="157"/>
      <c r="HO153" s="157"/>
      <c r="HP153" s="157"/>
      <c r="HQ153" s="157"/>
      <c r="HR153" s="157"/>
      <c r="HS153" s="157"/>
      <c r="HT153" s="157"/>
      <c r="HU153" s="157"/>
      <c r="HV153" s="157"/>
      <c r="HW153" s="157"/>
      <c r="HX153" s="157"/>
      <c r="HY153" s="157"/>
      <c r="HZ153" s="157"/>
      <c r="IA153" s="157"/>
      <c r="IB153" s="157"/>
      <c r="IC153" s="157"/>
      <c r="ID153" s="157"/>
    </row>
    <row r="154" spans="1:238" s="31" customFormat="1" x14ac:dyDescent="0.25">
      <c r="A154" s="157"/>
      <c r="B154" s="157"/>
      <c r="C154" s="157"/>
      <c r="D154" s="157"/>
      <c r="E154" s="157"/>
      <c r="F154" s="157"/>
      <c r="G154" s="157"/>
      <c r="H154" s="157"/>
      <c r="I154" s="157"/>
      <c r="J154" s="157"/>
      <c r="K154" s="157"/>
      <c r="L154" s="124"/>
      <c r="M154" s="157"/>
      <c r="N154" s="157"/>
      <c r="O154" s="157"/>
      <c r="P154" s="90"/>
      <c r="Q154" s="157"/>
      <c r="R154" s="223"/>
      <c r="S154" s="157"/>
      <c r="T154" s="90"/>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7"/>
      <c r="AT154" s="157"/>
      <c r="AU154" s="157"/>
      <c r="AV154" s="157"/>
      <c r="AW154" s="157"/>
      <c r="AX154" s="157"/>
      <c r="AY154" s="157"/>
      <c r="AZ154" s="157"/>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c r="CE154" s="157"/>
      <c r="CF154" s="157"/>
      <c r="CG154" s="157"/>
      <c r="CH154" s="157"/>
      <c r="CI154" s="157"/>
      <c r="CJ154" s="157"/>
      <c r="CK154" s="157"/>
      <c r="CL154" s="157"/>
      <c r="CM154" s="157"/>
      <c r="CN154" s="157"/>
      <c r="CO154" s="157"/>
      <c r="CP154" s="157"/>
      <c r="CQ154" s="157"/>
      <c r="CR154" s="157"/>
      <c r="CS154" s="157"/>
      <c r="CT154" s="157"/>
      <c r="CU154" s="157"/>
      <c r="CV154" s="157"/>
      <c r="CW154" s="157"/>
      <c r="CX154" s="157"/>
      <c r="CY154" s="157"/>
      <c r="CZ154" s="157"/>
      <c r="DA154" s="157"/>
      <c r="DB154" s="157"/>
      <c r="DC154" s="157"/>
      <c r="DD154" s="157"/>
      <c r="DE154" s="157"/>
      <c r="DF154" s="157"/>
      <c r="DG154" s="157"/>
      <c r="DH154" s="157"/>
      <c r="DI154" s="157"/>
      <c r="DJ154" s="157"/>
      <c r="DK154" s="157"/>
      <c r="DL154" s="157"/>
      <c r="DM154" s="157"/>
      <c r="DN154" s="157"/>
      <c r="DO154" s="157"/>
      <c r="DP154" s="157"/>
      <c r="DQ154" s="157"/>
      <c r="DR154" s="157"/>
      <c r="DS154" s="157"/>
      <c r="DT154" s="157"/>
      <c r="DU154" s="157"/>
      <c r="DV154" s="157"/>
      <c r="DW154" s="157"/>
      <c r="DX154" s="157"/>
      <c r="DY154" s="157"/>
      <c r="DZ154" s="157"/>
      <c r="EA154" s="157"/>
      <c r="EB154" s="157"/>
      <c r="EC154" s="157"/>
      <c r="ED154" s="157"/>
      <c r="EE154" s="157"/>
      <c r="EF154" s="157"/>
      <c r="EG154" s="157"/>
      <c r="EH154" s="157"/>
      <c r="EI154" s="157"/>
      <c r="EJ154" s="157"/>
      <c r="EK154" s="157"/>
      <c r="EL154" s="157"/>
      <c r="EM154" s="157"/>
      <c r="EN154" s="157"/>
      <c r="EO154" s="157"/>
      <c r="EP154" s="157"/>
      <c r="EQ154" s="157"/>
      <c r="ER154" s="157"/>
      <c r="ES154" s="157"/>
      <c r="ET154" s="157"/>
      <c r="EU154" s="157"/>
      <c r="EV154" s="157"/>
      <c r="EW154" s="157"/>
      <c r="EX154" s="157"/>
      <c r="EY154" s="157"/>
      <c r="EZ154" s="157"/>
      <c r="FA154" s="157"/>
      <c r="FB154" s="157"/>
      <c r="FC154" s="157"/>
      <c r="FD154" s="157"/>
      <c r="FE154" s="157"/>
      <c r="FF154" s="157"/>
      <c r="FG154" s="157"/>
      <c r="FH154" s="157"/>
      <c r="FI154" s="157"/>
      <c r="FJ154" s="157"/>
      <c r="FK154" s="157"/>
      <c r="FL154" s="157"/>
      <c r="FM154" s="157"/>
      <c r="FN154" s="157"/>
      <c r="FO154" s="157"/>
      <c r="FP154" s="157"/>
      <c r="FQ154" s="157"/>
      <c r="FR154" s="157"/>
      <c r="FS154" s="157"/>
      <c r="FT154" s="157"/>
      <c r="FU154" s="157"/>
      <c r="FV154" s="157"/>
      <c r="FW154" s="157"/>
      <c r="FX154" s="157"/>
      <c r="FY154" s="157"/>
      <c r="FZ154" s="157"/>
      <c r="GA154" s="157"/>
      <c r="GB154" s="157"/>
      <c r="GC154" s="157"/>
      <c r="GD154" s="157"/>
      <c r="GE154" s="157"/>
      <c r="GF154" s="157"/>
      <c r="GG154" s="157"/>
      <c r="GH154" s="157"/>
      <c r="GI154" s="157"/>
      <c r="GJ154" s="157"/>
      <c r="GK154" s="157"/>
      <c r="GL154" s="157"/>
      <c r="GM154" s="157"/>
      <c r="GN154" s="157"/>
      <c r="GO154" s="157"/>
      <c r="GP154" s="157"/>
      <c r="GQ154" s="157"/>
      <c r="GR154" s="157"/>
      <c r="GS154" s="157"/>
      <c r="GT154" s="157"/>
      <c r="GU154" s="157"/>
      <c r="GV154" s="157"/>
      <c r="GW154" s="157"/>
      <c r="GX154" s="157"/>
      <c r="GY154" s="157"/>
      <c r="GZ154" s="157"/>
      <c r="HA154" s="157"/>
      <c r="HB154" s="157"/>
      <c r="HC154" s="157"/>
      <c r="HD154" s="157"/>
      <c r="HE154" s="157"/>
      <c r="HF154" s="157"/>
      <c r="HG154" s="157"/>
      <c r="HH154" s="157"/>
      <c r="HI154" s="157"/>
      <c r="HJ154" s="157"/>
      <c r="HK154" s="157"/>
      <c r="HL154" s="157"/>
      <c r="HM154" s="157"/>
      <c r="HN154" s="157"/>
      <c r="HO154" s="157"/>
      <c r="HP154" s="157"/>
      <c r="HQ154" s="157"/>
      <c r="HR154" s="157"/>
      <c r="HS154" s="157"/>
      <c r="HT154" s="157"/>
      <c r="HU154" s="157"/>
      <c r="HV154" s="157"/>
      <c r="HW154" s="157"/>
      <c r="HX154" s="157"/>
      <c r="HY154" s="157"/>
      <c r="HZ154" s="157"/>
      <c r="IA154" s="157"/>
      <c r="IB154" s="157"/>
      <c r="IC154" s="157"/>
      <c r="ID154" s="157"/>
    </row>
    <row r="155" spans="1:238" s="31" customFormat="1" x14ac:dyDescent="0.25">
      <c r="A155" s="157"/>
      <c r="B155" s="157"/>
      <c r="C155" s="157"/>
      <c r="D155" s="157"/>
      <c r="E155" s="157"/>
      <c r="F155" s="157"/>
      <c r="G155" s="157"/>
      <c r="H155" s="157"/>
      <c r="I155" s="157"/>
      <c r="J155" s="157"/>
      <c r="K155" s="157"/>
      <c r="L155" s="124"/>
      <c r="M155" s="157"/>
      <c r="N155" s="157"/>
      <c r="O155" s="157"/>
      <c r="P155" s="90"/>
      <c r="Q155" s="157"/>
      <c r="R155" s="223"/>
      <c r="S155" s="157"/>
      <c r="T155" s="90"/>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c r="CG155" s="157"/>
      <c r="CH155" s="157"/>
      <c r="CI155" s="157"/>
      <c r="CJ155" s="157"/>
      <c r="CK155" s="157"/>
      <c r="CL155" s="157"/>
      <c r="CM155" s="157"/>
      <c r="CN155" s="157"/>
      <c r="CO155" s="157"/>
      <c r="CP155" s="157"/>
      <c r="CQ155" s="157"/>
      <c r="CR155" s="157"/>
      <c r="CS155" s="157"/>
      <c r="CT155" s="157"/>
      <c r="CU155" s="157"/>
      <c r="CV155" s="157"/>
      <c r="CW155" s="157"/>
      <c r="CX155" s="157"/>
      <c r="CY155" s="157"/>
      <c r="CZ155" s="157"/>
      <c r="DA155" s="157"/>
      <c r="DB155" s="157"/>
      <c r="DC155" s="157"/>
      <c r="DD155" s="157"/>
      <c r="DE155" s="157"/>
      <c r="DF155" s="157"/>
      <c r="DG155" s="157"/>
      <c r="DH155" s="157"/>
      <c r="DI155" s="157"/>
      <c r="DJ155" s="157"/>
      <c r="DK155" s="157"/>
      <c r="DL155" s="157"/>
      <c r="DM155" s="157"/>
      <c r="DN155" s="157"/>
      <c r="DO155" s="157"/>
      <c r="DP155" s="157"/>
      <c r="DQ155" s="157"/>
      <c r="DR155" s="157"/>
      <c r="DS155" s="157"/>
      <c r="DT155" s="157"/>
      <c r="DU155" s="157"/>
      <c r="DV155" s="157"/>
      <c r="DW155" s="157"/>
      <c r="DX155" s="157"/>
      <c r="DY155" s="157"/>
      <c r="DZ155" s="157"/>
      <c r="EA155" s="157"/>
      <c r="EB155" s="157"/>
      <c r="EC155" s="157"/>
      <c r="ED155" s="157"/>
      <c r="EE155" s="157"/>
      <c r="EF155" s="157"/>
      <c r="EG155" s="157"/>
      <c r="EH155" s="157"/>
      <c r="EI155" s="157"/>
      <c r="EJ155" s="157"/>
      <c r="EK155" s="157"/>
      <c r="EL155" s="157"/>
      <c r="EM155" s="157"/>
      <c r="EN155" s="157"/>
      <c r="EO155" s="157"/>
      <c r="EP155" s="157"/>
      <c r="EQ155" s="157"/>
      <c r="ER155" s="157"/>
      <c r="ES155" s="157"/>
      <c r="ET155" s="157"/>
      <c r="EU155" s="157"/>
      <c r="EV155" s="157"/>
      <c r="EW155" s="157"/>
      <c r="EX155" s="157"/>
      <c r="EY155" s="157"/>
      <c r="EZ155" s="157"/>
      <c r="FA155" s="157"/>
      <c r="FB155" s="157"/>
      <c r="FC155" s="157"/>
      <c r="FD155" s="157"/>
      <c r="FE155" s="157"/>
      <c r="FF155" s="157"/>
      <c r="FG155" s="157"/>
      <c r="FH155" s="157"/>
      <c r="FI155" s="157"/>
      <c r="FJ155" s="157"/>
      <c r="FK155" s="157"/>
      <c r="FL155" s="157"/>
      <c r="FM155" s="157"/>
      <c r="FN155" s="157"/>
      <c r="FO155" s="157"/>
      <c r="FP155" s="157"/>
      <c r="FQ155" s="157"/>
      <c r="FR155" s="157"/>
      <c r="FS155" s="157"/>
      <c r="FT155" s="157"/>
      <c r="FU155" s="157"/>
      <c r="FV155" s="157"/>
      <c r="FW155" s="157"/>
      <c r="FX155" s="157"/>
      <c r="FY155" s="157"/>
      <c r="FZ155" s="157"/>
      <c r="GA155" s="157"/>
      <c r="GB155" s="157"/>
      <c r="GC155" s="157"/>
      <c r="GD155" s="157"/>
      <c r="GE155" s="157"/>
      <c r="GF155" s="157"/>
      <c r="GG155" s="157"/>
      <c r="GH155" s="157"/>
      <c r="GI155" s="157"/>
      <c r="GJ155" s="157"/>
      <c r="GK155" s="157"/>
      <c r="GL155" s="157"/>
      <c r="GM155" s="157"/>
      <c r="GN155" s="157"/>
      <c r="GO155" s="157"/>
      <c r="GP155" s="157"/>
      <c r="GQ155" s="157"/>
      <c r="GR155" s="157"/>
      <c r="GS155" s="157"/>
      <c r="GT155" s="157"/>
      <c r="GU155" s="157"/>
      <c r="GV155" s="157"/>
      <c r="GW155" s="157"/>
      <c r="GX155" s="157"/>
      <c r="GY155" s="157"/>
      <c r="GZ155" s="157"/>
      <c r="HA155" s="157"/>
      <c r="HB155" s="157"/>
      <c r="HC155" s="157"/>
      <c r="HD155" s="157"/>
      <c r="HE155" s="157"/>
      <c r="HF155" s="157"/>
      <c r="HG155" s="157"/>
      <c r="HH155" s="157"/>
      <c r="HI155" s="157"/>
      <c r="HJ155" s="157"/>
      <c r="HK155" s="157"/>
      <c r="HL155" s="157"/>
      <c r="HM155" s="157"/>
      <c r="HN155" s="157"/>
      <c r="HO155" s="157"/>
      <c r="HP155" s="157"/>
      <c r="HQ155" s="157"/>
      <c r="HR155" s="157"/>
      <c r="HS155" s="157"/>
      <c r="HT155" s="157"/>
      <c r="HU155" s="157"/>
      <c r="HV155" s="157"/>
      <c r="HW155" s="157"/>
      <c r="HX155" s="157"/>
      <c r="HY155" s="157"/>
      <c r="HZ155" s="157"/>
      <c r="IA155" s="157"/>
      <c r="IB155" s="157"/>
      <c r="IC155" s="157"/>
      <c r="ID155" s="157"/>
    </row>
    <row r="156" spans="1:238" s="31" customFormat="1" x14ac:dyDescent="0.25">
      <c r="A156" s="157"/>
      <c r="B156" s="157"/>
      <c r="C156" s="157"/>
      <c r="D156" s="157"/>
      <c r="E156" s="157"/>
      <c r="F156" s="157"/>
      <c r="G156" s="157"/>
      <c r="H156" s="157"/>
      <c r="I156" s="157"/>
      <c r="J156" s="157"/>
      <c r="K156" s="157"/>
      <c r="L156" s="124"/>
      <c r="M156" s="157"/>
      <c r="N156" s="157"/>
      <c r="O156" s="157"/>
      <c r="P156" s="90"/>
      <c r="Q156" s="157"/>
      <c r="R156" s="223"/>
      <c r="S156" s="157"/>
      <c r="T156" s="90"/>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c r="CG156" s="157"/>
      <c r="CH156" s="157"/>
      <c r="CI156" s="157"/>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57"/>
      <c r="DF156" s="157"/>
      <c r="DG156" s="157"/>
      <c r="DH156" s="157"/>
      <c r="DI156" s="157"/>
      <c r="DJ156" s="157"/>
      <c r="DK156" s="157"/>
      <c r="DL156" s="157"/>
      <c r="DM156" s="157"/>
      <c r="DN156" s="157"/>
      <c r="DO156" s="157"/>
      <c r="DP156" s="157"/>
      <c r="DQ156" s="157"/>
      <c r="DR156" s="157"/>
      <c r="DS156" s="157"/>
      <c r="DT156" s="157"/>
      <c r="DU156" s="157"/>
      <c r="DV156" s="157"/>
      <c r="DW156" s="157"/>
      <c r="DX156" s="157"/>
      <c r="DY156" s="157"/>
      <c r="DZ156" s="157"/>
      <c r="EA156" s="157"/>
      <c r="EB156" s="157"/>
      <c r="EC156" s="157"/>
      <c r="ED156" s="157"/>
      <c r="EE156" s="157"/>
      <c r="EF156" s="157"/>
      <c r="EG156" s="157"/>
      <c r="EH156" s="157"/>
      <c r="EI156" s="157"/>
      <c r="EJ156" s="157"/>
      <c r="EK156" s="157"/>
      <c r="EL156" s="157"/>
      <c r="EM156" s="157"/>
      <c r="EN156" s="157"/>
      <c r="EO156" s="157"/>
      <c r="EP156" s="157"/>
      <c r="EQ156" s="157"/>
      <c r="ER156" s="157"/>
      <c r="ES156" s="157"/>
      <c r="ET156" s="157"/>
      <c r="EU156" s="157"/>
      <c r="EV156" s="157"/>
      <c r="EW156" s="157"/>
      <c r="EX156" s="157"/>
      <c r="EY156" s="157"/>
      <c r="EZ156" s="157"/>
      <c r="FA156" s="157"/>
      <c r="FB156" s="157"/>
      <c r="FC156" s="157"/>
      <c r="FD156" s="157"/>
      <c r="FE156" s="157"/>
      <c r="FF156" s="157"/>
      <c r="FG156" s="157"/>
      <c r="FH156" s="157"/>
      <c r="FI156" s="157"/>
      <c r="FJ156" s="157"/>
      <c r="FK156" s="157"/>
      <c r="FL156" s="157"/>
      <c r="FM156" s="157"/>
      <c r="FN156" s="157"/>
      <c r="FO156" s="157"/>
      <c r="FP156" s="157"/>
      <c r="FQ156" s="157"/>
      <c r="FR156" s="157"/>
      <c r="FS156" s="157"/>
      <c r="FT156" s="157"/>
      <c r="FU156" s="157"/>
      <c r="FV156" s="157"/>
      <c r="FW156" s="157"/>
      <c r="FX156" s="157"/>
      <c r="FY156" s="157"/>
      <c r="FZ156" s="157"/>
      <c r="GA156" s="157"/>
      <c r="GB156" s="157"/>
      <c r="GC156" s="157"/>
      <c r="GD156" s="157"/>
      <c r="GE156" s="157"/>
      <c r="GF156" s="157"/>
      <c r="GG156" s="157"/>
      <c r="GH156" s="157"/>
      <c r="GI156" s="157"/>
      <c r="GJ156" s="157"/>
      <c r="GK156" s="157"/>
      <c r="GL156" s="157"/>
      <c r="GM156" s="157"/>
      <c r="GN156" s="157"/>
      <c r="GO156" s="157"/>
      <c r="GP156" s="157"/>
      <c r="GQ156" s="157"/>
      <c r="GR156" s="157"/>
      <c r="GS156" s="157"/>
      <c r="GT156" s="157"/>
      <c r="GU156" s="157"/>
      <c r="GV156" s="157"/>
      <c r="GW156" s="157"/>
      <c r="GX156" s="157"/>
      <c r="GY156" s="157"/>
      <c r="GZ156" s="157"/>
      <c r="HA156" s="157"/>
      <c r="HB156" s="157"/>
      <c r="HC156" s="157"/>
      <c r="HD156" s="157"/>
      <c r="HE156" s="157"/>
      <c r="HF156" s="157"/>
      <c r="HG156" s="157"/>
      <c r="HH156" s="157"/>
      <c r="HI156" s="157"/>
      <c r="HJ156" s="157"/>
      <c r="HK156" s="157"/>
      <c r="HL156" s="157"/>
      <c r="HM156" s="157"/>
      <c r="HN156" s="157"/>
      <c r="HO156" s="157"/>
      <c r="HP156" s="157"/>
      <c r="HQ156" s="157"/>
      <c r="HR156" s="157"/>
      <c r="HS156" s="157"/>
      <c r="HT156" s="157"/>
      <c r="HU156" s="157"/>
      <c r="HV156" s="157"/>
      <c r="HW156" s="157"/>
      <c r="HX156" s="157"/>
      <c r="HY156" s="157"/>
      <c r="HZ156" s="157"/>
      <c r="IA156" s="157"/>
      <c r="IB156" s="157"/>
      <c r="IC156" s="157"/>
      <c r="ID156" s="157"/>
    </row>
    <row r="157" spans="1:238" s="31" customFormat="1" x14ac:dyDescent="0.25">
      <c r="A157" s="157"/>
      <c r="B157" s="157"/>
      <c r="C157" s="157"/>
      <c r="D157" s="157"/>
      <c r="E157" s="157"/>
      <c r="F157" s="157"/>
      <c r="G157" s="157"/>
      <c r="H157" s="157"/>
      <c r="I157" s="157"/>
      <c r="J157" s="157"/>
      <c r="K157" s="157"/>
      <c r="L157" s="124"/>
      <c r="M157" s="157"/>
      <c r="N157" s="157"/>
      <c r="O157" s="157"/>
      <c r="P157" s="90"/>
      <c r="Q157" s="157"/>
      <c r="R157" s="223"/>
      <c r="S157" s="157"/>
      <c r="T157" s="90"/>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7"/>
      <c r="AT157" s="157"/>
      <c r="AU157" s="157"/>
      <c r="AV157" s="157"/>
      <c r="AW157" s="157"/>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c r="CG157" s="157"/>
      <c r="CH157" s="157"/>
      <c r="CI157" s="157"/>
      <c r="CJ157" s="157"/>
      <c r="CK157" s="157"/>
      <c r="CL157" s="157"/>
      <c r="CM157" s="157"/>
      <c r="CN157" s="157"/>
      <c r="CO157" s="157"/>
      <c r="CP157" s="157"/>
      <c r="CQ157" s="157"/>
      <c r="CR157" s="157"/>
      <c r="CS157" s="157"/>
      <c r="CT157" s="157"/>
      <c r="CU157" s="157"/>
      <c r="CV157" s="157"/>
      <c r="CW157" s="157"/>
      <c r="CX157" s="157"/>
      <c r="CY157" s="157"/>
      <c r="CZ157" s="157"/>
      <c r="DA157" s="157"/>
      <c r="DB157" s="157"/>
      <c r="DC157" s="157"/>
      <c r="DD157" s="157"/>
      <c r="DE157" s="157"/>
      <c r="DF157" s="157"/>
      <c r="DG157" s="157"/>
      <c r="DH157" s="157"/>
      <c r="DI157" s="157"/>
      <c r="DJ157" s="157"/>
      <c r="DK157" s="157"/>
      <c r="DL157" s="157"/>
      <c r="DM157" s="157"/>
      <c r="DN157" s="157"/>
      <c r="DO157" s="157"/>
      <c r="DP157" s="157"/>
      <c r="DQ157" s="157"/>
      <c r="DR157" s="157"/>
      <c r="DS157" s="157"/>
      <c r="DT157" s="157"/>
      <c r="DU157" s="157"/>
      <c r="DV157" s="157"/>
      <c r="DW157" s="157"/>
      <c r="DX157" s="157"/>
      <c r="DY157" s="157"/>
      <c r="DZ157" s="157"/>
      <c r="EA157" s="157"/>
      <c r="EB157" s="157"/>
      <c r="EC157" s="157"/>
      <c r="ED157" s="157"/>
      <c r="EE157" s="157"/>
      <c r="EF157" s="157"/>
      <c r="EG157" s="157"/>
      <c r="EH157" s="157"/>
      <c r="EI157" s="157"/>
      <c r="EJ157" s="157"/>
      <c r="EK157" s="157"/>
      <c r="EL157" s="157"/>
      <c r="EM157" s="157"/>
      <c r="EN157" s="157"/>
      <c r="EO157" s="157"/>
      <c r="EP157" s="157"/>
      <c r="EQ157" s="157"/>
      <c r="ER157" s="157"/>
      <c r="ES157" s="157"/>
      <c r="ET157" s="157"/>
      <c r="EU157" s="157"/>
      <c r="EV157" s="157"/>
      <c r="EW157" s="157"/>
      <c r="EX157" s="157"/>
      <c r="EY157" s="157"/>
      <c r="EZ157" s="157"/>
      <c r="FA157" s="157"/>
      <c r="FB157" s="157"/>
      <c r="FC157" s="157"/>
      <c r="FD157" s="157"/>
      <c r="FE157" s="157"/>
      <c r="FF157" s="157"/>
      <c r="FG157" s="157"/>
      <c r="FH157" s="157"/>
      <c r="FI157" s="157"/>
      <c r="FJ157" s="157"/>
      <c r="FK157" s="157"/>
      <c r="FL157" s="157"/>
      <c r="FM157" s="157"/>
      <c r="FN157" s="157"/>
      <c r="FO157" s="157"/>
      <c r="FP157" s="157"/>
      <c r="FQ157" s="157"/>
      <c r="FR157" s="157"/>
      <c r="FS157" s="157"/>
      <c r="FT157" s="157"/>
      <c r="FU157" s="157"/>
      <c r="FV157" s="157"/>
      <c r="FW157" s="157"/>
      <c r="FX157" s="157"/>
      <c r="FY157" s="157"/>
      <c r="FZ157" s="157"/>
      <c r="GA157" s="157"/>
      <c r="GB157" s="157"/>
      <c r="GC157" s="157"/>
      <c r="GD157" s="157"/>
      <c r="GE157" s="157"/>
      <c r="GF157" s="157"/>
      <c r="GG157" s="157"/>
      <c r="GH157" s="157"/>
      <c r="GI157" s="157"/>
      <c r="GJ157" s="157"/>
      <c r="GK157" s="157"/>
      <c r="GL157" s="157"/>
      <c r="GM157" s="157"/>
      <c r="GN157" s="157"/>
      <c r="GO157" s="157"/>
      <c r="GP157" s="157"/>
      <c r="GQ157" s="157"/>
      <c r="GR157" s="157"/>
      <c r="GS157" s="157"/>
      <c r="GT157" s="157"/>
      <c r="GU157" s="157"/>
      <c r="GV157" s="157"/>
      <c r="GW157" s="157"/>
      <c r="GX157" s="157"/>
      <c r="GY157" s="157"/>
      <c r="GZ157" s="157"/>
      <c r="HA157" s="157"/>
      <c r="HB157" s="157"/>
      <c r="HC157" s="157"/>
      <c r="HD157" s="157"/>
      <c r="HE157" s="157"/>
      <c r="HF157" s="157"/>
      <c r="HG157" s="157"/>
      <c r="HH157" s="157"/>
      <c r="HI157" s="157"/>
      <c r="HJ157" s="157"/>
      <c r="HK157" s="157"/>
      <c r="HL157" s="157"/>
      <c r="HM157" s="157"/>
      <c r="HN157" s="157"/>
      <c r="HO157" s="157"/>
      <c r="HP157" s="157"/>
      <c r="HQ157" s="157"/>
      <c r="HR157" s="157"/>
      <c r="HS157" s="157"/>
      <c r="HT157" s="157"/>
      <c r="HU157" s="157"/>
      <c r="HV157" s="157"/>
      <c r="HW157" s="157"/>
      <c r="HX157" s="157"/>
      <c r="HY157" s="157"/>
      <c r="HZ157" s="157"/>
      <c r="IA157" s="157"/>
      <c r="IB157" s="157"/>
      <c r="IC157" s="157"/>
      <c r="ID157" s="157"/>
    </row>
    <row r="158" spans="1:238" s="31" customFormat="1" x14ac:dyDescent="0.25">
      <c r="A158" s="157"/>
      <c r="B158" s="157"/>
      <c r="C158" s="157"/>
      <c r="D158" s="157"/>
      <c r="E158" s="157"/>
      <c r="F158" s="157"/>
      <c r="G158" s="157"/>
      <c r="H158" s="157"/>
      <c r="I158" s="157"/>
      <c r="J158" s="157"/>
      <c r="K158" s="157"/>
      <c r="L158" s="124"/>
      <c r="M158" s="157"/>
      <c r="N158" s="157"/>
      <c r="O158" s="157"/>
      <c r="P158" s="90"/>
      <c r="Q158" s="157"/>
      <c r="R158" s="223"/>
      <c r="S158" s="157"/>
      <c r="T158" s="90"/>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7"/>
      <c r="AS158" s="157"/>
      <c r="AT158" s="157"/>
      <c r="AU158" s="157"/>
      <c r="AV158" s="157"/>
      <c r="AW158" s="157"/>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c r="CG158" s="157"/>
      <c r="CH158" s="157"/>
      <c r="CI158" s="157"/>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57"/>
      <c r="DF158" s="157"/>
      <c r="DG158" s="157"/>
      <c r="DH158" s="157"/>
      <c r="DI158" s="157"/>
      <c r="DJ158" s="157"/>
      <c r="DK158" s="157"/>
      <c r="DL158" s="157"/>
      <c r="DM158" s="157"/>
      <c r="DN158" s="157"/>
      <c r="DO158" s="157"/>
      <c r="DP158" s="157"/>
      <c r="DQ158" s="157"/>
      <c r="DR158" s="157"/>
      <c r="DS158" s="157"/>
      <c r="DT158" s="157"/>
      <c r="DU158" s="157"/>
      <c r="DV158" s="157"/>
      <c r="DW158" s="157"/>
      <c r="DX158" s="157"/>
      <c r="DY158" s="157"/>
      <c r="DZ158" s="157"/>
      <c r="EA158" s="157"/>
      <c r="EB158" s="157"/>
      <c r="EC158" s="157"/>
      <c r="ED158" s="157"/>
      <c r="EE158" s="157"/>
      <c r="EF158" s="157"/>
      <c r="EG158" s="157"/>
      <c r="EH158" s="157"/>
      <c r="EI158" s="157"/>
      <c r="EJ158" s="157"/>
      <c r="EK158" s="157"/>
      <c r="EL158" s="157"/>
      <c r="EM158" s="157"/>
      <c r="EN158" s="157"/>
      <c r="EO158" s="157"/>
      <c r="EP158" s="157"/>
      <c r="EQ158" s="157"/>
      <c r="ER158" s="157"/>
      <c r="ES158" s="157"/>
      <c r="ET158" s="157"/>
      <c r="EU158" s="157"/>
      <c r="EV158" s="157"/>
      <c r="EW158" s="157"/>
      <c r="EX158" s="157"/>
      <c r="EY158" s="157"/>
      <c r="EZ158" s="157"/>
      <c r="FA158" s="157"/>
      <c r="FB158" s="157"/>
      <c r="FC158" s="157"/>
      <c r="FD158" s="157"/>
      <c r="FE158" s="157"/>
      <c r="FF158" s="157"/>
      <c r="FG158" s="157"/>
      <c r="FH158" s="157"/>
      <c r="FI158" s="157"/>
      <c r="FJ158" s="157"/>
      <c r="FK158" s="157"/>
      <c r="FL158" s="157"/>
      <c r="FM158" s="157"/>
      <c r="FN158" s="157"/>
      <c r="FO158" s="157"/>
      <c r="FP158" s="157"/>
      <c r="FQ158" s="157"/>
      <c r="FR158" s="157"/>
      <c r="FS158" s="157"/>
      <c r="FT158" s="157"/>
      <c r="FU158" s="157"/>
      <c r="FV158" s="157"/>
      <c r="FW158" s="157"/>
      <c r="FX158" s="157"/>
      <c r="FY158" s="157"/>
      <c r="FZ158" s="157"/>
      <c r="GA158" s="157"/>
      <c r="GB158" s="157"/>
      <c r="GC158" s="157"/>
      <c r="GD158" s="157"/>
      <c r="GE158" s="157"/>
      <c r="GF158" s="157"/>
      <c r="GG158" s="157"/>
      <c r="GH158" s="157"/>
      <c r="GI158" s="157"/>
      <c r="GJ158" s="157"/>
      <c r="GK158" s="157"/>
      <c r="GL158" s="157"/>
      <c r="GM158" s="157"/>
      <c r="GN158" s="157"/>
      <c r="GO158" s="157"/>
      <c r="GP158" s="157"/>
      <c r="GQ158" s="157"/>
      <c r="GR158" s="157"/>
      <c r="GS158" s="157"/>
      <c r="GT158" s="157"/>
      <c r="GU158" s="157"/>
      <c r="GV158" s="157"/>
      <c r="GW158" s="157"/>
      <c r="GX158" s="157"/>
      <c r="GY158" s="157"/>
      <c r="GZ158" s="157"/>
      <c r="HA158" s="157"/>
      <c r="HB158" s="157"/>
      <c r="HC158" s="157"/>
      <c r="HD158" s="157"/>
      <c r="HE158" s="157"/>
      <c r="HF158" s="157"/>
      <c r="HG158" s="157"/>
      <c r="HH158" s="157"/>
      <c r="HI158" s="157"/>
      <c r="HJ158" s="157"/>
      <c r="HK158" s="157"/>
      <c r="HL158" s="157"/>
      <c r="HM158" s="157"/>
      <c r="HN158" s="157"/>
      <c r="HO158" s="157"/>
      <c r="HP158" s="157"/>
      <c r="HQ158" s="157"/>
      <c r="HR158" s="157"/>
      <c r="HS158" s="157"/>
      <c r="HT158" s="157"/>
      <c r="HU158" s="157"/>
      <c r="HV158" s="157"/>
      <c r="HW158" s="157"/>
      <c r="HX158" s="157"/>
      <c r="HY158" s="157"/>
      <c r="HZ158" s="157"/>
      <c r="IA158" s="157"/>
      <c r="IB158" s="157"/>
      <c r="IC158" s="157"/>
      <c r="ID158" s="157"/>
    </row>
    <row r="159" spans="1:238" s="31" customFormat="1" x14ac:dyDescent="0.25">
      <c r="A159" s="157"/>
      <c r="B159" s="157"/>
      <c r="C159" s="157"/>
      <c r="D159" s="157"/>
      <c r="E159" s="157"/>
      <c r="F159" s="157"/>
      <c r="G159" s="157"/>
      <c r="H159" s="157"/>
      <c r="I159" s="157"/>
      <c r="J159" s="157"/>
      <c r="K159" s="157"/>
      <c r="L159" s="124"/>
      <c r="M159" s="157"/>
      <c r="N159" s="157"/>
      <c r="O159" s="157"/>
      <c r="P159" s="90"/>
      <c r="Q159" s="157"/>
      <c r="R159" s="223"/>
      <c r="S159" s="157"/>
      <c r="T159" s="90"/>
      <c r="U159" s="157"/>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7"/>
      <c r="AS159" s="157"/>
      <c r="AT159" s="157"/>
      <c r="AU159" s="157"/>
      <c r="AV159" s="157"/>
      <c r="AW159" s="157"/>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c r="CG159" s="157"/>
      <c r="CH159" s="157"/>
      <c r="CI159" s="157"/>
      <c r="CJ159" s="157"/>
      <c r="CK159" s="157"/>
      <c r="CL159" s="157"/>
      <c r="CM159" s="157"/>
      <c r="CN159" s="157"/>
      <c r="CO159" s="157"/>
      <c r="CP159" s="157"/>
      <c r="CQ159" s="157"/>
      <c r="CR159" s="157"/>
      <c r="CS159" s="157"/>
      <c r="CT159" s="157"/>
      <c r="CU159" s="157"/>
      <c r="CV159" s="157"/>
      <c r="CW159" s="157"/>
      <c r="CX159" s="157"/>
      <c r="CY159" s="157"/>
      <c r="CZ159" s="157"/>
      <c r="DA159" s="157"/>
      <c r="DB159" s="157"/>
      <c r="DC159" s="157"/>
      <c r="DD159" s="157"/>
      <c r="DE159" s="157"/>
      <c r="DF159" s="157"/>
      <c r="DG159" s="157"/>
      <c r="DH159" s="157"/>
      <c r="DI159" s="157"/>
      <c r="DJ159" s="157"/>
      <c r="DK159" s="157"/>
      <c r="DL159" s="157"/>
      <c r="DM159" s="157"/>
      <c r="DN159" s="157"/>
      <c r="DO159" s="157"/>
      <c r="DP159" s="157"/>
      <c r="DQ159" s="157"/>
      <c r="DR159" s="157"/>
      <c r="DS159" s="157"/>
      <c r="DT159" s="157"/>
      <c r="DU159" s="157"/>
      <c r="DV159" s="157"/>
      <c r="DW159" s="157"/>
      <c r="DX159" s="157"/>
      <c r="DY159" s="157"/>
      <c r="DZ159" s="157"/>
      <c r="EA159" s="157"/>
      <c r="EB159" s="157"/>
      <c r="EC159" s="157"/>
      <c r="ED159" s="157"/>
      <c r="EE159" s="157"/>
      <c r="EF159" s="157"/>
      <c r="EG159" s="157"/>
      <c r="EH159" s="157"/>
      <c r="EI159" s="157"/>
      <c r="EJ159" s="157"/>
      <c r="EK159" s="157"/>
      <c r="EL159" s="157"/>
      <c r="EM159" s="157"/>
      <c r="EN159" s="157"/>
      <c r="EO159" s="157"/>
      <c r="EP159" s="157"/>
      <c r="EQ159" s="157"/>
      <c r="ER159" s="157"/>
      <c r="ES159" s="157"/>
      <c r="ET159" s="157"/>
      <c r="EU159" s="157"/>
      <c r="EV159" s="157"/>
      <c r="EW159" s="157"/>
      <c r="EX159" s="157"/>
      <c r="EY159" s="157"/>
      <c r="EZ159" s="157"/>
      <c r="FA159" s="157"/>
      <c r="FB159" s="157"/>
      <c r="FC159" s="157"/>
      <c r="FD159" s="157"/>
      <c r="FE159" s="157"/>
      <c r="FF159" s="157"/>
      <c r="FG159" s="157"/>
      <c r="FH159" s="157"/>
      <c r="FI159" s="157"/>
      <c r="FJ159" s="157"/>
      <c r="FK159" s="157"/>
      <c r="FL159" s="157"/>
      <c r="FM159" s="157"/>
      <c r="FN159" s="157"/>
      <c r="FO159" s="157"/>
      <c r="FP159" s="157"/>
      <c r="FQ159" s="157"/>
      <c r="FR159" s="157"/>
      <c r="FS159" s="157"/>
      <c r="FT159" s="157"/>
      <c r="FU159" s="157"/>
      <c r="FV159" s="157"/>
      <c r="FW159" s="157"/>
      <c r="FX159" s="157"/>
      <c r="FY159" s="157"/>
      <c r="FZ159" s="157"/>
      <c r="GA159" s="157"/>
      <c r="GB159" s="157"/>
      <c r="GC159" s="157"/>
      <c r="GD159" s="157"/>
      <c r="GE159" s="157"/>
      <c r="GF159" s="157"/>
      <c r="GG159" s="157"/>
      <c r="GH159" s="157"/>
      <c r="GI159" s="157"/>
      <c r="GJ159" s="157"/>
      <c r="GK159" s="157"/>
      <c r="GL159" s="157"/>
      <c r="GM159" s="157"/>
      <c r="GN159" s="157"/>
      <c r="GO159" s="157"/>
      <c r="GP159" s="157"/>
      <c r="GQ159" s="157"/>
      <c r="GR159" s="157"/>
      <c r="GS159" s="157"/>
      <c r="GT159" s="157"/>
      <c r="GU159" s="157"/>
      <c r="GV159" s="157"/>
      <c r="GW159" s="157"/>
      <c r="GX159" s="157"/>
      <c r="GY159" s="157"/>
      <c r="GZ159" s="157"/>
      <c r="HA159" s="157"/>
      <c r="HB159" s="157"/>
      <c r="HC159" s="157"/>
      <c r="HD159" s="157"/>
      <c r="HE159" s="157"/>
      <c r="HF159" s="157"/>
      <c r="HG159" s="157"/>
      <c r="HH159" s="157"/>
      <c r="HI159" s="157"/>
      <c r="HJ159" s="157"/>
      <c r="HK159" s="157"/>
      <c r="HL159" s="157"/>
      <c r="HM159" s="157"/>
      <c r="HN159" s="157"/>
      <c r="HO159" s="157"/>
      <c r="HP159" s="157"/>
      <c r="HQ159" s="157"/>
      <c r="HR159" s="157"/>
      <c r="HS159" s="157"/>
      <c r="HT159" s="157"/>
      <c r="HU159" s="157"/>
      <c r="HV159" s="157"/>
      <c r="HW159" s="157"/>
      <c r="HX159" s="157"/>
      <c r="HY159" s="157"/>
      <c r="HZ159" s="157"/>
      <c r="IA159" s="157"/>
      <c r="IB159" s="157"/>
      <c r="IC159" s="157"/>
      <c r="ID159" s="157"/>
    </row>
    <row r="160" spans="1:238" s="31" customFormat="1" x14ac:dyDescent="0.25">
      <c r="A160" s="157"/>
      <c r="B160" s="157"/>
      <c r="C160" s="157"/>
      <c r="D160" s="157"/>
      <c r="E160" s="157"/>
      <c r="F160" s="157"/>
      <c r="G160" s="157"/>
      <c r="H160" s="157"/>
      <c r="I160" s="157"/>
      <c r="J160" s="157"/>
      <c r="K160" s="157"/>
      <c r="L160" s="124"/>
      <c r="M160" s="157"/>
      <c r="N160" s="157"/>
      <c r="O160" s="157"/>
      <c r="P160" s="90"/>
      <c r="Q160" s="157"/>
      <c r="R160" s="223"/>
      <c r="S160" s="157"/>
      <c r="T160" s="90"/>
      <c r="U160" s="157"/>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7"/>
      <c r="AS160" s="157"/>
      <c r="AT160" s="157"/>
      <c r="AU160" s="157"/>
      <c r="AV160" s="157"/>
      <c r="AW160" s="157"/>
      <c r="AX160" s="157"/>
      <c r="AY160" s="157"/>
      <c r="AZ160" s="157"/>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c r="CE160" s="157"/>
      <c r="CF160" s="157"/>
      <c r="CG160" s="157"/>
      <c r="CH160" s="157"/>
      <c r="CI160" s="157"/>
      <c r="CJ160" s="157"/>
      <c r="CK160" s="157"/>
      <c r="CL160" s="157"/>
      <c r="CM160" s="157"/>
      <c r="CN160" s="157"/>
      <c r="CO160" s="157"/>
      <c r="CP160" s="157"/>
      <c r="CQ160" s="157"/>
      <c r="CR160" s="157"/>
      <c r="CS160" s="157"/>
      <c r="CT160" s="157"/>
      <c r="CU160" s="157"/>
      <c r="CV160" s="157"/>
      <c r="CW160" s="157"/>
      <c r="CX160" s="157"/>
      <c r="CY160" s="157"/>
      <c r="CZ160" s="157"/>
      <c r="DA160" s="157"/>
      <c r="DB160" s="157"/>
      <c r="DC160" s="157"/>
      <c r="DD160" s="157"/>
      <c r="DE160" s="157"/>
      <c r="DF160" s="157"/>
      <c r="DG160" s="157"/>
      <c r="DH160" s="157"/>
      <c r="DI160" s="157"/>
      <c r="DJ160" s="157"/>
      <c r="DK160" s="157"/>
      <c r="DL160" s="157"/>
      <c r="DM160" s="157"/>
      <c r="DN160" s="157"/>
      <c r="DO160" s="157"/>
      <c r="DP160" s="157"/>
      <c r="DQ160" s="157"/>
      <c r="DR160" s="157"/>
      <c r="DS160" s="157"/>
      <c r="DT160" s="157"/>
      <c r="DU160" s="157"/>
      <c r="DV160" s="157"/>
      <c r="DW160" s="157"/>
      <c r="DX160" s="157"/>
      <c r="DY160" s="157"/>
      <c r="DZ160" s="157"/>
      <c r="EA160" s="157"/>
      <c r="EB160" s="157"/>
      <c r="EC160" s="157"/>
      <c r="ED160" s="157"/>
      <c r="EE160" s="157"/>
      <c r="EF160" s="157"/>
      <c r="EG160" s="157"/>
      <c r="EH160" s="157"/>
      <c r="EI160" s="157"/>
      <c r="EJ160" s="157"/>
      <c r="EK160" s="157"/>
      <c r="EL160" s="157"/>
      <c r="EM160" s="157"/>
      <c r="EN160" s="157"/>
      <c r="EO160" s="157"/>
      <c r="EP160" s="157"/>
      <c r="EQ160" s="157"/>
      <c r="ER160" s="157"/>
      <c r="ES160" s="157"/>
      <c r="ET160" s="157"/>
      <c r="EU160" s="157"/>
      <c r="EV160" s="157"/>
      <c r="EW160" s="157"/>
      <c r="EX160" s="157"/>
      <c r="EY160" s="157"/>
      <c r="EZ160" s="157"/>
      <c r="FA160" s="157"/>
      <c r="FB160" s="157"/>
      <c r="FC160" s="157"/>
      <c r="FD160" s="157"/>
      <c r="FE160" s="157"/>
      <c r="FF160" s="157"/>
      <c r="FG160" s="157"/>
      <c r="FH160" s="157"/>
      <c r="FI160" s="157"/>
      <c r="FJ160" s="157"/>
      <c r="FK160" s="157"/>
      <c r="FL160" s="157"/>
      <c r="FM160" s="157"/>
      <c r="FN160" s="157"/>
      <c r="FO160" s="157"/>
      <c r="FP160" s="157"/>
      <c r="FQ160" s="157"/>
      <c r="FR160" s="157"/>
      <c r="FS160" s="157"/>
      <c r="FT160" s="157"/>
      <c r="FU160" s="157"/>
      <c r="FV160" s="157"/>
      <c r="FW160" s="157"/>
      <c r="FX160" s="157"/>
      <c r="FY160" s="157"/>
      <c r="FZ160" s="157"/>
      <c r="GA160" s="157"/>
      <c r="GB160" s="157"/>
      <c r="GC160" s="157"/>
      <c r="GD160" s="157"/>
      <c r="GE160" s="157"/>
      <c r="GF160" s="157"/>
      <c r="GG160" s="157"/>
      <c r="GH160" s="157"/>
      <c r="GI160" s="157"/>
      <c r="GJ160" s="157"/>
      <c r="GK160" s="157"/>
      <c r="GL160" s="157"/>
      <c r="GM160" s="157"/>
      <c r="GN160" s="157"/>
      <c r="GO160" s="157"/>
      <c r="GP160" s="157"/>
      <c r="GQ160" s="157"/>
      <c r="GR160" s="157"/>
      <c r="GS160" s="157"/>
      <c r="GT160" s="157"/>
      <c r="GU160" s="157"/>
      <c r="GV160" s="157"/>
      <c r="GW160" s="157"/>
      <c r="GX160" s="157"/>
      <c r="GY160" s="157"/>
      <c r="GZ160" s="157"/>
      <c r="HA160" s="157"/>
      <c r="HB160" s="157"/>
      <c r="HC160" s="157"/>
      <c r="HD160" s="157"/>
      <c r="HE160" s="157"/>
      <c r="HF160" s="157"/>
      <c r="HG160" s="157"/>
      <c r="HH160" s="157"/>
      <c r="HI160" s="157"/>
      <c r="HJ160" s="157"/>
      <c r="HK160" s="157"/>
      <c r="HL160" s="157"/>
      <c r="HM160" s="157"/>
      <c r="HN160" s="157"/>
      <c r="HO160" s="157"/>
      <c r="HP160" s="157"/>
      <c r="HQ160" s="157"/>
      <c r="HR160" s="157"/>
      <c r="HS160" s="157"/>
      <c r="HT160" s="157"/>
      <c r="HU160" s="157"/>
      <c r="HV160" s="157"/>
      <c r="HW160" s="157"/>
      <c r="HX160" s="157"/>
      <c r="HY160" s="157"/>
      <c r="HZ160" s="157"/>
      <c r="IA160" s="157"/>
      <c r="IB160" s="157"/>
      <c r="IC160" s="157"/>
      <c r="ID160" s="157"/>
    </row>
    <row r="161" spans="1:238" s="31" customFormat="1" x14ac:dyDescent="0.25">
      <c r="A161" s="157"/>
      <c r="B161" s="157"/>
      <c r="C161" s="157"/>
      <c r="D161" s="157"/>
      <c r="E161" s="157"/>
      <c r="F161" s="157"/>
      <c r="G161" s="157"/>
      <c r="H161" s="157"/>
      <c r="I161" s="157"/>
      <c r="J161" s="157"/>
      <c r="K161" s="157"/>
      <c r="L161" s="124"/>
      <c r="M161" s="157"/>
      <c r="N161" s="157"/>
      <c r="O161" s="157"/>
      <c r="P161" s="90"/>
      <c r="Q161" s="157"/>
      <c r="R161" s="223"/>
      <c r="S161" s="157"/>
      <c r="T161" s="90"/>
      <c r="U161" s="157"/>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7"/>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c r="CG161" s="157"/>
      <c r="CH161" s="157"/>
      <c r="CI161" s="157"/>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57"/>
      <c r="DF161" s="157"/>
      <c r="DG161" s="157"/>
      <c r="DH161" s="157"/>
      <c r="DI161" s="157"/>
      <c r="DJ161" s="157"/>
      <c r="DK161" s="157"/>
      <c r="DL161" s="157"/>
      <c r="DM161" s="157"/>
      <c r="DN161" s="157"/>
      <c r="DO161" s="157"/>
      <c r="DP161" s="157"/>
      <c r="DQ161" s="157"/>
      <c r="DR161" s="157"/>
      <c r="DS161" s="157"/>
      <c r="DT161" s="157"/>
      <c r="DU161" s="157"/>
      <c r="DV161" s="157"/>
      <c r="DW161" s="157"/>
      <c r="DX161" s="157"/>
      <c r="DY161" s="157"/>
      <c r="DZ161" s="157"/>
      <c r="EA161" s="157"/>
      <c r="EB161" s="157"/>
      <c r="EC161" s="157"/>
      <c r="ED161" s="157"/>
      <c r="EE161" s="157"/>
      <c r="EF161" s="157"/>
      <c r="EG161" s="157"/>
      <c r="EH161" s="157"/>
      <c r="EI161" s="157"/>
      <c r="EJ161" s="157"/>
      <c r="EK161" s="157"/>
      <c r="EL161" s="157"/>
      <c r="EM161" s="157"/>
      <c r="EN161" s="157"/>
      <c r="EO161" s="157"/>
      <c r="EP161" s="157"/>
      <c r="EQ161" s="157"/>
      <c r="ER161" s="157"/>
      <c r="ES161" s="157"/>
      <c r="ET161" s="157"/>
      <c r="EU161" s="157"/>
      <c r="EV161" s="157"/>
      <c r="EW161" s="157"/>
      <c r="EX161" s="157"/>
      <c r="EY161" s="157"/>
      <c r="EZ161" s="157"/>
      <c r="FA161" s="157"/>
      <c r="FB161" s="157"/>
      <c r="FC161" s="157"/>
      <c r="FD161" s="157"/>
      <c r="FE161" s="157"/>
      <c r="FF161" s="157"/>
      <c r="FG161" s="157"/>
      <c r="FH161" s="157"/>
      <c r="FI161" s="157"/>
      <c r="FJ161" s="157"/>
      <c r="FK161" s="157"/>
      <c r="FL161" s="157"/>
      <c r="FM161" s="157"/>
      <c r="FN161" s="157"/>
      <c r="FO161" s="157"/>
      <c r="FP161" s="157"/>
      <c r="FQ161" s="157"/>
      <c r="FR161" s="157"/>
      <c r="FS161" s="157"/>
      <c r="FT161" s="157"/>
      <c r="FU161" s="157"/>
      <c r="FV161" s="157"/>
      <c r="FW161" s="157"/>
      <c r="FX161" s="157"/>
      <c r="FY161" s="157"/>
      <c r="FZ161" s="157"/>
      <c r="GA161" s="157"/>
      <c r="GB161" s="157"/>
      <c r="GC161" s="157"/>
      <c r="GD161" s="157"/>
      <c r="GE161" s="157"/>
      <c r="GF161" s="157"/>
      <c r="GG161" s="157"/>
      <c r="GH161" s="157"/>
      <c r="GI161" s="157"/>
      <c r="GJ161" s="157"/>
      <c r="GK161" s="157"/>
      <c r="GL161" s="157"/>
      <c r="GM161" s="157"/>
      <c r="GN161" s="157"/>
      <c r="GO161" s="157"/>
      <c r="GP161" s="157"/>
      <c r="GQ161" s="157"/>
      <c r="GR161" s="157"/>
      <c r="GS161" s="157"/>
      <c r="GT161" s="157"/>
      <c r="GU161" s="157"/>
      <c r="GV161" s="157"/>
      <c r="GW161" s="157"/>
      <c r="GX161" s="157"/>
      <c r="GY161" s="157"/>
      <c r="GZ161" s="157"/>
      <c r="HA161" s="157"/>
      <c r="HB161" s="157"/>
      <c r="HC161" s="157"/>
      <c r="HD161" s="157"/>
      <c r="HE161" s="157"/>
      <c r="HF161" s="157"/>
      <c r="HG161" s="157"/>
      <c r="HH161" s="157"/>
      <c r="HI161" s="157"/>
      <c r="HJ161" s="157"/>
      <c r="HK161" s="157"/>
      <c r="HL161" s="157"/>
      <c r="HM161" s="157"/>
      <c r="HN161" s="157"/>
      <c r="HO161" s="157"/>
      <c r="HP161" s="157"/>
      <c r="HQ161" s="157"/>
      <c r="HR161" s="157"/>
      <c r="HS161" s="157"/>
      <c r="HT161" s="157"/>
      <c r="HU161" s="157"/>
      <c r="HV161" s="157"/>
      <c r="HW161" s="157"/>
      <c r="HX161" s="157"/>
      <c r="HY161" s="157"/>
      <c r="HZ161" s="157"/>
      <c r="IA161" s="157"/>
      <c r="IB161" s="157"/>
      <c r="IC161" s="157"/>
      <c r="ID161" s="157"/>
    </row>
    <row r="162" spans="1:238" s="31" customFormat="1" x14ac:dyDescent="0.25">
      <c r="A162" s="157"/>
      <c r="B162" s="157"/>
      <c r="C162" s="157"/>
      <c r="D162" s="157"/>
      <c r="E162" s="157"/>
      <c r="F162" s="157"/>
      <c r="G162" s="157"/>
      <c r="H162" s="157"/>
      <c r="I162" s="157"/>
      <c r="J162" s="157"/>
      <c r="K162" s="157"/>
      <c r="L162" s="124"/>
      <c r="M162" s="157"/>
      <c r="N162" s="157"/>
      <c r="O162" s="157"/>
      <c r="P162" s="90"/>
      <c r="Q162" s="157"/>
      <c r="R162" s="223"/>
      <c r="S162" s="157"/>
      <c r="T162" s="90"/>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7"/>
      <c r="DI162" s="157"/>
      <c r="DJ162" s="157"/>
      <c r="DK162" s="157"/>
      <c r="DL162" s="157"/>
      <c r="DM162" s="157"/>
      <c r="DN162" s="157"/>
      <c r="DO162" s="157"/>
      <c r="DP162" s="157"/>
      <c r="DQ162" s="157"/>
      <c r="DR162" s="157"/>
      <c r="DS162" s="157"/>
      <c r="DT162" s="157"/>
      <c r="DU162" s="157"/>
      <c r="DV162" s="157"/>
      <c r="DW162" s="157"/>
      <c r="DX162" s="157"/>
      <c r="DY162" s="157"/>
      <c r="DZ162" s="157"/>
      <c r="EA162" s="157"/>
      <c r="EB162" s="157"/>
      <c r="EC162" s="157"/>
      <c r="ED162" s="157"/>
      <c r="EE162" s="157"/>
      <c r="EF162" s="157"/>
      <c r="EG162" s="157"/>
      <c r="EH162" s="157"/>
      <c r="EI162" s="157"/>
      <c r="EJ162" s="157"/>
      <c r="EK162" s="157"/>
      <c r="EL162" s="157"/>
      <c r="EM162" s="157"/>
      <c r="EN162" s="157"/>
      <c r="EO162" s="157"/>
      <c r="EP162" s="157"/>
      <c r="EQ162" s="157"/>
      <c r="ER162" s="157"/>
      <c r="ES162" s="157"/>
      <c r="ET162" s="157"/>
      <c r="EU162" s="157"/>
      <c r="EV162" s="157"/>
      <c r="EW162" s="157"/>
      <c r="EX162" s="157"/>
      <c r="EY162" s="157"/>
      <c r="EZ162" s="157"/>
      <c r="FA162" s="157"/>
      <c r="FB162" s="157"/>
      <c r="FC162" s="157"/>
      <c r="FD162" s="157"/>
      <c r="FE162" s="157"/>
      <c r="FF162" s="157"/>
      <c r="FG162" s="157"/>
      <c r="FH162" s="157"/>
      <c r="FI162" s="157"/>
      <c r="FJ162" s="157"/>
      <c r="FK162" s="157"/>
      <c r="FL162" s="157"/>
      <c r="FM162" s="157"/>
      <c r="FN162" s="157"/>
      <c r="FO162" s="157"/>
      <c r="FP162" s="157"/>
      <c r="FQ162" s="157"/>
      <c r="FR162" s="157"/>
      <c r="FS162" s="157"/>
      <c r="FT162" s="157"/>
      <c r="FU162" s="157"/>
      <c r="FV162" s="157"/>
      <c r="FW162" s="157"/>
      <c r="FX162" s="157"/>
      <c r="FY162" s="157"/>
      <c r="FZ162" s="157"/>
      <c r="GA162" s="157"/>
      <c r="GB162" s="157"/>
      <c r="GC162" s="157"/>
      <c r="GD162" s="157"/>
      <c r="GE162" s="157"/>
      <c r="GF162" s="157"/>
      <c r="GG162" s="157"/>
      <c r="GH162" s="157"/>
      <c r="GI162" s="157"/>
      <c r="GJ162" s="157"/>
      <c r="GK162" s="157"/>
      <c r="GL162" s="157"/>
      <c r="GM162" s="157"/>
      <c r="GN162" s="157"/>
      <c r="GO162" s="157"/>
      <c r="GP162" s="157"/>
      <c r="GQ162" s="157"/>
      <c r="GR162" s="157"/>
      <c r="GS162" s="157"/>
      <c r="GT162" s="157"/>
      <c r="GU162" s="157"/>
      <c r="GV162" s="157"/>
      <c r="GW162" s="157"/>
      <c r="GX162" s="157"/>
      <c r="GY162" s="157"/>
      <c r="GZ162" s="157"/>
      <c r="HA162" s="157"/>
      <c r="HB162" s="157"/>
      <c r="HC162" s="157"/>
      <c r="HD162" s="157"/>
      <c r="HE162" s="157"/>
      <c r="HF162" s="157"/>
      <c r="HG162" s="157"/>
      <c r="HH162" s="157"/>
      <c r="HI162" s="157"/>
      <c r="HJ162" s="157"/>
      <c r="HK162" s="157"/>
      <c r="HL162" s="157"/>
      <c r="HM162" s="157"/>
      <c r="HN162" s="157"/>
      <c r="HO162" s="157"/>
      <c r="HP162" s="157"/>
      <c r="HQ162" s="157"/>
      <c r="HR162" s="157"/>
      <c r="HS162" s="157"/>
      <c r="HT162" s="157"/>
      <c r="HU162" s="157"/>
      <c r="HV162" s="157"/>
      <c r="HW162" s="157"/>
      <c r="HX162" s="157"/>
      <c r="HY162" s="157"/>
      <c r="HZ162" s="157"/>
      <c r="IA162" s="157"/>
      <c r="IB162" s="157"/>
      <c r="IC162" s="157"/>
      <c r="ID162" s="157"/>
    </row>
    <row r="163" spans="1:238" s="31" customFormat="1" x14ac:dyDescent="0.25">
      <c r="A163" s="157"/>
      <c r="B163" s="157"/>
      <c r="C163" s="157"/>
      <c r="D163" s="157"/>
      <c r="E163" s="157"/>
      <c r="F163" s="157"/>
      <c r="G163" s="157"/>
      <c r="H163" s="157"/>
      <c r="I163" s="157"/>
      <c r="J163" s="157"/>
      <c r="K163" s="157"/>
      <c r="L163" s="124"/>
      <c r="M163" s="157"/>
      <c r="N163" s="157"/>
      <c r="O163" s="157"/>
      <c r="P163" s="90"/>
      <c r="Q163" s="157"/>
      <c r="R163" s="223"/>
      <c r="S163" s="157"/>
      <c r="T163" s="90"/>
      <c r="U163" s="157"/>
      <c r="V163" s="157"/>
      <c r="W163" s="157"/>
      <c r="X163" s="157"/>
      <c r="Y163" s="157"/>
      <c r="Z163" s="157"/>
      <c r="AA163" s="157"/>
      <c r="AB163" s="157"/>
      <c r="AC163" s="157"/>
      <c r="AD163" s="157"/>
      <c r="AE163" s="157"/>
      <c r="AF163" s="157"/>
      <c r="AG163" s="157"/>
      <c r="AH163" s="157"/>
      <c r="AI163" s="157"/>
      <c r="AJ163" s="157"/>
      <c r="AK163" s="157"/>
      <c r="AL163" s="157"/>
      <c r="AM163" s="157"/>
      <c r="AN163" s="157"/>
      <c r="AO163" s="157"/>
      <c r="AP163" s="157"/>
      <c r="AQ163" s="157"/>
      <c r="AR163" s="157"/>
      <c r="AS163" s="157"/>
      <c r="AT163" s="157"/>
      <c r="AU163" s="157"/>
      <c r="AV163" s="157"/>
      <c r="AW163" s="157"/>
      <c r="AX163" s="157"/>
      <c r="AY163" s="157"/>
      <c r="AZ163" s="157"/>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c r="CE163" s="157"/>
      <c r="CF163" s="157"/>
      <c r="CG163" s="157"/>
      <c r="CH163" s="157"/>
      <c r="CI163" s="157"/>
      <c r="CJ163" s="157"/>
      <c r="CK163" s="157"/>
      <c r="CL163" s="157"/>
      <c r="CM163" s="157"/>
      <c r="CN163" s="157"/>
      <c r="CO163" s="157"/>
      <c r="CP163" s="157"/>
      <c r="CQ163" s="157"/>
      <c r="CR163" s="157"/>
      <c r="CS163" s="157"/>
      <c r="CT163" s="157"/>
      <c r="CU163" s="157"/>
      <c r="CV163" s="157"/>
      <c r="CW163" s="157"/>
      <c r="CX163" s="157"/>
      <c r="CY163" s="157"/>
      <c r="CZ163" s="157"/>
      <c r="DA163" s="157"/>
      <c r="DB163" s="157"/>
      <c r="DC163" s="157"/>
      <c r="DD163" s="157"/>
      <c r="DE163" s="157"/>
      <c r="DF163" s="157"/>
      <c r="DG163" s="157"/>
      <c r="DH163" s="157"/>
      <c r="DI163" s="157"/>
      <c r="DJ163" s="157"/>
      <c r="DK163" s="157"/>
      <c r="DL163" s="157"/>
      <c r="DM163" s="157"/>
      <c r="DN163" s="157"/>
      <c r="DO163" s="157"/>
      <c r="DP163" s="157"/>
      <c r="DQ163" s="157"/>
      <c r="DR163" s="157"/>
      <c r="DS163" s="157"/>
      <c r="DT163" s="157"/>
      <c r="DU163" s="157"/>
      <c r="DV163" s="157"/>
      <c r="DW163" s="157"/>
      <c r="DX163" s="157"/>
      <c r="DY163" s="157"/>
      <c r="DZ163" s="157"/>
      <c r="EA163" s="157"/>
      <c r="EB163" s="157"/>
      <c r="EC163" s="157"/>
      <c r="ED163" s="157"/>
      <c r="EE163" s="157"/>
      <c r="EF163" s="157"/>
      <c r="EG163" s="157"/>
      <c r="EH163" s="157"/>
      <c r="EI163" s="157"/>
      <c r="EJ163" s="157"/>
      <c r="EK163" s="157"/>
      <c r="EL163" s="157"/>
      <c r="EM163" s="157"/>
      <c r="EN163" s="157"/>
      <c r="EO163" s="157"/>
      <c r="EP163" s="157"/>
      <c r="EQ163" s="157"/>
      <c r="ER163" s="157"/>
      <c r="ES163" s="157"/>
      <c r="ET163" s="157"/>
      <c r="EU163" s="157"/>
      <c r="EV163" s="157"/>
      <c r="EW163" s="157"/>
      <c r="EX163" s="157"/>
      <c r="EY163" s="157"/>
      <c r="EZ163" s="157"/>
      <c r="FA163" s="157"/>
      <c r="FB163" s="157"/>
      <c r="FC163" s="157"/>
      <c r="FD163" s="157"/>
      <c r="FE163" s="157"/>
      <c r="FF163" s="157"/>
      <c r="FG163" s="157"/>
      <c r="FH163" s="157"/>
      <c r="FI163" s="157"/>
      <c r="FJ163" s="157"/>
      <c r="FK163" s="157"/>
      <c r="FL163" s="157"/>
      <c r="FM163" s="157"/>
      <c r="FN163" s="157"/>
      <c r="FO163" s="157"/>
      <c r="FP163" s="157"/>
      <c r="FQ163" s="157"/>
      <c r="FR163" s="157"/>
      <c r="FS163" s="157"/>
      <c r="FT163" s="157"/>
      <c r="FU163" s="157"/>
      <c r="FV163" s="157"/>
      <c r="FW163" s="157"/>
      <c r="FX163" s="157"/>
      <c r="FY163" s="157"/>
      <c r="FZ163" s="157"/>
      <c r="GA163" s="157"/>
      <c r="GB163" s="157"/>
      <c r="GC163" s="157"/>
      <c r="GD163" s="157"/>
      <c r="GE163" s="157"/>
      <c r="GF163" s="157"/>
      <c r="GG163" s="157"/>
      <c r="GH163" s="157"/>
      <c r="GI163" s="157"/>
      <c r="GJ163" s="157"/>
      <c r="GK163" s="157"/>
      <c r="GL163" s="157"/>
      <c r="GM163" s="157"/>
      <c r="GN163" s="157"/>
      <c r="GO163" s="157"/>
      <c r="GP163" s="157"/>
      <c r="GQ163" s="157"/>
      <c r="GR163" s="157"/>
      <c r="GS163" s="157"/>
      <c r="GT163" s="157"/>
      <c r="GU163" s="157"/>
      <c r="GV163" s="157"/>
      <c r="GW163" s="157"/>
      <c r="GX163" s="157"/>
      <c r="GY163" s="157"/>
      <c r="GZ163" s="157"/>
      <c r="HA163" s="157"/>
      <c r="HB163" s="157"/>
      <c r="HC163" s="157"/>
      <c r="HD163" s="157"/>
      <c r="HE163" s="157"/>
      <c r="HF163" s="157"/>
      <c r="HG163" s="157"/>
      <c r="HH163" s="157"/>
      <c r="HI163" s="157"/>
      <c r="HJ163" s="157"/>
      <c r="HK163" s="157"/>
      <c r="HL163" s="157"/>
      <c r="HM163" s="157"/>
      <c r="HN163" s="157"/>
      <c r="HO163" s="157"/>
      <c r="HP163" s="157"/>
      <c r="HQ163" s="157"/>
      <c r="HR163" s="157"/>
      <c r="HS163" s="157"/>
      <c r="HT163" s="157"/>
      <c r="HU163" s="157"/>
      <c r="HV163" s="157"/>
      <c r="HW163" s="157"/>
      <c r="HX163" s="157"/>
      <c r="HY163" s="157"/>
      <c r="HZ163" s="157"/>
      <c r="IA163" s="157"/>
      <c r="IB163" s="157"/>
      <c r="IC163" s="157"/>
      <c r="ID163" s="157"/>
    </row>
    <row r="164" spans="1:238" s="31" customFormat="1" x14ac:dyDescent="0.25">
      <c r="A164" s="157"/>
      <c r="B164" s="157"/>
      <c r="C164" s="157"/>
      <c r="D164" s="157"/>
      <c r="E164" s="157"/>
      <c r="F164" s="157"/>
      <c r="G164" s="157"/>
      <c r="H164" s="157"/>
      <c r="I164" s="157"/>
      <c r="J164" s="157"/>
      <c r="K164" s="157"/>
      <c r="L164" s="124"/>
      <c r="M164" s="157"/>
      <c r="N164" s="157"/>
      <c r="O164" s="157"/>
      <c r="P164" s="90"/>
      <c r="Q164" s="157"/>
      <c r="R164" s="223"/>
      <c r="S164" s="157"/>
      <c r="T164" s="90"/>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c r="CG164" s="157"/>
      <c r="CH164" s="157"/>
      <c r="CI164" s="157"/>
      <c r="CJ164" s="157"/>
      <c r="CK164" s="157"/>
      <c r="CL164" s="157"/>
      <c r="CM164" s="157"/>
      <c r="CN164" s="157"/>
      <c r="CO164" s="157"/>
      <c r="CP164" s="157"/>
      <c r="CQ164" s="157"/>
      <c r="CR164" s="157"/>
      <c r="CS164" s="157"/>
      <c r="CT164" s="157"/>
      <c r="CU164" s="157"/>
      <c r="CV164" s="157"/>
      <c r="CW164" s="157"/>
      <c r="CX164" s="157"/>
      <c r="CY164" s="157"/>
      <c r="CZ164" s="157"/>
      <c r="DA164" s="157"/>
      <c r="DB164" s="157"/>
      <c r="DC164" s="157"/>
      <c r="DD164" s="157"/>
      <c r="DE164" s="157"/>
      <c r="DF164" s="157"/>
      <c r="DG164" s="157"/>
      <c r="DH164" s="157"/>
      <c r="DI164" s="157"/>
      <c r="DJ164" s="157"/>
      <c r="DK164" s="157"/>
      <c r="DL164" s="157"/>
      <c r="DM164" s="157"/>
      <c r="DN164" s="157"/>
      <c r="DO164" s="157"/>
      <c r="DP164" s="157"/>
      <c r="DQ164" s="157"/>
      <c r="DR164" s="157"/>
      <c r="DS164" s="157"/>
      <c r="DT164" s="157"/>
      <c r="DU164" s="157"/>
      <c r="DV164" s="157"/>
      <c r="DW164" s="157"/>
      <c r="DX164" s="157"/>
      <c r="DY164" s="157"/>
      <c r="DZ164" s="157"/>
      <c r="EA164" s="157"/>
      <c r="EB164" s="157"/>
      <c r="EC164" s="157"/>
      <c r="ED164" s="157"/>
      <c r="EE164" s="157"/>
      <c r="EF164" s="157"/>
      <c r="EG164" s="157"/>
      <c r="EH164" s="157"/>
      <c r="EI164" s="157"/>
      <c r="EJ164" s="157"/>
      <c r="EK164" s="157"/>
      <c r="EL164" s="157"/>
      <c r="EM164" s="157"/>
      <c r="EN164" s="157"/>
      <c r="EO164" s="157"/>
      <c r="EP164" s="157"/>
      <c r="EQ164" s="157"/>
      <c r="ER164" s="157"/>
      <c r="ES164" s="157"/>
      <c r="ET164" s="157"/>
      <c r="EU164" s="157"/>
      <c r="EV164" s="157"/>
      <c r="EW164" s="157"/>
      <c r="EX164" s="157"/>
      <c r="EY164" s="157"/>
      <c r="EZ164" s="157"/>
      <c r="FA164" s="157"/>
      <c r="FB164" s="157"/>
      <c r="FC164" s="157"/>
      <c r="FD164" s="157"/>
      <c r="FE164" s="157"/>
      <c r="FF164" s="157"/>
      <c r="FG164" s="157"/>
      <c r="FH164" s="157"/>
      <c r="FI164" s="157"/>
      <c r="FJ164" s="157"/>
      <c r="FK164" s="157"/>
      <c r="FL164" s="157"/>
      <c r="FM164" s="157"/>
      <c r="FN164" s="157"/>
      <c r="FO164" s="157"/>
      <c r="FP164" s="157"/>
      <c r="FQ164" s="157"/>
      <c r="FR164" s="157"/>
      <c r="FS164" s="157"/>
      <c r="FT164" s="157"/>
      <c r="FU164" s="157"/>
      <c r="FV164" s="157"/>
      <c r="FW164" s="157"/>
      <c r="FX164" s="157"/>
      <c r="FY164" s="157"/>
      <c r="FZ164" s="157"/>
      <c r="GA164" s="157"/>
      <c r="GB164" s="157"/>
      <c r="GC164" s="157"/>
      <c r="GD164" s="157"/>
      <c r="GE164" s="157"/>
      <c r="GF164" s="157"/>
      <c r="GG164" s="157"/>
      <c r="GH164" s="157"/>
      <c r="GI164" s="157"/>
      <c r="GJ164" s="157"/>
      <c r="GK164" s="157"/>
      <c r="GL164" s="157"/>
      <c r="GM164" s="157"/>
      <c r="GN164" s="157"/>
      <c r="GO164" s="157"/>
      <c r="GP164" s="157"/>
      <c r="GQ164" s="157"/>
      <c r="GR164" s="157"/>
      <c r="GS164" s="157"/>
      <c r="GT164" s="157"/>
      <c r="GU164" s="157"/>
      <c r="GV164" s="157"/>
      <c r="GW164" s="157"/>
      <c r="GX164" s="157"/>
      <c r="GY164" s="157"/>
      <c r="GZ164" s="157"/>
      <c r="HA164" s="157"/>
      <c r="HB164" s="157"/>
      <c r="HC164" s="157"/>
      <c r="HD164" s="157"/>
      <c r="HE164" s="157"/>
      <c r="HF164" s="157"/>
      <c r="HG164" s="157"/>
      <c r="HH164" s="157"/>
      <c r="HI164" s="157"/>
      <c r="HJ164" s="157"/>
      <c r="HK164" s="157"/>
      <c r="HL164" s="157"/>
      <c r="HM164" s="157"/>
      <c r="HN164" s="157"/>
      <c r="HO164" s="157"/>
      <c r="HP164" s="157"/>
      <c r="HQ164" s="157"/>
      <c r="HR164" s="157"/>
      <c r="HS164" s="157"/>
      <c r="HT164" s="157"/>
      <c r="HU164" s="157"/>
      <c r="HV164" s="157"/>
      <c r="HW164" s="157"/>
      <c r="HX164" s="157"/>
      <c r="HY164" s="157"/>
      <c r="HZ164" s="157"/>
      <c r="IA164" s="157"/>
      <c r="IB164" s="157"/>
      <c r="IC164" s="157"/>
      <c r="ID164" s="157"/>
    </row>
    <row r="165" spans="1:238" s="31" customFormat="1" x14ac:dyDescent="0.25">
      <c r="A165" s="157"/>
      <c r="B165" s="157"/>
      <c r="C165" s="157"/>
      <c r="D165" s="157"/>
      <c r="E165" s="157"/>
      <c r="F165" s="157"/>
      <c r="G165" s="157"/>
      <c r="H165" s="157"/>
      <c r="I165" s="157"/>
      <c r="J165" s="157"/>
      <c r="K165" s="157"/>
      <c r="L165" s="124"/>
      <c r="M165" s="157"/>
      <c r="N165" s="157"/>
      <c r="O165" s="157"/>
      <c r="P165" s="90"/>
      <c r="Q165" s="157"/>
      <c r="R165" s="223"/>
      <c r="S165" s="157"/>
      <c r="T165" s="90"/>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7"/>
      <c r="AU165" s="157"/>
      <c r="AV165" s="157"/>
      <c r="AW165" s="157"/>
      <c r="AX165" s="157"/>
      <c r="AY165" s="157"/>
      <c r="AZ165" s="157"/>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c r="CG165" s="157"/>
      <c r="CH165" s="157"/>
      <c r="CI165" s="157"/>
      <c r="CJ165" s="157"/>
      <c r="CK165" s="157"/>
      <c r="CL165" s="157"/>
      <c r="CM165" s="157"/>
      <c r="CN165" s="157"/>
      <c r="CO165" s="157"/>
      <c r="CP165" s="157"/>
      <c r="CQ165" s="157"/>
      <c r="CR165" s="157"/>
      <c r="CS165" s="157"/>
      <c r="CT165" s="157"/>
      <c r="CU165" s="157"/>
      <c r="CV165" s="157"/>
      <c r="CW165" s="157"/>
      <c r="CX165" s="157"/>
      <c r="CY165" s="157"/>
      <c r="CZ165" s="157"/>
      <c r="DA165" s="157"/>
      <c r="DB165" s="157"/>
      <c r="DC165" s="157"/>
      <c r="DD165" s="157"/>
      <c r="DE165" s="157"/>
      <c r="DF165" s="157"/>
      <c r="DG165" s="157"/>
      <c r="DH165" s="157"/>
      <c r="DI165" s="157"/>
      <c r="DJ165" s="157"/>
      <c r="DK165" s="157"/>
      <c r="DL165" s="157"/>
      <c r="DM165" s="157"/>
      <c r="DN165" s="157"/>
      <c r="DO165" s="157"/>
      <c r="DP165" s="157"/>
      <c r="DQ165" s="157"/>
      <c r="DR165" s="157"/>
      <c r="DS165" s="157"/>
      <c r="DT165" s="157"/>
      <c r="DU165" s="157"/>
      <c r="DV165" s="157"/>
      <c r="DW165" s="157"/>
      <c r="DX165" s="157"/>
      <c r="DY165" s="157"/>
      <c r="DZ165" s="157"/>
      <c r="EA165" s="157"/>
      <c r="EB165" s="157"/>
      <c r="EC165" s="157"/>
      <c r="ED165" s="157"/>
      <c r="EE165" s="157"/>
      <c r="EF165" s="157"/>
      <c r="EG165" s="157"/>
      <c r="EH165" s="157"/>
      <c r="EI165" s="157"/>
      <c r="EJ165" s="157"/>
      <c r="EK165" s="157"/>
      <c r="EL165" s="157"/>
      <c r="EM165" s="157"/>
      <c r="EN165" s="157"/>
      <c r="EO165" s="157"/>
      <c r="EP165" s="157"/>
      <c r="EQ165" s="157"/>
      <c r="ER165" s="157"/>
      <c r="ES165" s="157"/>
      <c r="ET165" s="157"/>
      <c r="EU165" s="157"/>
      <c r="EV165" s="157"/>
      <c r="EW165" s="157"/>
      <c r="EX165" s="157"/>
      <c r="EY165" s="157"/>
      <c r="EZ165" s="157"/>
      <c r="FA165" s="157"/>
      <c r="FB165" s="157"/>
      <c r="FC165" s="157"/>
      <c r="FD165" s="157"/>
      <c r="FE165" s="157"/>
      <c r="FF165" s="157"/>
      <c r="FG165" s="157"/>
      <c r="FH165" s="157"/>
      <c r="FI165" s="157"/>
      <c r="FJ165" s="157"/>
      <c r="FK165" s="157"/>
      <c r="FL165" s="157"/>
      <c r="FM165" s="157"/>
      <c r="FN165" s="157"/>
      <c r="FO165" s="157"/>
      <c r="FP165" s="157"/>
      <c r="FQ165" s="157"/>
      <c r="FR165" s="157"/>
      <c r="FS165" s="157"/>
      <c r="FT165" s="157"/>
      <c r="FU165" s="157"/>
      <c r="FV165" s="157"/>
      <c r="FW165" s="157"/>
      <c r="FX165" s="157"/>
      <c r="FY165" s="157"/>
      <c r="FZ165" s="157"/>
      <c r="GA165" s="157"/>
      <c r="GB165" s="157"/>
      <c r="GC165" s="157"/>
      <c r="GD165" s="157"/>
      <c r="GE165" s="157"/>
      <c r="GF165" s="157"/>
      <c r="GG165" s="157"/>
      <c r="GH165" s="157"/>
      <c r="GI165" s="157"/>
      <c r="GJ165" s="157"/>
      <c r="GK165" s="157"/>
      <c r="GL165" s="157"/>
      <c r="GM165" s="157"/>
      <c r="GN165" s="157"/>
      <c r="GO165" s="157"/>
      <c r="GP165" s="157"/>
      <c r="GQ165" s="157"/>
      <c r="GR165" s="157"/>
      <c r="GS165" s="157"/>
      <c r="GT165" s="157"/>
      <c r="GU165" s="157"/>
      <c r="GV165" s="157"/>
      <c r="GW165" s="157"/>
      <c r="GX165" s="157"/>
      <c r="GY165" s="157"/>
      <c r="GZ165" s="157"/>
      <c r="HA165" s="157"/>
      <c r="HB165" s="157"/>
      <c r="HC165" s="157"/>
      <c r="HD165" s="157"/>
      <c r="HE165" s="157"/>
      <c r="HF165" s="157"/>
      <c r="HG165" s="157"/>
      <c r="HH165" s="157"/>
      <c r="HI165" s="157"/>
      <c r="HJ165" s="157"/>
      <c r="HK165" s="157"/>
      <c r="HL165" s="157"/>
      <c r="HM165" s="157"/>
      <c r="HN165" s="157"/>
      <c r="HO165" s="157"/>
      <c r="HP165" s="157"/>
      <c r="HQ165" s="157"/>
      <c r="HR165" s="157"/>
      <c r="HS165" s="157"/>
      <c r="HT165" s="157"/>
      <c r="HU165" s="157"/>
      <c r="HV165" s="157"/>
      <c r="HW165" s="157"/>
      <c r="HX165" s="157"/>
      <c r="HY165" s="157"/>
      <c r="HZ165" s="157"/>
      <c r="IA165" s="157"/>
      <c r="IB165" s="157"/>
      <c r="IC165" s="157"/>
      <c r="ID165" s="157"/>
    </row>
    <row r="166" spans="1:238" s="31" customFormat="1" x14ac:dyDescent="0.25">
      <c r="A166" s="157"/>
      <c r="B166" s="157"/>
      <c r="C166" s="157"/>
      <c r="D166" s="157"/>
      <c r="E166" s="157"/>
      <c r="F166" s="157"/>
      <c r="G166" s="157"/>
      <c r="H166" s="157"/>
      <c r="I166" s="157"/>
      <c r="J166" s="157"/>
      <c r="K166" s="157"/>
      <c r="L166" s="124"/>
      <c r="M166" s="157"/>
      <c r="N166" s="157"/>
      <c r="O166" s="157"/>
      <c r="P166" s="90"/>
      <c r="Q166" s="157"/>
      <c r="R166" s="223"/>
      <c r="S166" s="157"/>
      <c r="T166" s="90"/>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c r="CG166" s="157"/>
      <c r="CH166" s="157"/>
      <c r="CI166" s="157"/>
      <c r="CJ166" s="157"/>
      <c r="CK166" s="157"/>
      <c r="CL166" s="157"/>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7"/>
      <c r="DI166" s="157"/>
      <c r="DJ166" s="157"/>
      <c r="DK166" s="157"/>
      <c r="DL166" s="157"/>
      <c r="DM166" s="157"/>
      <c r="DN166" s="157"/>
      <c r="DO166" s="157"/>
      <c r="DP166" s="157"/>
      <c r="DQ166" s="157"/>
      <c r="DR166" s="157"/>
      <c r="DS166" s="157"/>
      <c r="DT166" s="157"/>
      <c r="DU166" s="157"/>
      <c r="DV166" s="157"/>
      <c r="DW166" s="157"/>
      <c r="DX166" s="157"/>
      <c r="DY166" s="157"/>
      <c r="DZ166" s="157"/>
      <c r="EA166" s="157"/>
      <c r="EB166" s="157"/>
      <c r="EC166" s="157"/>
      <c r="ED166" s="157"/>
      <c r="EE166" s="157"/>
      <c r="EF166" s="157"/>
      <c r="EG166" s="157"/>
      <c r="EH166" s="157"/>
      <c r="EI166" s="157"/>
      <c r="EJ166" s="157"/>
      <c r="EK166" s="157"/>
      <c r="EL166" s="157"/>
      <c r="EM166" s="157"/>
      <c r="EN166" s="157"/>
      <c r="EO166" s="157"/>
      <c r="EP166" s="157"/>
      <c r="EQ166" s="157"/>
      <c r="ER166" s="157"/>
      <c r="ES166" s="157"/>
      <c r="ET166" s="157"/>
      <c r="EU166" s="157"/>
      <c r="EV166" s="157"/>
      <c r="EW166" s="157"/>
      <c r="EX166" s="157"/>
      <c r="EY166" s="157"/>
      <c r="EZ166" s="157"/>
      <c r="FA166" s="157"/>
      <c r="FB166" s="157"/>
      <c r="FC166" s="157"/>
      <c r="FD166" s="157"/>
      <c r="FE166" s="157"/>
      <c r="FF166" s="157"/>
      <c r="FG166" s="157"/>
      <c r="FH166" s="157"/>
      <c r="FI166" s="157"/>
      <c r="FJ166" s="157"/>
      <c r="FK166" s="157"/>
      <c r="FL166" s="157"/>
      <c r="FM166" s="157"/>
      <c r="FN166" s="157"/>
      <c r="FO166" s="157"/>
      <c r="FP166" s="157"/>
      <c r="FQ166" s="157"/>
      <c r="FR166" s="157"/>
      <c r="FS166" s="157"/>
      <c r="FT166" s="157"/>
      <c r="FU166" s="157"/>
      <c r="FV166" s="157"/>
      <c r="FW166" s="157"/>
      <c r="FX166" s="157"/>
      <c r="FY166" s="157"/>
      <c r="FZ166" s="157"/>
      <c r="GA166" s="157"/>
      <c r="GB166" s="157"/>
      <c r="GC166" s="157"/>
      <c r="GD166" s="157"/>
      <c r="GE166" s="157"/>
      <c r="GF166" s="157"/>
      <c r="GG166" s="157"/>
      <c r="GH166" s="157"/>
      <c r="GI166" s="157"/>
      <c r="GJ166" s="157"/>
      <c r="GK166" s="157"/>
      <c r="GL166" s="157"/>
      <c r="GM166" s="157"/>
      <c r="GN166" s="157"/>
      <c r="GO166" s="157"/>
      <c r="GP166" s="157"/>
      <c r="GQ166" s="157"/>
      <c r="GR166" s="157"/>
      <c r="GS166" s="157"/>
      <c r="GT166" s="157"/>
      <c r="GU166" s="157"/>
      <c r="GV166" s="157"/>
      <c r="GW166" s="157"/>
      <c r="GX166" s="157"/>
      <c r="GY166" s="157"/>
      <c r="GZ166" s="157"/>
      <c r="HA166" s="157"/>
      <c r="HB166" s="157"/>
      <c r="HC166" s="157"/>
      <c r="HD166" s="157"/>
      <c r="HE166" s="157"/>
      <c r="HF166" s="157"/>
      <c r="HG166" s="157"/>
      <c r="HH166" s="157"/>
      <c r="HI166" s="157"/>
      <c r="HJ166" s="157"/>
      <c r="HK166" s="157"/>
      <c r="HL166" s="157"/>
      <c r="HM166" s="157"/>
      <c r="HN166" s="157"/>
      <c r="HO166" s="157"/>
      <c r="HP166" s="157"/>
      <c r="HQ166" s="157"/>
      <c r="HR166" s="157"/>
      <c r="HS166" s="157"/>
      <c r="HT166" s="157"/>
      <c r="HU166" s="157"/>
      <c r="HV166" s="157"/>
      <c r="HW166" s="157"/>
      <c r="HX166" s="157"/>
      <c r="HY166" s="157"/>
      <c r="HZ166" s="157"/>
      <c r="IA166" s="157"/>
      <c r="IB166" s="157"/>
      <c r="IC166" s="157"/>
      <c r="ID166" s="157"/>
    </row>
    <row r="167" spans="1:238" s="31" customFormat="1" x14ac:dyDescent="0.25">
      <c r="A167" s="157"/>
      <c r="B167" s="157"/>
      <c r="C167" s="157"/>
      <c r="D167" s="157"/>
      <c r="E167" s="157"/>
      <c r="F167" s="157"/>
      <c r="G167" s="157"/>
      <c r="H167" s="157"/>
      <c r="I167" s="157"/>
      <c r="J167" s="157"/>
      <c r="K167" s="157"/>
      <c r="L167" s="124"/>
      <c r="M167" s="157"/>
      <c r="N167" s="157"/>
      <c r="O167" s="157"/>
      <c r="P167" s="90"/>
      <c r="Q167" s="157"/>
      <c r="R167" s="223"/>
      <c r="S167" s="157"/>
      <c r="T167" s="90"/>
      <c r="U167" s="157"/>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c r="AT167" s="157"/>
      <c r="AU167" s="157"/>
      <c r="AV167" s="157"/>
      <c r="AW167" s="157"/>
      <c r="AX167" s="157"/>
      <c r="AY167" s="157"/>
      <c r="AZ167" s="157"/>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c r="CG167" s="157"/>
      <c r="CH167" s="157"/>
      <c r="CI167" s="157"/>
      <c r="CJ167" s="157"/>
      <c r="CK167" s="157"/>
      <c r="CL167" s="157"/>
      <c r="CM167" s="157"/>
      <c r="CN167" s="157"/>
      <c r="CO167" s="157"/>
      <c r="CP167" s="157"/>
      <c r="CQ167" s="157"/>
      <c r="CR167" s="157"/>
      <c r="CS167" s="157"/>
      <c r="CT167" s="157"/>
      <c r="CU167" s="157"/>
      <c r="CV167" s="157"/>
      <c r="CW167" s="157"/>
      <c r="CX167" s="157"/>
      <c r="CY167" s="157"/>
      <c r="CZ167" s="157"/>
      <c r="DA167" s="157"/>
      <c r="DB167" s="157"/>
      <c r="DC167" s="157"/>
      <c r="DD167" s="157"/>
      <c r="DE167" s="157"/>
      <c r="DF167" s="157"/>
      <c r="DG167" s="157"/>
      <c r="DH167" s="157"/>
      <c r="DI167" s="157"/>
      <c r="DJ167" s="157"/>
      <c r="DK167" s="157"/>
      <c r="DL167" s="157"/>
      <c r="DM167" s="157"/>
      <c r="DN167" s="157"/>
      <c r="DO167" s="157"/>
      <c r="DP167" s="157"/>
      <c r="DQ167" s="157"/>
      <c r="DR167" s="157"/>
      <c r="DS167" s="157"/>
      <c r="DT167" s="157"/>
      <c r="DU167" s="157"/>
      <c r="DV167" s="157"/>
      <c r="DW167" s="157"/>
      <c r="DX167" s="157"/>
      <c r="DY167" s="157"/>
      <c r="DZ167" s="157"/>
      <c r="EA167" s="157"/>
      <c r="EB167" s="157"/>
      <c r="EC167" s="157"/>
      <c r="ED167" s="157"/>
      <c r="EE167" s="157"/>
      <c r="EF167" s="157"/>
      <c r="EG167" s="157"/>
      <c r="EH167" s="157"/>
      <c r="EI167" s="157"/>
      <c r="EJ167" s="157"/>
      <c r="EK167" s="157"/>
      <c r="EL167" s="157"/>
      <c r="EM167" s="157"/>
      <c r="EN167" s="157"/>
      <c r="EO167" s="157"/>
      <c r="EP167" s="157"/>
      <c r="EQ167" s="157"/>
      <c r="ER167" s="157"/>
      <c r="ES167" s="157"/>
      <c r="ET167" s="157"/>
      <c r="EU167" s="157"/>
      <c r="EV167" s="157"/>
      <c r="EW167" s="157"/>
      <c r="EX167" s="157"/>
      <c r="EY167" s="157"/>
      <c r="EZ167" s="157"/>
      <c r="FA167" s="157"/>
      <c r="FB167" s="157"/>
      <c r="FC167" s="157"/>
      <c r="FD167" s="157"/>
      <c r="FE167" s="157"/>
      <c r="FF167" s="157"/>
      <c r="FG167" s="157"/>
      <c r="FH167" s="157"/>
      <c r="FI167" s="157"/>
      <c r="FJ167" s="157"/>
      <c r="FK167" s="157"/>
      <c r="FL167" s="157"/>
      <c r="FM167" s="157"/>
      <c r="FN167" s="157"/>
      <c r="FO167" s="157"/>
      <c r="FP167" s="157"/>
      <c r="FQ167" s="157"/>
      <c r="FR167" s="157"/>
      <c r="FS167" s="157"/>
      <c r="FT167" s="157"/>
      <c r="FU167" s="157"/>
      <c r="FV167" s="157"/>
      <c r="FW167" s="157"/>
      <c r="FX167" s="157"/>
      <c r="FY167" s="157"/>
      <c r="FZ167" s="157"/>
      <c r="GA167" s="157"/>
      <c r="GB167" s="157"/>
      <c r="GC167" s="157"/>
      <c r="GD167" s="157"/>
      <c r="GE167" s="157"/>
      <c r="GF167" s="157"/>
      <c r="GG167" s="157"/>
      <c r="GH167" s="157"/>
      <c r="GI167" s="157"/>
      <c r="GJ167" s="157"/>
      <c r="GK167" s="157"/>
      <c r="GL167" s="157"/>
      <c r="GM167" s="157"/>
      <c r="GN167" s="157"/>
      <c r="GO167" s="157"/>
      <c r="GP167" s="157"/>
      <c r="GQ167" s="157"/>
      <c r="GR167" s="157"/>
      <c r="GS167" s="157"/>
      <c r="GT167" s="157"/>
      <c r="GU167" s="157"/>
      <c r="GV167" s="157"/>
      <c r="GW167" s="157"/>
      <c r="GX167" s="157"/>
      <c r="GY167" s="157"/>
      <c r="GZ167" s="157"/>
      <c r="HA167" s="157"/>
      <c r="HB167" s="157"/>
      <c r="HC167" s="157"/>
      <c r="HD167" s="157"/>
      <c r="HE167" s="157"/>
      <c r="HF167" s="157"/>
      <c r="HG167" s="157"/>
      <c r="HH167" s="157"/>
      <c r="HI167" s="157"/>
      <c r="HJ167" s="157"/>
      <c r="HK167" s="157"/>
      <c r="HL167" s="157"/>
      <c r="HM167" s="157"/>
      <c r="HN167" s="157"/>
      <c r="HO167" s="157"/>
      <c r="HP167" s="157"/>
      <c r="HQ167" s="157"/>
      <c r="HR167" s="157"/>
      <c r="HS167" s="157"/>
      <c r="HT167" s="157"/>
      <c r="HU167" s="157"/>
      <c r="HV167" s="157"/>
      <c r="HW167" s="157"/>
      <c r="HX167" s="157"/>
      <c r="HY167" s="157"/>
      <c r="HZ167" s="157"/>
      <c r="IA167" s="157"/>
      <c r="IB167" s="157"/>
      <c r="IC167" s="157"/>
      <c r="ID167" s="157"/>
    </row>
    <row r="168" spans="1:238" s="31" customFormat="1" x14ac:dyDescent="0.25">
      <c r="A168" s="157"/>
      <c r="B168" s="157"/>
      <c r="C168" s="157"/>
      <c r="D168" s="157"/>
      <c r="E168" s="157"/>
      <c r="F168" s="157"/>
      <c r="G168" s="157"/>
      <c r="H168" s="157"/>
      <c r="I168" s="157"/>
      <c r="J168" s="157"/>
      <c r="K168" s="157"/>
      <c r="L168" s="124"/>
      <c r="M168" s="157"/>
      <c r="N168" s="157"/>
      <c r="O168" s="157"/>
      <c r="P168" s="90"/>
      <c r="Q168" s="157"/>
      <c r="R168" s="223"/>
      <c r="S168" s="157"/>
      <c r="T168" s="90"/>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c r="CE168" s="157"/>
      <c r="CF168" s="157"/>
      <c r="CG168" s="157"/>
      <c r="CH168" s="157"/>
      <c r="CI168" s="157"/>
      <c r="CJ168" s="157"/>
      <c r="CK168" s="157"/>
      <c r="CL168" s="157"/>
      <c r="CM168" s="157"/>
      <c r="CN168" s="157"/>
      <c r="CO168" s="157"/>
      <c r="CP168" s="157"/>
      <c r="CQ168" s="157"/>
      <c r="CR168" s="157"/>
      <c r="CS168" s="157"/>
      <c r="CT168" s="157"/>
      <c r="CU168" s="157"/>
      <c r="CV168" s="157"/>
      <c r="CW168" s="157"/>
      <c r="CX168" s="157"/>
      <c r="CY168" s="157"/>
      <c r="CZ168" s="157"/>
      <c r="DA168" s="157"/>
      <c r="DB168" s="157"/>
      <c r="DC168" s="157"/>
      <c r="DD168" s="157"/>
      <c r="DE168" s="157"/>
      <c r="DF168" s="157"/>
      <c r="DG168" s="157"/>
      <c r="DH168" s="157"/>
      <c r="DI168" s="157"/>
      <c r="DJ168" s="157"/>
      <c r="DK168" s="157"/>
      <c r="DL168" s="157"/>
      <c r="DM168" s="157"/>
      <c r="DN168" s="157"/>
      <c r="DO168" s="157"/>
      <c r="DP168" s="157"/>
      <c r="DQ168" s="157"/>
      <c r="DR168" s="157"/>
      <c r="DS168" s="157"/>
      <c r="DT168" s="157"/>
      <c r="DU168" s="157"/>
      <c r="DV168" s="157"/>
      <c r="DW168" s="157"/>
      <c r="DX168" s="157"/>
      <c r="DY168" s="157"/>
      <c r="DZ168" s="157"/>
      <c r="EA168" s="157"/>
      <c r="EB168" s="157"/>
      <c r="EC168" s="157"/>
      <c r="ED168" s="157"/>
      <c r="EE168" s="157"/>
      <c r="EF168" s="157"/>
      <c r="EG168" s="157"/>
      <c r="EH168" s="157"/>
      <c r="EI168" s="157"/>
      <c r="EJ168" s="157"/>
      <c r="EK168" s="157"/>
      <c r="EL168" s="157"/>
      <c r="EM168" s="157"/>
      <c r="EN168" s="157"/>
      <c r="EO168" s="157"/>
      <c r="EP168" s="157"/>
      <c r="EQ168" s="157"/>
      <c r="ER168" s="157"/>
      <c r="ES168" s="157"/>
      <c r="ET168" s="157"/>
      <c r="EU168" s="157"/>
      <c r="EV168" s="157"/>
      <c r="EW168" s="157"/>
      <c r="EX168" s="157"/>
      <c r="EY168" s="157"/>
      <c r="EZ168" s="157"/>
      <c r="FA168" s="157"/>
      <c r="FB168" s="157"/>
      <c r="FC168" s="157"/>
      <c r="FD168" s="157"/>
      <c r="FE168" s="157"/>
      <c r="FF168" s="157"/>
      <c r="FG168" s="157"/>
      <c r="FH168" s="157"/>
      <c r="FI168" s="157"/>
      <c r="FJ168" s="157"/>
      <c r="FK168" s="157"/>
      <c r="FL168" s="157"/>
      <c r="FM168" s="157"/>
      <c r="FN168" s="157"/>
      <c r="FO168" s="157"/>
      <c r="FP168" s="157"/>
      <c r="FQ168" s="157"/>
      <c r="FR168" s="157"/>
      <c r="FS168" s="157"/>
      <c r="FT168" s="157"/>
      <c r="FU168" s="157"/>
      <c r="FV168" s="157"/>
      <c r="FW168" s="157"/>
      <c r="FX168" s="157"/>
      <c r="FY168" s="157"/>
      <c r="FZ168" s="157"/>
      <c r="GA168" s="157"/>
      <c r="GB168" s="157"/>
      <c r="GC168" s="157"/>
      <c r="GD168" s="157"/>
      <c r="GE168" s="157"/>
      <c r="GF168" s="157"/>
      <c r="GG168" s="157"/>
      <c r="GH168" s="157"/>
      <c r="GI168" s="157"/>
      <c r="GJ168" s="157"/>
      <c r="GK168" s="157"/>
      <c r="GL168" s="157"/>
      <c r="GM168" s="157"/>
      <c r="GN168" s="157"/>
      <c r="GO168" s="157"/>
      <c r="GP168" s="157"/>
      <c r="GQ168" s="157"/>
      <c r="GR168" s="157"/>
      <c r="GS168" s="157"/>
      <c r="GT168" s="157"/>
      <c r="GU168" s="157"/>
      <c r="GV168" s="157"/>
      <c r="GW168" s="157"/>
      <c r="GX168" s="157"/>
      <c r="GY168" s="157"/>
      <c r="GZ168" s="157"/>
      <c r="HA168" s="157"/>
      <c r="HB168" s="157"/>
      <c r="HC168" s="157"/>
      <c r="HD168" s="157"/>
      <c r="HE168" s="157"/>
      <c r="HF168" s="157"/>
      <c r="HG168" s="157"/>
      <c r="HH168" s="157"/>
      <c r="HI168" s="157"/>
      <c r="HJ168" s="157"/>
      <c r="HK168" s="157"/>
      <c r="HL168" s="157"/>
      <c r="HM168" s="157"/>
      <c r="HN168" s="157"/>
      <c r="HO168" s="157"/>
      <c r="HP168" s="157"/>
      <c r="HQ168" s="157"/>
      <c r="HR168" s="157"/>
      <c r="HS168" s="157"/>
      <c r="HT168" s="157"/>
      <c r="HU168" s="157"/>
      <c r="HV168" s="157"/>
      <c r="HW168" s="157"/>
      <c r="HX168" s="157"/>
      <c r="HY168" s="157"/>
      <c r="HZ168" s="157"/>
      <c r="IA168" s="157"/>
      <c r="IB168" s="157"/>
      <c r="IC168" s="157"/>
      <c r="ID168" s="157"/>
    </row>
    <row r="169" spans="1:238" s="31" customFormat="1" x14ac:dyDescent="0.25">
      <c r="A169" s="157"/>
      <c r="B169" s="157"/>
      <c r="C169" s="157"/>
      <c r="D169" s="157"/>
      <c r="E169" s="157"/>
      <c r="F169" s="157"/>
      <c r="G169" s="157"/>
      <c r="H169" s="157"/>
      <c r="I169" s="157"/>
      <c r="J169" s="157"/>
      <c r="K169" s="157"/>
      <c r="L169" s="124"/>
      <c r="M169" s="157"/>
      <c r="N169" s="157"/>
      <c r="O169" s="157"/>
      <c r="P169" s="90"/>
      <c r="Q169" s="157"/>
      <c r="R169" s="223"/>
      <c r="S169" s="157"/>
      <c r="T169" s="90"/>
      <c r="U169" s="157"/>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7"/>
      <c r="AT169" s="157"/>
      <c r="AU169" s="157"/>
      <c r="AV169" s="157"/>
      <c r="AW169" s="157"/>
      <c r="AX169" s="157"/>
      <c r="AY169" s="157"/>
      <c r="AZ169" s="157"/>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c r="CE169" s="157"/>
      <c r="CF169" s="157"/>
      <c r="CG169" s="157"/>
      <c r="CH169" s="157"/>
      <c r="CI169" s="157"/>
      <c r="CJ169" s="157"/>
      <c r="CK169" s="157"/>
      <c r="CL169" s="157"/>
      <c r="CM169" s="157"/>
      <c r="CN169" s="157"/>
      <c r="CO169" s="157"/>
      <c r="CP169" s="157"/>
      <c r="CQ169" s="157"/>
      <c r="CR169" s="157"/>
      <c r="CS169" s="157"/>
      <c r="CT169" s="157"/>
      <c r="CU169" s="157"/>
      <c r="CV169" s="157"/>
      <c r="CW169" s="157"/>
      <c r="CX169" s="157"/>
      <c r="CY169" s="157"/>
      <c r="CZ169" s="157"/>
      <c r="DA169" s="157"/>
      <c r="DB169" s="157"/>
      <c r="DC169" s="157"/>
      <c r="DD169" s="157"/>
      <c r="DE169" s="157"/>
      <c r="DF169" s="157"/>
      <c r="DG169" s="157"/>
      <c r="DH169" s="157"/>
      <c r="DI169" s="157"/>
      <c r="DJ169" s="157"/>
      <c r="DK169" s="157"/>
      <c r="DL169" s="157"/>
      <c r="DM169" s="157"/>
      <c r="DN169" s="157"/>
      <c r="DO169" s="157"/>
      <c r="DP169" s="157"/>
      <c r="DQ169" s="157"/>
      <c r="DR169" s="157"/>
      <c r="DS169" s="157"/>
      <c r="DT169" s="157"/>
      <c r="DU169" s="157"/>
      <c r="DV169" s="157"/>
      <c r="DW169" s="157"/>
      <c r="DX169" s="157"/>
      <c r="DY169" s="157"/>
      <c r="DZ169" s="157"/>
      <c r="EA169" s="157"/>
      <c r="EB169" s="157"/>
      <c r="EC169" s="157"/>
      <c r="ED169" s="157"/>
      <c r="EE169" s="157"/>
      <c r="EF169" s="157"/>
      <c r="EG169" s="157"/>
      <c r="EH169" s="157"/>
      <c r="EI169" s="157"/>
      <c r="EJ169" s="157"/>
      <c r="EK169" s="157"/>
      <c r="EL169" s="157"/>
      <c r="EM169" s="157"/>
      <c r="EN169" s="157"/>
      <c r="EO169" s="157"/>
      <c r="EP169" s="157"/>
      <c r="EQ169" s="157"/>
      <c r="ER169" s="157"/>
      <c r="ES169" s="157"/>
      <c r="ET169" s="157"/>
      <c r="EU169" s="157"/>
      <c r="EV169" s="157"/>
      <c r="EW169" s="157"/>
      <c r="EX169" s="157"/>
      <c r="EY169" s="157"/>
      <c r="EZ169" s="157"/>
      <c r="FA169" s="157"/>
      <c r="FB169" s="157"/>
      <c r="FC169" s="157"/>
      <c r="FD169" s="157"/>
      <c r="FE169" s="157"/>
      <c r="FF169" s="157"/>
      <c r="FG169" s="157"/>
      <c r="FH169" s="157"/>
      <c r="FI169" s="157"/>
      <c r="FJ169" s="157"/>
      <c r="FK169" s="157"/>
      <c r="FL169" s="157"/>
      <c r="FM169" s="157"/>
      <c r="FN169" s="157"/>
      <c r="FO169" s="157"/>
      <c r="FP169" s="157"/>
      <c r="FQ169" s="157"/>
      <c r="FR169" s="157"/>
      <c r="FS169" s="157"/>
      <c r="FT169" s="157"/>
      <c r="FU169" s="157"/>
      <c r="FV169" s="157"/>
      <c r="FW169" s="157"/>
      <c r="FX169" s="157"/>
      <c r="FY169" s="157"/>
      <c r="FZ169" s="157"/>
      <c r="GA169" s="157"/>
      <c r="GB169" s="157"/>
      <c r="GC169" s="157"/>
      <c r="GD169" s="157"/>
      <c r="GE169" s="157"/>
      <c r="GF169" s="157"/>
      <c r="GG169" s="157"/>
      <c r="GH169" s="157"/>
      <c r="GI169" s="157"/>
      <c r="GJ169" s="157"/>
      <c r="GK169" s="157"/>
      <c r="GL169" s="157"/>
      <c r="GM169" s="157"/>
      <c r="GN169" s="157"/>
      <c r="GO169" s="157"/>
      <c r="GP169" s="157"/>
      <c r="GQ169" s="157"/>
      <c r="GR169" s="157"/>
      <c r="GS169" s="157"/>
      <c r="GT169" s="157"/>
      <c r="GU169" s="157"/>
      <c r="GV169" s="157"/>
      <c r="GW169" s="157"/>
      <c r="GX169" s="157"/>
      <c r="GY169" s="157"/>
      <c r="GZ169" s="157"/>
      <c r="HA169" s="157"/>
      <c r="HB169" s="157"/>
      <c r="HC169" s="157"/>
      <c r="HD169" s="157"/>
      <c r="HE169" s="157"/>
      <c r="HF169" s="157"/>
      <c r="HG169" s="157"/>
      <c r="HH169" s="157"/>
      <c r="HI169" s="157"/>
      <c r="HJ169" s="157"/>
      <c r="HK169" s="157"/>
      <c r="HL169" s="157"/>
      <c r="HM169" s="157"/>
      <c r="HN169" s="157"/>
      <c r="HO169" s="157"/>
      <c r="HP169" s="157"/>
      <c r="HQ169" s="157"/>
      <c r="HR169" s="157"/>
      <c r="HS169" s="157"/>
      <c r="HT169" s="157"/>
      <c r="HU169" s="157"/>
      <c r="HV169" s="157"/>
      <c r="HW169" s="157"/>
      <c r="HX169" s="157"/>
      <c r="HY169" s="157"/>
      <c r="HZ169" s="157"/>
      <c r="IA169" s="157"/>
      <c r="IB169" s="157"/>
      <c r="IC169" s="157"/>
      <c r="ID169" s="157"/>
    </row>
    <row r="170" spans="1:238" s="31" customFormat="1" x14ac:dyDescent="0.25">
      <c r="A170" s="157"/>
      <c r="B170" s="157"/>
      <c r="C170" s="157"/>
      <c r="D170" s="157"/>
      <c r="E170" s="157"/>
      <c r="F170" s="157"/>
      <c r="G170" s="157"/>
      <c r="H170" s="157"/>
      <c r="I170" s="157"/>
      <c r="J170" s="157"/>
      <c r="K170" s="157"/>
      <c r="L170" s="124"/>
      <c r="M170" s="157"/>
      <c r="N170" s="157"/>
      <c r="O170" s="157"/>
      <c r="P170" s="90"/>
      <c r="Q170" s="157"/>
      <c r="R170" s="223"/>
      <c r="S170" s="157"/>
      <c r="T170" s="90"/>
      <c r="U170" s="157"/>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c r="AT170" s="157"/>
      <c r="AU170" s="157"/>
      <c r="AV170" s="157"/>
      <c r="AW170" s="157"/>
      <c r="AX170" s="157"/>
      <c r="AY170" s="157"/>
      <c r="AZ170" s="157"/>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c r="CE170" s="157"/>
      <c r="CF170" s="157"/>
      <c r="CG170" s="157"/>
      <c r="CH170" s="157"/>
      <c r="CI170" s="157"/>
      <c r="CJ170" s="157"/>
      <c r="CK170" s="157"/>
      <c r="CL170" s="157"/>
      <c r="CM170" s="157"/>
      <c r="CN170" s="157"/>
      <c r="CO170" s="157"/>
      <c r="CP170" s="157"/>
      <c r="CQ170" s="157"/>
      <c r="CR170" s="157"/>
      <c r="CS170" s="157"/>
      <c r="CT170" s="157"/>
      <c r="CU170" s="157"/>
      <c r="CV170" s="157"/>
      <c r="CW170" s="157"/>
      <c r="CX170" s="157"/>
      <c r="CY170" s="157"/>
      <c r="CZ170" s="157"/>
      <c r="DA170" s="157"/>
      <c r="DB170" s="157"/>
      <c r="DC170" s="157"/>
      <c r="DD170" s="157"/>
      <c r="DE170" s="157"/>
      <c r="DF170" s="157"/>
      <c r="DG170" s="157"/>
      <c r="DH170" s="157"/>
      <c r="DI170" s="157"/>
      <c r="DJ170" s="157"/>
      <c r="DK170" s="157"/>
      <c r="DL170" s="157"/>
      <c r="DM170" s="157"/>
      <c r="DN170" s="157"/>
      <c r="DO170" s="157"/>
      <c r="DP170" s="157"/>
      <c r="DQ170" s="157"/>
      <c r="DR170" s="157"/>
      <c r="DS170" s="157"/>
      <c r="DT170" s="157"/>
      <c r="DU170" s="157"/>
      <c r="DV170" s="157"/>
      <c r="DW170" s="157"/>
      <c r="DX170" s="157"/>
      <c r="DY170" s="157"/>
      <c r="DZ170" s="157"/>
      <c r="EA170" s="157"/>
      <c r="EB170" s="157"/>
      <c r="EC170" s="157"/>
      <c r="ED170" s="157"/>
      <c r="EE170" s="157"/>
      <c r="EF170" s="157"/>
      <c r="EG170" s="157"/>
      <c r="EH170" s="157"/>
      <c r="EI170" s="157"/>
      <c r="EJ170" s="157"/>
      <c r="EK170" s="157"/>
      <c r="EL170" s="157"/>
      <c r="EM170" s="157"/>
      <c r="EN170" s="157"/>
      <c r="EO170" s="157"/>
      <c r="EP170" s="157"/>
      <c r="EQ170" s="157"/>
      <c r="ER170" s="157"/>
      <c r="ES170" s="157"/>
      <c r="ET170" s="157"/>
      <c r="EU170" s="157"/>
      <c r="EV170" s="157"/>
      <c r="EW170" s="157"/>
      <c r="EX170" s="157"/>
      <c r="EY170" s="157"/>
      <c r="EZ170" s="157"/>
      <c r="FA170" s="157"/>
      <c r="FB170" s="157"/>
      <c r="FC170" s="157"/>
      <c r="FD170" s="157"/>
      <c r="FE170" s="157"/>
      <c r="FF170" s="157"/>
      <c r="FG170" s="157"/>
      <c r="FH170" s="157"/>
      <c r="FI170" s="157"/>
      <c r="FJ170" s="157"/>
      <c r="FK170" s="157"/>
      <c r="FL170" s="157"/>
      <c r="FM170" s="157"/>
      <c r="FN170" s="157"/>
      <c r="FO170" s="157"/>
      <c r="FP170" s="157"/>
      <c r="FQ170" s="157"/>
      <c r="FR170" s="157"/>
      <c r="FS170" s="157"/>
      <c r="FT170" s="157"/>
      <c r="FU170" s="157"/>
      <c r="FV170" s="157"/>
      <c r="FW170" s="157"/>
      <c r="FX170" s="157"/>
      <c r="FY170" s="157"/>
      <c r="FZ170" s="157"/>
      <c r="GA170" s="157"/>
      <c r="GB170" s="157"/>
      <c r="GC170" s="157"/>
      <c r="GD170" s="157"/>
      <c r="GE170" s="157"/>
      <c r="GF170" s="157"/>
      <c r="GG170" s="157"/>
      <c r="GH170" s="157"/>
      <c r="GI170" s="157"/>
      <c r="GJ170" s="157"/>
      <c r="GK170" s="157"/>
      <c r="GL170" s="157"/>
      <c r="GM170" s="157"/>
      <c r="GN170" s="157"/>
      <c r="GO170" s="157"/>
      <c r="GP170" s="157"/>
      <c r="GQ170" s="157"/>
      <c r="GR170" s="157"/>
      <c r="GS170" s="157"/>
      <c r="GT170" s="157"/>
      <c r="GU170" s="157"/>
      <c r="GV170" s="157"/>
      <c r="GW170" s="157"/>
      <c r="GX170" s="157"/>
      <c r="GY170" s="157"/>
      <c r="GZ170" s="157"/>
      <c r="HA170" s="157"/>
      <c r="HB170" s="157"/>
      <c r="HC170" s="157"/>
      <c r="HD170" s="157"/>
      <c r="HE170" s="157"/>
      <c r="HF170" s="157"/>
      <c r="HG170" s="157"/>
      <c r="HH170" s="157"/>
      <c r="HI170" s="157"/>
      <c r="HJ170" s="157"/>
      <c r="HK170" s="157"/>
      <c r="HL170" s="157"/>
      <c r="HM170" s="157"/>
      <c r="HN170" s="157"/>
      <c r="HO170" s="157"/>
      <c r="HP170" s="157"/>
      <c r="HQ170" s="157"/>
      <c r="HR170" s="157"/>
      <c r="HS170" s="157"/>
      <c r="HT170" s="157"/>
      <c r="HU170" s="157"/>
      <c r="HV170" s="157"/>
      <c r="HW170" s="157"/>
      <c r="HX170" s="157"/>
      <c r="HY170" s="157"/>
      <c r="HZ170" s="157"/>
      <c r="IA170" s="157"/>
      <c r="IB170" s="157"/>
      <c r="IC170" s="157"/>
      <c r="ID170" s="157"/>
    </row>
    <row r="171" spans="1:238" s="31" customFormat="1" x14ac:dyDescent="0.25">
      <c r="A171" s="157"/>
      <c r="B171" s="157"/>
      <c r="C171" s="157"/>
      <c r="D171" s="157"/>
      <c r="E171" s="157"/>
      <c r="F171" s="157"/>
      <c r="G171" s="157"/>
      <c r="H171" s="157"/>
      <c r="I171" s="157"/>
      <c r="J171" s="157"/>
      <c r="K171" s="157"/>
      <c r="L171" s="124"/>
      <c r="M171" s="157"/>
      <c r="N171" s="157"/>
      <c r="O171" s="157"/>
      <c r="P171" s="90"/>
      <c r="Q171" s="157"/>
      <c r="R171" s="223"/>
      <c r="S171" s="157"/>
      <c r="T171" s="90"/>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c r="CG171" s="157"/>
      <c r="CH171" s="157"/>
      <c r="CI171" s="157"/>
      <c r="CJ171" s="157"/>
      <c r="CK171" s="157"/>
      <c r="CL171" s="157"/>
      <c r="CM171" s="157"/>
      <c r="CN171" s="157"/>
      <c r="CO171" s="157"/>
      <c r="CP171" s="157"/>
      <c r="CQ171" s="157"/>
      <c r="CR171" s="157"/>
      <c r="CS171" s="157"/>
      <c r="CT171" s="157"/>
      <c r="CU171" s="157"/>
      <c r="CV171" s="157"/>
      <c r="CW171" s="157"/>
      <c r="CX171" s="157"/>
      <c r="CY171" s="157"/>
      <c r="CZ171" s="157"/>
      <c r="DA171" s="157"/>
      <c r="DB171" s="157"/>
      <c r="DC171" s="157"/>
      <c r="DD171" s="157"/>
      <c r="DE171" s="157"/>
      <c r="DF171" s="157"/>
      <c r="DG171" s="157"/>
      <c r="DH171" s="157"/>
      <c r="DI171" s="157"/>
      <c r="DJ171" s="157"/>
      <c r="DK171" s="157"/>
      <c r="DL171" s="157"/>
      <c r="DM171" s="157"/>
      <c r="DN171" s="157"/>
      <c r="DO171" s="157"/>
      <c r="DP171" s="157"/>
      <c r="DQ171" s="157"/>
      <c r="DR171" s="157"/>
      <c r="DS171" s="157"/>
      <c r="DT171" s="157"/>
      <c r="DU171" s="157"/>
      <c r="DV171" s="157"/>
      <c r="DW171" s="157"/>
      <c r="DX171" s="157"/>
      <c r="DY171" s="157"/>
      <c r="DZ171" s="157"/>
      <c r="EA171" s="157"/>
      <c r="EB171" s="157"/>
      <c r="EC171" s="157"/>
      <c r="ED171" s="157"/>
      <c r="EE171" s="157"/>
      <c r="EF171" s="157"/>
      <c r="EG171" s="157"/>
      <c r="EH171" s="157"/>
      <c r="EI171" s="157"/>
      <c r="EJ171" s="157"/>
      <c r="EK171" s="157"/>
      <c r="EL171" s="157"/>
      <c r="EM171" s="157"/>
      <c r="EN171" s="157"/>
      <c r="EO171" s="157"/>
      <c r="EP171" s="157"/>
      <c r="EQ171" s="157"/>
      <c r="ER171" s="157"/>
      <c r="ES171" s="157"/>
      <c r="ET171" s="157"/>
      <c r="EU171" s="157"/>
      <c r="EV171" s="157"/>
      <c r="EW171" s="157"/>
      <c r="EX171" s="157"/>
      <c r="EY171" s="157"/>
      <c r="EZ171" s="157"/>
      <c r="FA171" s="157"/>
      <c r="FB171" s="157"/>
      <c r="FC171" s="157"/>
      <c r="FD171" s="157"/>
      <c r="FE171" s="157"/>
      <c r="FF171" s="157"/>
      <c r="FG171" s="157"/>
      <c r="FH171" s="157"/>
      <c r="FI171" s="157"/>
      <c r="FJ171" s="157"/>
      <c r="FK171" s="157"/>
      <c r="FL171" s="157"/>
      <c r="FM171" s="157"/>
      <c r="FN171" s="157"/>
      <c r="FO171" s="157"/>
      <c r="FP171" s="157"/>
      <c r="FQ171" s="157"/>
      <c r="FR171" s="157"/>
      <c r="FS171" s="157"/>
      <c r="FT171" s="157"/>
      <c r="FU171" s="157"/>
      <c r="FV171" s="157"/>
      <c r="FW171" s="157"/>
      <c r="FX171" s="157"/>
      <c r="FY171" s="157"/>
      <c r="FZ171" s="157"/>
      <c r="GA171" s="157"/>
      <c r="GB171" s="157"/>
      <c r="GC171" s="157"/>
      <c r="GD171" s="157"/>
      <c r="GE171" s="157"/>
      <c r="GF171" s="157"/>
      <c r="GG171" s="157"/>
      <c r="GH171" s="157"/>
      <c r="GI171" s="157"/>
      <c r="GJ171" s="157"/>
      <c r="GK171" s="157"/>
      <c r="GL171" s="157"/>
      <c r="GM171" s="157"/>
      <c r="GN171" s="157"/>
      <c r="GO171" s="157"/>
      <c r="GP171" s="157"/>
      <c r="GQ171" s="157"/>
      <c r="GR171" s="157"/>
      <c r="GS171" s="157"/>
      <c r="GT171" s="157"/>
      <c r="GU171" s="157"/>
      <c r="GV171" s="157"/>
      <c r="GW171" s="157"/>
      <c r="GX171" s="157"/>
      <c r="GY171" s="157"/>
      <c r="GZ171" s="157"/>
      <c r="HA171" s="157"/>
      <c r="HB171" s="157"/>
      <c r="HC171" s="157"/>
      <c r="HD171" s="157"/>
      <c r="HE171" s="157"/>
      <c r="HF171" s="157"/>
      <c r="HG171" s="157"/>
      <c r="HH171" s="157"/>
      <c r="HI171" s="157"/>
      <c r="HJ171" s="157"/>
      <c r="HK171" s="157"/>
      <c r="HL171" s="157"/>
      <c r="HM171" s="157"/>
      <c r="HN171" s="157"/>
      <c r="HO171" s="157"/>
      <c r="HP171" s="157"/>
      <c r="HQ171" s="157"/>
      <c r="HR171" s="157"/>
      <c r="HS171" s="157"/>
      <c r="HT171" s="157"/>
      <c r="HU171" s="157"/>
      <c r="HV171" s="157"/>
      <c r="HW171" s="157"/>
      <c r="HX171" s="157"/>
      <c r="HY171" s="157"/>
      <c r="HZ171" s="157"/>
      <c r="IA171" s="157"/>
      <c r="IB171" s="157"/>
      <c r="IC171" s="157"/>
      <c r="ID171" s="157"/>
    </row>
    <row r="172" spans="1:238" x14ac:dyDescent="0.25">
      <c r="B172" s="157"/>
      <c r="C172" s="157"/>
      <c r="D172" s="157"/>
      <c r="E172" s="157"/>
      <c r="F172" s="157"/>
      <c r="G172" s="157"/>
      <c r="H172" s="157"/>
      <c r="I172" s="157"/>
      <c r="J172" s="157"/>
      <c r="K172" s="157"/>
      <c r="M172" s="157"/>
      <c r="N172" s="157"/>
      <c r="O172" s="157"/>
      <c r="P172" s="90"/>
      <c r="Q172" s="157"/>
      <c r="R172" s="223"/>
      <c r="S172" s="157"/>
      <c r="T172" s="90"/>
      <c r="U172" s="157"/>
      <c r="V172" s="157"/>
      <c r="W172" s="157"/>
      <c r="X172" s="157"/>
      <c r="Y172" s="157"/>
      <c r="Z172" s="157"/>
      <c r="AA172" s="157"/>
      <c r="AB172" s="157"/>
      <c r="AC172" s="157"/>
      <c r="AD172" s="157"/>
      <c r="AE172" s="157"/>
      <c r="AF172" s="157"/>
      <c r="AG172" s="157"/>
      <c r="AH172" s="157"/>
      <c r="AI172" s="157"/>
      <c r="AJ172" s="157"/>
      <c r="AK172" s="157"/>
      <c r="AL172" s="157"/>
      <c r="AM172" s="157"/>
      <c r="AN172" s="157"/>
      <c r="AO172" s="157"/>
      <c r="AP172" s="157"/>
      <c r="AQ172" s="157"/>
      <c r="AR172" s="157"/>
      <c r="AS172" s="157"/>
      <c r="AT172" s="157"/>
      <c r="AU172" s="157"/>
      <c r="AV172" s="157"/>
      <c r="AW172" s="157"/>
      <c r="AX172" s="157"/>
      <c r="AY172" s="157"/>
      <c r="AZ172" s="157"/>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c r="CE172" s="157"/>
      <c r="CF172" s="157"/>
      <c r="CG172" s="157"/>
      <c r="CH172" s="157"/>
      <c r="CI172" s="157"/>
      <c r="CJ172" s="157"/>
      <c r="CK172" s="157"/>
      <c r="CL172" s="157"/>
      <c r="CM172" s="157"/>
      <c r="CN172" s="157"/>
      <c r="CO172" s="157"/>
      <c r="CP172" s="157"/>
      <c r="CQ172" s="157"/>
      <c r="CR172" s="157"/>
      <c r="CS172" s="157"/>
      <c r="CT172" s="157"/>
      <c r="CU172" s="157"/>
      <c r="CV172" s="157"/>
      <c r="CW172" s="157"/>
      <c r="CX172" s="157"/>
      <c r="CY172" s="157"/>
      <c r="CZ172" s="157"/>
      <c r="DA172" s="157"/>
      <c r="DB172" s="157"/>
      <c r="DC172" s="157"/>
      <c r="DD172" s="157"/>
      <c r="DE172" s="157"/>
      <c r="DF172" s="157"/>
      <c r="DG172" s="157"/>
      <c r="DH172" s="157"/>
      <c r="DI172" s="157"/>
      <c r="DJ172" s="157"/>
      <c r="DK172" s="157"/>
      <c r="DL172" s="157"/>
      <c r="DM172" s="157"/>
      <c r="DN172" s="157"/>
      <c r="DO172" s="157"/>
      <c r="DP172" s="157"/>
      <c r="DQ172" s="157"/>
      <c r="DR172" s="157"/>
      <c r="DS172" s="157"/>
      <c r="DT172" s="157"/>
      <c r="DU172" s="157"/>
      <c r="DV172" s="157"/>
      <c r="DW172" s="157"/>
      <c r="DX172" s="157"/>
      <c r="DY172" s="157"/>
      <c r="DZ172" s="157"/>
      <c r="EA172" s="157"/>
      <c r="EB172" s="157"/>
      <c r="EC172" s="157"/>
      <c r="ED172" s="157"/>
      <c r="EE172" s="157"/>
      <c r="EF172" s="157"/>
      <c r="EG172" s="157"/>
      <c r="EH172" s="157"/>
      <c r="EI172" s="157"/>
      <c r="EJ172" s="157"/>
      <c r="EK172" s="157"/>
      <c r="EL172" s="157"/>
      <c r="EM172" s="157"/>
      <c r="EN172" s="157"/>
      <c r="EO172" s="157"/>
      <c r="EP172" s="157"/>
      <c r="EQ172" s="157"/>
      <c r="ER172" s="157"/>
      <c r="ES172" s="157"/>
      <c r="ET172" s="157"/>
      <c r="EU172" s="157"/>
      <c r="EV172" s="157"/>
      <c r="EW172" s="157"/>
      <c r="EX172" s="157"/>
      <c r="EY172" s="157"/>
      <c r="EZ172" s="157"/>
      <c r="FA172" s="157"/>
      <c r="FB172" s="157"/>
      <c r="FC172" s="157"/>
      <c r="FD172" s="157"/>
      <c r="FE172" s="157"/>
      <c r="FF172" s="157"/>
      <c r="FG172" s="157"/>
      <c r="FH172" s="157"/>
      <c r="FI172" s="157"/>
      <c r="FJ172" s="157"/>
      <c r="FK172" s="157"/>
      <c r="FL172" s="157"/>
      <c r="FM172" s="157"/>
      <c r="FN172" s="157"/>
      <c r="FO172" s="157"/>
      <c r="FP172" s="157"/>
      <c r="FQ172" s="157"/>
      <c r="FR172" s="157"/>
      <c r="FS172" s="157"/>
      <c r="FT172" s="157"/>
      <c r="FU172" s="157"/>
      <c r="FV172" s="157"/>
      <c r="FW172" s="157"/>
      <c r="FX172" s="157"/>
      <c r="FY172" s="157"/>
      <c r="FZ172" s="157"/>
      <c r="GA172" s="157"/>
      <c r="GB172" s="157"/>
      <c r="GC172" s="157"/>
      <c r="GD172" s="157"/>
      <c r="GE172" s="157"/>
      <c r="GF172" s="157"/>
      <c r="GG172" s="157"/>
      <c r="GH172" s="157"/>
      <c r="GI172" s="157"/>
      <c r="GJ172" s="157"/>
      <c r="GK172" s="157"/>
      <c r="GL172" s="157"/>
      <c r="GM172" s="157"/>
      <c r="GN172" s="157"/>
      <c r="GO172" s="157"/>
      <c r="GP172" s="157"/>
      <c r="GQ172" s="157"/>
      <c r="GR172" s="157"/>
      <c r="GS172" s="157"/>
      <c r="GT172" s="157"/>
      <c r="GU172" s="157"/>
      <c r="GV172" s="157"/>
      <c r="GW172" s="157"/>
      <c r="GX172" s="157"/>
      <c r="GY172" s="157"/>
      <c r="GZ172" s="157"/>
      <c r="HA172" s="157"/>
      <c r="HB172" s="157"/>
      <c r="HC172" s="157"/>
      <c r="HD172" s="157"/>
      <c r="HE172" s="157"/>
      <c r="HF172" s="157"/>
      <c r="HG172" s="157"/>
      <c r="HH172" s="157"/>
      <c r="HI172" s="157"/>
      <c r="HJ172" s="157"/>
      <c r="HK172" s="157"/>
      <c r="HL172" s="157"/>
      <c r="HM172" s="157"/>
      <c r="HN172" s="157"/>
      <c r="HO172" s="157"/>
      <c r="HP172" s="157"/>
      <c r="HQ172" s="157"/>
      <c r="HR172" s="157"/>
      <c r="HS172" s="157"/>
      <c r="HT172" s="157"/>
      <c r="HU172" s="157"/>
      <c r="HV172" s="157"/>
      <c r="HW172" s="157"/>
      <c r="HX172" s="157"/>
      <c r="HY172" s="157"/>
      <c r="HZ172" s="157"/>
      <c r="IA172" s="157"/>
      <c r="IB172" s="157"/>
      <c r="IC172" s="157"/>
      <c r="ID172" s="157"/>
    </row>
    <row r="173" spans="1:238" x14ac:dyDescent="0.25">
      <c r="B173" s="157"/>
      <c r="C173" s="157"/>
      <c r="D173" s="157"/>
      <c r="E173" s="157"/>
      <c r="F173" s="157"/>
      <c r="G173" s="157"/>
      <c r="H173" s="157"/>
      <c r="I173" s="157"/>
      <c r="J173" s="157"/>
      <c r="K173" s="157"/>
      <c r="M173" s="157"/>
      <c r="N173" s="157"/>
      <c r="O173" s="157"/>
      <c r="P173" s="90"/>
      <c r="Q173" s="157"/>
      <c r="R173" s="223"/>
      <c r="S173" s="157"/>
      <c r="T173" s="90"/>
      <c r="U173" s="157"/>
      <c r="V173" s="157"/>
      <c r="W173" s="157"/>
      <c r="X173" s="157"/>
      <c r="Y173" s="157"/>
      <c r="Z173" s="157"/>
      <c r="AA173" s="157"/>
      <c r="AB173" s="157"/>
      <c r="AC173" s="157"/>
      <c r="AD173" s="157"/>
      <c r="AE173" s="157"/>
      <c r="AF173" s="157"/>
      <c r="AG173" s="157"/>
      <c r="AH173" s="157"/>
      <c r="AI173" s="157"/>
      <c r="AJ173" s="157"/>
      <c r="AK173" s="157"/>
      <c r="AL173" s="157"/>
      <c r="AM173" s="157"/>
      <c r="AN173" s="157"/>
      <c r="AO173" s="157"/>
      <c r="AP173" s="157"/>
      <c r="AQ173" s="157"/>
      <c r="AR173" s="157"/>
      <c r="AS173" s="157"/>
      <c r="AT173" s="157"/>
      <c r="AU173" s="157"/>
      <c r="AV173" s="157"/>
      <c r="AW173" s="157"/>
      <c r="AX173" s="157"/>
      <c r="AY173" s="157"/>
      <c r="AZ173" s="157"/>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c r="CE173" s="157"/>
      <c r="CF173" s="157"/>
      <c r="CG173" s="157"/>
      <c r="CH173" s="157"/>
      <c r="CI173" s="157"/>
      <c r="CJ173" s="157"/>
      <c r="CK173" s="157"/>
      <c r="CL173" s="157"/>
      <c r="CM173" s="157"/>
      <c r="CN173" s="157"/>
      <c r="CO173" s="157"/>
      <c r="CP173" s="157"/>
      <c r="CQ173" s="157"/>
      <c r="CR173" s="157"/>
      <c r="CS173" s="157"/>
      <c r="CT173" s="157"/>
      <c r="CU173" s="157"/>
      <c r="CV173" s="157"/>
      <c r="CW173" s="157"/>
      <c r="CX173" s="157"/>
      <c r="CY173" s="157"/>
      <c r="CZ173" s="157"/>
      <c r="DA173" s="157"/>
      <c r="DB173" s="157"/>
      <c r="DC173" s="157"/>
      <c r="DD173" s="157"/>
      <c r="DE173" s="157"/>
      <c r="DF173" s="157"/>
      <c r="DG173" s="157"/>
      <c r="DH173" s="157"/>
      <c r="DI173" s="157"/>
      <c r="DJ173" s="157"/>
      <c r="DK173" s="157"/>
      <c r="DL173" s="157"/>
      <c r="DM173" s="157"/>
      <c r="DN173" s="157"/>
      <c r="DO173" s="157"/>
      <c r="DP173" s="157"/>
      <c r="DQ173" s="157"/>
      <c r="DR173" s="157"/>
      <c r="DS173" s="157"/>
      <c r="DT173" s="157"/>
      <c r="DU173" s="157"/>
      <c r="DV173" s="157"/>
      <c r="DW173" s="157"/>
      <c r="DX173" s="157"/>
      <c r="DY173" s="157"/>
      <c r="DZ173" s="157"/>
      <c r="EA173" s="157"/>
      <c r="EB173" s="157"/>
      <c r="EC173" s="157"/>
      <c r="ED173" s="157"/>
      <c r="EE173" s="157"/>
      <c r="EF173" s="157"/>
      <c r="EG173" s="157"/>
      <c r="EH173" s="157"/>
      <c r="EI173" s="157"/>
      <c r="EJ173" s="157"/>
      <c r="EK173" s="157"/>
      <c r="EL173" s="157"/>
      <c r="EM173" s="157"/>
      <c r="EN173" s="157"/>
      <c r="EO173" s="157"/>
      <c r="EP173" s="157"/>
      <c r="EQ173" s="157"/>
      <c r="ER173" s="157"/>
      <c r="ES173" s="157"/>
      <c r="ET173" s="157"/>
      <c r="EU173" s="157"/>
      <c r="EV173" s="157"/>
      <c r="EW173" s="157"/>
      <c r="EX173" s="157"/>
      <c r="EY173" s="157"/>
      <c r="EZ173" s="157"/>
      <c r="FA173" s="157"/>
      <c r="FB173" s="157"/>
      <c r="FC173" s="157"/>
      <c r="FD173" s="157"/>
      <c r="FE173" s="157"/>
      <c r="FF173" s="157"/>
      <c r="FG173" s="157"/>
      <c r="FH173" s="157"/>
      <c r="FI173" s="157"/>
      <c r="FJ173" s="157"/>
      <c r="FK173" s="157"/>
      <c r="FL173" s="157"/>
      <c r="FM173" s="157"/>
      <c r="FN173" s="157"/>
      <c r="FO173" s="157"/>
      <c r="FP173" s="157"/>
      <c r="FQ173" s="157"/>
      <c r="FR173" s="157"/>
      <c r="FS173" s="157"/>
      <c r="FT173" s="157"/>
      <c r="FU173" s="157"/>
      <c r="FV173" s="157"/>
      <c r="FW173" s="157"/>
      <c r="FX173" s="157"/>
      <c r="FY173" s="157"/>
      <c r="FZ173" s="157"/>
      <c r="GA173" s="157"/>
      <c r="GB173" s="157"/>
      <c r="GC173" s="157"/>
      <c r="GD173" s="157"/>
      <c r="GE173" s="157"/>
      <c r="GF173" s="157"/>
      <c r="GG173" s="157"/>
      <c r="GH173" s="157"/>
      <c r="GI173" s="157"/>
      <c r="GJ173" s="157"/>
      <c r="GK173" s="157"/>
      <c r="GL173" s="157"/>
      <c r="GM173" s="157"/>
      <c r="GN173" s="157"/>
      <c r="GO173" s="157"/>
      <c r="GP173" s="157"/>
      <c r="GQ173" s="157"/>
      <c r="GR173" s="157"/>
      <c r="GS173" s="157"/>
      <c r="GT173" s="157"/>
      <c r="GU173" s="157"/>
      <c r="GV173" s="157"/>
      <c r="GW173" s="157"/>
      <c r="GX173" s="157"/>
      <c r="GY173" s="157"/>
      <c r="GZ173" s="157"/>
      <c r="HA173" s="157"/>
      <c r="HB173" s="157"/>
      <c r="HC173" s="157"/>
      <c r="HD173" s="157"/>
      <c r="HE173" s="157"/>
      <c r="HF173" s="157"/>
      <c r="HG173" s="157"/>
      <c r="HH173" s="157"/>
      <c r="HI173" s="157"/>
      <c r="HJ173" s="157"/>
      <c r="HK173" s="157"/>
      <c r="HL173" s="157"/>
      <c r="HM173" s="157"/>
      <c r="HN173" s="157"/>
      <c r="HO173" s="157"/>
      <c r="HP173" s="157"/>
      <c r="HQ173" s="157"/>
      <c r="HR173" s="157"/>
      <c r="HS173" s="157"/>
      <c r="HT173" s="157"/>
      <c r="HU173" s="157"/>
      <c r="HV173" s="157"/>
      <c r="HW173" s="157"/>
      <c r="HX173" s="157"/>
      <c r="HY173" s="157"/>
      <c r="HZ173" s="157"/>
      <c r="IA173" s="157"/>
      <c r="IB173" s="157"/>
      <c r="IC173" s="157"/>
      <c r="ID173" s="157"/>
    </row>
    <row r="174" spans="1:238" x14ac:dyDescent="0.25">
      <c r="B174" s="157"/>
      <c r="C174" s="157"/>
      <c r="D174" s="157"/>
      <c r="E174" s="157"/>
      <c r="F174" s="157"/>
      <c r="G174" s="157"/>
      <c r="H174" s="157"/>
      <c r="I174" s="157"/>
      <c r="J174" s="157"/>
      <c r="K174" s="157"/>
      <c r="M174" s="157"/>
      <c r="N174" s="157"/>
      <c r="O174" s="157"/>
      <c r="P174" s="90"/>
      <c r="Q174" s="157"/>
      <c r="R174" s="223"/>
      <c r="S174" s="157"/>
      <c r="T174" s="90"/>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c r="AT174" s="157"/>
      <c r="AU174" s="157"/>
      <c r="AV174" s="157"/>
      <c r="AW174" s="157"/>
      <c r="AX174" s="157"/>
      <c r="AY174" s="157"/>
      <c r="AZ174" s="157"/>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c r="CE174" s="157"/>
      <c r="CF174" s="157"/>
      <c r="CG174" s="157"/>
      <c r="CH174" s="157"/>
      <c r="CI174" s="157"/>
      <c r="CJ174" s="157"/>
      <c r="CK174" s="157"/>
      <c r="CL174" s="157"/>
      <c r="CM174" s="157"/>
      <c r="CN174" s="157"/>
      <c r="CO174" s="157"/>
      <c r="CP174" s="157"/>
      <c r="CQ174" s="157"/>
      <c r="CR174" s="157"/>
      <c r="CS174" s="157"/>
      <c r="CT174" s="157"/>
      <c r="CU174" s="157"/>
      <c r="CV174" s="157"/>
      <c r="CW174" s="157"/>
      <c r="CX174" s="157"/>
      <c r="CY174" s="157"/>
      <c r="CZ174" s="157"/>
      <c r="DA174" s="157"/>
      <c r="DB174" s="157"/>
      <c r="DC174" s="157"/>
      <c r="DD174" s="157"/>
      <c r="DE174" s="157"/>
      <c r="DF174" s="157"/>
      <c r="DG174" s="157"/>
      <c r="DH174" s="157"/>
      <c r="DI174" s="157"/>
      <c r="DJ174" s="157"/>
      <c r="DK174" s="157"/>
      <c r="DL174" s="157"/>
      <c r="DM174" s="157"/>
      <c r="DN174" s="157"/>
      <c r="DO174" s="157"/>
      <c r="DP174" s="157"/>
      <c r="DQ174" s="157"/>
      <c r="DR174" s="157"/>
      <c r="DS174" s="157"/>
      <c r="DT174" s="157"/>
      <c r="DU174" s="157"/>
      <c r="DV174" s="157"/>
      <c r="DW174" s="157"/>
      <c r="DX174" s="157"/>
      <c r="DY174" s="157"/>
      <c r="DZ174" s="157"/>
      <c r="EA174" s="157"/>
      <c r="EB174" s="157"/>
      <c r="EC174" s="157"/>
      <c r="ED174" s="157"/>
      <c r="EE174" s="157"/>
      <c r="EF174" s="157"/>
      <c r="EG174" s="157"/>
      <c r="EH174" s="157"/>
      <c r="EI174" s="157"/>
      <c r="EJ174" s="157"/>
      <c r="EK174" s="157"/>
      <c r="EL174" s="157"/>
      <c r="EM174" s="157"/>
      <c r="EN174" s="157"/>
      <c r="EO174" s="157"/>
      <c r="EP174" s="157"/>
      <c r="EQ174" s="157"/>
      <c r="ER174" s="157"/>
      <c r="ES174" s="157"/>
      <c r="ET174" s="157"/>
      <c r="EU174" s="157"/>
      <c r="EV174" s="157"/>
      <c r="EW174" s="157"/>
      <c r="EX174" s="157"/>
      <c r="EY174" s="157"/>
      <c r="EZ174" s="157"/>
      <c r="FA174" s="157"/>
      <c r="FB174" s="157"/>
      <c r="FC174" s="157"/>
      <c r="FD174" s="157"/>
      <c r="FE174" s="157"/>
      <c r="FF174" s="157"/>
      <c r="FG174" s="157"/>
      <c r="FH174" s="157"/>
      <c r="FI174" s="157"/>
      <c r="FJ174" s="157"/>
      <c r="FK174" s="157"/>
      <c r="FL174" s="157"/>
      <c r="FM174" s="157"/>
      <c r="FN174" s="157"/>
      <c r="FO174" s="157"/>
      <c r="FP174" s="157"/>
      <c r="FQ174" s="157"/>
      <c r="FR174" s="157"/>
      <c r="FS174" s="157"/>
      <c r="FT174" s="157"/>
      <c r="FU174" s="157"/>
      <c r="FV174" s="157"/>
      <c r="FW174" s="157"/>
      <c r="FX174" s="157"/>
      <c r="FY174" s="157"/>
      <c r="FZ174" s="157"/>
      <c r="GA174" s="157"/>
      <c r="GB174" s="157"/>
      <c r="GC174" s="157"/>
      <c r="GD174" s="157"/>
      <c r="GE174" s="157"/>
      <c r="GF174" s="157"/>
      <c r="GG174" s="157"/>
      <c r="GH174" s="157"/>
      <c r="GI174" s="157"/>
      <c r="GJ174" s="157"/>
      <c r="GK174" s="157"/>
      <c r="GL174" s="157"/>
      <c r="GM174" s="157"/>
      <c r="GN174" s="157"/>
      <c r="GO174" s="157"/>
      <c r="GP174" s="157"/>
      <c r="GQ174" s="157"/>
      <c r="GR174" s="157"/>
      <c r="GS174" s="157"/>
      <c r="GT174" s="157"/>
      <c r="GU174" s="157"/>
      <c r="GV174" s="157"/>
      <c r="GW174" s="157"/>
      <c r="GX174" s="157"/>
      <c r="GY174" s="157"/>
      <c r="GZ174" s="157"/>
      <c r="HA174" s="157"/>
      <c r="HB174" s="157"/>
      <c r="HC174" s="157"/>
      <c r="HD174" s="157"/>
      <c r="HE174" s="157"/>
      <c r="HF174" s="157"/>
      <c r="HG174" s="157"/>
      <c r="HH174" s="157"/>
      <c r="HI174" s="157"/>
      <c r="HJ174" s="157"/>
      <c r="HK174" s="157"/>
      <c r="HL174" s="157"/>
      <c r="HM174" s="157"/>
      <c r="HN174" s="157"/>
      <c r="HO174" s="157"/>
      <c r="HP174" s="157"/>
      <c r="HQ174" s="157"/>
      <c r="HR174" s="157"/>
      <c r="HS174" s="157"/>
      <c r="HT174" s="157"/>
      <c r="HU174" s="157"/>
      <c r="HV174" s="157"/>
      <c r="HW174" s="157"/>
      <c r="HX174" s="157"/>
      <c r="HY174" s="157"/>
      <c r="HZ174" s="157"/>
      <c r="IA174" s="157"/>
      <c r="IB174" s="157"/>
      <c r="IC174" s="157"/>
      <c r="ID174" s="157"/>
    </row>
    <row r="175" spans="1:238" x14ac:dyDescent="0.25">
      <c r="B175" s="157"/>
      <c r="C175" s="157"/>
      <c r="D175" s="157"/>
      <c r="E175" s="157"/>
      <c r="F175" s="157"/>
      <c r="G175" s="157"/>
      <c r="H175" s="157"/>
      <c r="I175" s="157"/>
      <c r="J175" s="157"/>
      <c r="K175" s="157"/>
      <c r="M175" s="157"/>
      <c r="N175" s="157"/>
      <c r="O175" s="157"/>
      <c r="P175" s="90"/>
      <c r="Q175" s="157"/>
      <c r="R175" s="223"/>
      <c r="S175" s="157"/>
      <c r="T175" s="90"/>
      <c r="U175" s="157"/>
      <c r="V175" s="157"/>
      <c r="W175" s="157"/>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c r="CE175" s="157"/>
      <c r="CF175" s="157"/>
      <c r="CG175" s="157"/>
      <c r="CH175" s="157"/>
      <c r="CI175" s="157"/>
      <c r="CJ175" s="157"/>
      <c r="CK175" s="157"/>
      <c r="CL175" s="157"/>
      <c r="CM175" s="157"/>
      <c r="CN175" s="157"/>
      <c r="CO175" s="157"/>
      <c r="CP175" s="157"/>
      <c r="CQ175" s="157"/>
      <c r="CR175" s="157"/>
      <c r="CS175" s="157"/>
      <c r="CT175" s="157"/>
      <c r="CU175" s="157"/>
      <c r="CV175" s="157"/>
      <c r="CW175" s="157"/>
      <c r="CX175" s="157"/>
      <c r="CY175" s="157"/>
      <c r="CZ175" s="157"/>
      <c r="DA175" s="157"/>
      <c r="DB175" s="157"/>
      <c r="DC175" s="157"/>
      <c r="DD175" s="157"/>
      <c r="DE175" s="157"/>
      <c r="DF175" s="157"/>
      <c r="DG175" s="157"/>
      <c r="DH175" s="157"/>
      <c r="DI175" s="157"/>
      <c r="DJ175" s="157"/>
      <c r="DK175" s="157"/>
      <c r="DL175" s="157"/>
      <c r="DM175" s="157"/>
      <c r="DN175" s="157"/>
      <c r="DO175" s="157"/>
      <c r="DP175" s="157"/>
      <c r="DQ175" s="157"/>
      <c r="DR175" s="157"/>
      <c r="DS175" s="157"/>
      <c r="DT175" s="157"/>
      <c r="DU175" s="157"/>
      <c r="DV175" s="157"/>
      <c r="DW175" s="157"/>
      <c r="DX175" s="157"/>
      <c r="DY175" s="157"/>
      <c r="DZ175" s="157"/>
      <c r="EA175" s="157"/>
      <c r="EB175" s="157"/>
      <c r="EC175" s="157"/>
      <c r="ED175" s="157"/>
      <c r="EE175" s="157"/>
      <c r="EF175" s="157"/>
      <c r="EG175" s="157"/>
      <c r="EH175" s="157"/>
      <c r="EI175" s="157"/>
      <c r="EJ175" s="157"/>
      <c r="EK175" s="157"/>
      <c r="EL175" s="157"/>
      <c r="EM175" s="157"/>
      <c r="EN175" s="157"/>
      <c r="EO175" s="157"/>
      <c r="EP175" s="157"/>
      <c r="EQ175" s="157"/>
      <c r="ER175" s="157"/>
      <c r="ES175" s="157"/>
      <c r="ET175" s="157"/>
      <c r="EU175" s="157"/>
      <c r="EV175" s="157"/>
      <c r="EW175" s="157"/>
      <c r="EX175" s="157"/>
      <c r="EY175" s="157"/>
      <c r="EZ175" s="157"/>
      <c r="FA175" s="157"/>
      <c r="FB175" s="157"/>
      <c r="FC175" s="157"/>
      <c r="FD175" s="157"/>
      <c r="FE175" s="157"/>
      <c r="FF175" s="157"/>
      <c r="FG175" s="157"/>
      <c r="FH175" s="157"/>
      <c r="FI175" s="157"/>
      <c r="FJ175" s="157"/>
      <c r="FK175" s="157"/>
      <c r="FL175" s="157"/>
      <c r="FM175" s="157"/>
      <c r="FN175" s="157"/>
      <c r="FO175" s="157"/>
      <c r="FP175" s="157"/>
      <c r="FQ175" s="157"/>
      <c r="FR175" s="157"/>
      <c r="FS175" s="157"/>
      <c r="FT175" s="157"/>
      <c r="FU175" s="157"/>
      <c r="FV175" s="157"/>
      <c r="FW175" s="157"/>
      <c r="FX175" s="157"/>
      <c r="FY175" s="157"/>
      <c r="FZ175" s="157"/>
      <c r="GA175" s="157"/>
      <c r="GB175" s="157"/>
      <c r="GC175" s="157"/>
      <c r="GD175" s="157"/>
      <c r="GE175" s="157"/>
      <c r="GF175" s="157"/>
      <c r="GG175" s="157"/>
      <c r="GH175" s="157"/>
      <c r="GI175" s="157"/>
      <c r="GJ175" s="157"/>
      <c r="GK175" s="157"/>
      <c r="GL175" s="157"/>
      <c r="GM175" s="157"/>
      <c r="GN175" s="157"/>
      <c r="GO175" s="157"/>
      <c r="GP175" s="157"/>
      <c r="GQ175" s="157"/>
      <c r="GR175" s="157"/>
      <c r="GS175" s="157"/>
      <c r="GT175" s="157"/>
      <c r="GU175" s="157"/>
      <c r="GV175" s="157"/>
      <c r="GW175" s="157"/>
      <c r="GX175" s="157"/>
      <c r="GY175" s="157"/>
      <c r="GZ175" s="157"/>
      <c r="HA175" s="157"/>
      <c r="HB175" s="157"/>
      <c r="HC175" s="157"/>
      <c r="HD175" s="157"/>
      <c r="HE175" s="157"/>
      <c r="HF175" s="157"/>
      <c r="HG175" s="157"/>
      <c r="HH175" s="157"/>
      <c r="HI175" s="157"/>
      <c r="HJ175" s="157"/>
      <c r="HK175" s="157"/>
      <c r="HL175" s="157"/>
      <c r="HM175" s="157"/>
      <c r="HN175" s="157"/>
      <c r="HO175" s="157"/>
      <c r="HP175" s="157"/>
      <c r="HQ175" s="157"/>
      <c r="HR175" s="157"/>
      <c r="HS175" s="157"/>
      <c r="HT175" s="157"/>
      <c r="HU175" s="157"/>
      <c r="HV175" s="157"/>
      <c r="HW175" s="157"/>
      <c r="HX175" s="157"/>
      <c r="HY175" s="157"/>
      <c r="HZ175" s="157"/>
      <c r="IA175" s="157"/>
      <c r="IB175" s="157"/>
      <c r="IC175" s="157"/>
      <c r="ID175" s="157"/>
    </row>
    <row r="176" spans="1:238" x14ac:dyDescent="0.25">
      <c r="B176" s="157"/>
      <c r="C176" s="157"/>
      <c r="D176" s="157"/>
      <c r="E176" s="157"/>
      <c r="F176" s="157"/>
      <c r="G176" s="157"/>
      <c r="H176" s="157"/>
      <c r="I176" s="157"/>
      <c r="J176" s="157"/>
      <c r="K176" s="157"/>
      <c r="M176" s="157"/>
      <c r="N176" s="157"/>
      <c r="O176" s="157"/>
      <c r="P176" s="90"/>
      <c r="Q176" s="157"/>
      <c r="R176" s="223"/>
      <c r="S176" s="157"/>
      <c r="T176" s="90"/>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c r="AR176" s="157"/>
      <c r="AS176" s="157"/>
      <c r="AT176" s="157"/>
      <c r="AU176" s="157"/>
      <c r="AV176" s="157"/>
      <c r="AW176" s="157"/>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c r="CG176" s="157"/>
      <c r="CH176" s="157"/>
      <c r="CI176" s="157"/>
      <c r="CJ176" s="157"/>
      <c r="CK176" s="157"/>
      <c r="CL176" s="157"/>
      <c r="CM176" s="157"/>
      <c r="CN176" s="157"/>
      <c r="CO176" s="157"/>
      <c r="CP176" s="157"/>
      <c r="CQ176" s="157"/>
      <c r="CR176" s="157"/>
      <c r="CS176" s="157"/>
      <c r="CT176" s="157"/>
      <c r="CU176" s="157"/>
      <c r="CV176" s="157"/>
      <c r="CW176" s="157"/>
      <c r="CX176" s="157"/>
      <c r="CY176" s="157"/>
      <c r="CZ176" s="157"/>
      <c r="DA176" s="157"/>
      <c r="DB176" s="157"/>
      <c r="DC176" s="157"/>
      <c r="DD176" s="157"/>
      <c r="DE176" s="157"/>
      <c r="DF176" s="157"/>
      <c r="DG176" s="157"/>
      <c r="DH176" s="157"/>
      <c r="DI176" s="157"/>
      <c r="DJ176" s="157"/>
      <c r="DK176" s="157"/>
      <c r="DL176" s="157"/>
      <c r="DM176" s="157"/>
      <c r="DN176" s="157"/>
      <c r="DO176" s="157"/>
      <c r="DP176" s="157"/>
      <c r="DQ176" s="157"/>
      <c r="DR176" s="157"/>
      <c r="DS176" s="157"/>
      <c r="DT176" s="157"/>
      <c r="DU176" s="157"/>
      <c r="DV176" s="157"/>
      <c r="DW176" s="157"/>
      <c r="DX176" s="157"/>
      <c r="DY176" s="157"/>
      <c r="DZ176" s="157"/>
      <c r="EA176" s="157"/>
      <c r="EB176" s="157"/>
      <c r="EC176" s="157"/>
      <c r="ED176" s="157"/>
      <c r="EE176" s="157"/>
      <c r="EF176" s="157"/>
      <c r="EG176" s="157"/>
      <c r="EH176" s="157"/>
      <c r="EI176" s="157"/>
      <c r="EJ176" s="157"/>
      <c r="EK176" s="157"/>
      <c r="EL176" s="157"/>
      <c r="EM176" s="157"/>
      <c r="EN176" s="157"/>
      <c r="EO176" s="157"/>
      <c r="EP176" s="157"/>
      <c r="EQ176" s="157"/>
      <c r="ER176" s="157"/>
      <c r="ES176" s="157"/>
      <c r="ET176" s="157"/>
      <c r="EU176" s="157"/>
      <c r="EV176" s="157"/>
      <c r="EW176" s="157"/>
      <c r="EX176" s="157"/>
      <c r="EY176" s="157"/>
      <c r="EZ176" s="157"/>
      <c r="FA176" s="157"/>
      <c r="FB176" s="157"/>
      <c r="FC176" s="157"/>
      <c r="FD176" s="157"/>
      <c r="FE176" s="157"/>
      <c r="FF176" s="157"/>
      <c r="FG176" s="157"/>
      <c r="FH176" s="157"/>
      <c r="FI176" s="157"/>
      <c r="FJ176" s="157"/>
      <c r="FK176" s="157"/>
      <c r="FL176" s="157"/>
      <c r="FM176" s="157"/>
      <c r="FN176" s="157"/>
      <c r="FO176" s="157"/>
      <c r="FP176" s="157"/>
      <c r="FQ176" s="157"/>
      <c r="FR176" s="157"/>
      <c r="FS176" s="157"/>
      <c r="FT176" s="157"/>
      <c r="FU176" s="157"/>
      <c r="FV176" s="157"/>
      <c r="FW176" s="157"/>
      <c r="FX176" s="157"/>
      <c r="FY176" s="157"/>
      <c r="FZ176" s="157"/>
      <c r="GA176" s="157"/>
      <c r="GB176" s="157"/>
      <c r="GC176" s="157"/>
      <c r="GD176" s="157"/>
      <c r="GE176" s="157"/>
      <c r="GF176" s="157"/>
      <c r="GG176" s="157"/>
      <c r="GH176" s="157"/>
      <c r="GI176" s="157"/>
      <c r="GJ176" s="157"/>
      <c r="GK176" s="157"/>
      <c r="GL176" s="157"/>
      <c r="GM176" s="157"/>
      <c r="GN176" s="157"/>
      <c r="GO176" s="157"/>
      <c r="GP176" s="157"/>
      <c r="GQ176" s="157"/>
      <c r="GR176" s="157"/>
      <c r="GS176" s="157"/>
      <c r="GT176" s="157"/>
      <c r="GU176" s="157"/>
      <c r="GV176" s="157"/>
      <c r="GW176" s="157"/>
      <c r="GX176" s="157"/>
      <c r="GY176" s="157"/>
      <c r="GZ176" s="157"/>
      <c r="HA176" s="157"/>
      <c r="HB176" s="157"/>
      <c r="HC176" s="157"/>
      <c r="HD176" s="157"/>
      <c r="HE176" s="157"/>
      <c r="HF176" s="157"/>
      <c r="HG176" s="157"/>
      <c r="HH176" s="157"/>
      <c r="HI176" s="157"/>
      <c r="HJ176" s="157"/>
      <c r="HK176" s="157"/>
      <c r="HL176" s="157"/>
      <c r="HM176" s="157"/>
      <c r="HN176" s="157"/>
      <c r="HO176" s="157"/>
      <c r="HP176" s="157"/>
      <c r="HQ176" s="157"/>
      <c r="HR176" s="157"/>
      <c r="HS176" s="157"/>
      <c r="HT176" s="157"/>
      <c r="HU176" s="157"/>
      <c r="HV176" s="157"/>
      <c r="HW176" s="157"/>
      <c r="HX176" s="157"/>
      <c r="HY176" s="157"/>
      <c r="HZ176" s="157"/>
      <c r="IA176" s="157"/>
      <c r="IB176" s="157"/>
      <c r="IC176" s="157"/>
      <c r="ID176" s="157"/>
    </row>
    <row r="177" spans="2:238" x14ac:dyDescent="0.25">
      <c r="B177" s="157"/>
      <c r="C177" s="157"/>
      <c r="D177" s="157"/>
      <c r="E177" s="157"/>
      <c r="F177" s="157"/>
      <c r="G177" s="157"/>
      <c r="H177" s="157"/>
      <c r="I177" s="157"/>
      <c r="J177" s="157"/>
      <c r="K177" s="157"/>
      <c r="M177" s="157"/>
      <c r="N177" s="157"/>
      <c r="O177" s="157"/>
      <c r="P177" s="90"/>
      <c r="Q177" s="157"/>
      <c r="R177" s="223"/>
      <c r="S177" s="157"/>
      <c r="T177" s="90"/>
      <c r="U177" s="157"/>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7"/>
      <c r="AS177" s="157"/>
      <c r="AT177" s="157"/>
      <c r="AU177" s="157"/>
      <c r="AV177" s="157"/>
      <c r="AW177" s="157"/>
      <c r="AX177" s="157"/>
      <c r="AY177" s="157"/>
      <c r="AZ177" s="157"/>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c r="CG177" s="157"/>
      <c r="CH177" s="157"/>
      <c r="CI177" s="157"/>
      <c r="CJ177" s="157"/>
      <c r="CK177" s="157"/>
      <c r="CL177" s="157"/>
      <c r="CM177" s="157"/>
      <c r="CN177" s="157"/>
      <c r="CO177" s="157"/>
      <c r="CP177" s="157"/>
      <c r="CQ177" s="157"/>
      <c r="CR177" s="157"/>
      <c r="CS177" s="157"/>
      <c r="CT177" s="157"/>
      <c r="CU177" s="157"/>
      <c r="CV177" s="157"/>
      <c r="CW177" s="157"/>
      <c r="CX177" s="157"/>
      <c r="CY177" s="157"/>
      <c r="CZ177" s="157"/>
      <c r="DA177" s="157"/>
      <c r="DB177" s="157"/>
      <c r="DC177" s="157"/>
      <c r="DD177" s="157"/>
      <c r="DE177" s="157"/>
      <c r="DF177" s="157"/>
      <c r="DG177" s="157"/>
      <c r="DH177" s="157"/>
      <c r="DI177" s="157"/>
      <c r="DJ177" s="157"/>
      <c r="DK177" s="157"/>
      <c r="DL177" s="157"/>
      <c r="DM177" s="157"/>
      <c r="DN177" s="157"/>
      <c r="DO177" s="157"/>
      <c r="DP177" s="157"/>
      <c r="DQ177" s="157"/>
      <c r="DR177" s="157"/>
      <c r="DS177" s="157"/>
      <c r="DT177" s="157"/>
      <c r="DU177" s="157"/>
      <c r="DV177" s="157"/>
      <c r="DW177" s="157"/>
      <c r="DX177" s="157"/>
      <c r="DY177" s="157"/>
      <c r="DZ177" s="157"/>
      <c r="EA177" s="157"/>
      <c r="EB177" s="157"/>
      <c r="EC177" s="157"/>
      <c r="ED177" s="157"/>
      <c r="EE177" s="157"/>
      <c r="EF177" s="157"/>
      <c r="EG177" s="157"/>
      <c r="EH177" s="157"/>
      <c r="EI177" s="157"/>
      <c r="EJ177" s="157"/>
      <c r="EK177" s="157"/>
      <c r="EL177" s="157"/>
      <c r="EM177" s="157"/>
      <c r="EN177" s="157"/>
      <c r="EO177" s="157"/>
      <c r="EP177" s="157"/>
      <c r="EQ177" s="157"/>
      <c r="ER177" s="157"/>
      <c r="ES177" s="157"/>
      <c r="ET177" s="157"/>
      <c r="EU177" s="157"/>
      <c r="EV177" s="157"/>
      <c r="EW177" s="157"/>
      <c r="EX177" s="157"/>
      <c r="EY177" s="157"/>
      <c r="EZ177" s="157"/>
      <c r="FA177" s="157"/>
      <c r="FB177" s="157"/>
      <c r="FC177" s="157"/>
      <c r="FD177" s="157"/>
      <c r="FE177" s="157"/>
      <c r="FF177" s="157"/>
      <c r="FG177" s="157"/>
      <c r="FH177" s="157"/>
      <c r="FI177" s="157"/>
      <c r="FJ177" s="157"/>
      <c r="FK177" s="157"/>
      <c r="FL177" s="157"/>
      <c r="FM177" s="157"/>
      <c r="FN177" s="157"/>
      <c r="FO177" s="157"/>
      <c r="FP177" s="157"/>
      <c r="FQ177" s="157"/>
      <c r="FR177" s="157"/>
      <c r="FS177" s="157"/>
      <c r="FT177" s="157"/>
      <c r="FU177" s="157"/>
      <c r="FV177" s="157"/>
      <c r="FW177" s="157"/>
      <c r="FX177" s="157"/>
      <c r="FY177" s="157"/>
      <c r="FZ177" s="157"/>
      <c r="GA177" s="157"/>
      <c r="GB177" s="157"/>
      <c r="GC177" s="157"/>
      <c r="GD177" s="157"/>
      <c r="GE177" s="157"/>
      <c r="GF177" s="157"/>
      <c r="GG177" s="157"/>
      <c r="GH177" s="157"/>
      <c r="GI177" s="157"/>
      <c r="GJ177" s="157"/>
      <c r="GK177" s="157"/>
      <c r="GL177" s="157"/>
      <c r="GM177" s="157"/>
      <c r="GN177" s="157"/>
      <c r="GO177" s="157"/>
      <c r="GP177" s="157"/>
      <c r="GQ177" s="157"/>
      <c r="GR177" s="157"/>
      <c r="GS177" s="157"/>
      <c r="GT177" s="157"/>
      <c r="GU177" s="157"/>
      <c r="GV177" s="157"/>
      <c r="GW177" s="157"/>
      <c r="GX177" s="157"/>
      <c r="GY177" s="157"/>
      <c r="GZ177" s="157"/>
      <c r="HA177" s="157"/>
      <c r="HB177" s="157"/>
      <c r="HC177" s="157"/>
      <c r="HD177" s="157"/>
      <c r="HE177" s="157"/>
      <c r="HF177" s="157"/>
      <c r="HG177" s="157"/>
      <c r="HH177" s="157"/>
      <c r="HI177" s="157"/>
      <c r="HJ177" s="157"/>
      <c r="HK177" s="157"/>
      <c r="HL177" s="157"/>
      <c r="HM177" s="157"/>
      <c r="HN177" s="157"/>
      <c r="HO177" s="157"/>
      <c r="HP177" s="157"/>
      <c r="HQ177" s="157"/>
      <c r="HR177" s="157"/>
      <c r="HS177" s="157"/>
      <c r="HT177" s="157"/>
      <c r="HU177" s="157"/>
      <c r="HV177" s="157"/>
      <c r="HW177" s="157"/>
      <c r="HX177" s="157"/>
      <c r="HY177" s="157"/>
      <c r="HZ177" s="157"/>
      <c r="IA177" s="157"/>
      <c r="IB177" s="157"/>
      <c r="IC177" s="157"/>
      <c r="ID177" s="157"/>
    </row>
    <row r="178" spans="2:238" x14ac:dyDescent="0.25">
      <c r="B178" s="157"/>
      <c r="C178" s="157"/>
      <c r="D178" s="157"/>
      <c r="E178" s="157"/>
      <c r="F178" s="157"/>
      <c r="G178" s="157"/>
      <c r="H178" s="157"/>
      <c r="I178" s="157"/>
      <c r="J178" s="157"/>
      <c r="K178" s="157"/>
      <c r="M178" s="157"/>
      <c r="N178" s="157"/>
      <c r="O178" s="157"/>
      <c r="P178" s="90"/>
      <c r="Q178" s="157"/>
      <c r="R178" s="223"/>
      <c r="S178" s="157"/>
      <c r="T178" s="90"/>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7"/>
      <c r="AT178" s="157"/>
      <c r="AU178" s="157"/>
      <c r="AV178" s="157"/>
      <c r="AW178" s="157"/>
      <c r="AX178" s="157"/>
      <c r="AY178" s="157"/>
      <c r="AZ178" s="157"/>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c r="CG178" s="157"/>
      <c r="CH178" s="157"/>
      <c r="CI178" s="157"/>
      <c r="CJ178" s="157"/>
      <c r="CK178" s="157"/>
      <c r="CL178" s="157"/>
      <c r="CM178" s="157"/>
      <c r="CN178" s="157"/>
      <c r="CO178" s="157"/>
      <c r="CP178" s="157"/>
      <c r="CQ178" s="157"/>
      <c r="CR178" s="157"/>
      <c r="CS178" s="157"/>
      <c r="CT178" s="157"/>
      <c r="CU178" s="157"/>
      <c r="CV178" s="157"/>
      <c r="CW178" s="157"/>
      <c r="CX178" s="157"/>
      <c r="CY178" s="157"/>
      <c r="CZ178" s="157"/>
      <c r="DA178" s="157"/>
      <c r="DB178" s="157"/>
      <c r="DC178" s="157"/>
      <c r="DD178" s="157"/>
      <c r="DE178" s="157"/>
      <c r="DF178" s="157"/>
      <c r="DG178" s="157"/>
      <c r="DH178" s="157"/>
      <c r="DI178" s="157"/>
      <c r="DJ178" s="157"/>
      <c r="DK178" s="157"/>
      <c r="DL178" s="157"/>
      <c r="DM178" s="157"/>
      <c r="DN178" s="157"/>
      <c r="DO178" s="157"/>
      <c r="DP178" s="157"/>
      <c r="DQ178" s="157"/>
      <c r="DR178" s="157"/>
      <c r="DS178" s="157"/>
      <c r="DT178" s="157"/>
      <c r="DU178" s="157"/>
      <c r="DV178" s="157"/>
      <c r="DW178" s="157"/>
      <c r="DX178" s="157"/>
      <c r="DY178" s="157"/>
      <c r="DZ178" s="157"/>
      <c r="EA178" s="157"/>
      <c r="EB178" s="157"/>
      <c r="EC178" s="157"/>
      <c r="ED178" s="157"/>
      <c r="EE178" s="157"/>
      <c r="EF178" s="157"/>
      <c r="EG178" s="157"/>
      <c r="EH178" s="157"/>
      <c r="EI178" s="157"/>
      <c r="EJ178" s="157"/>
      <c r="EK178" s="157"/>
      <c r="EL178" s="157"/>
      <c r="EM178" s="157"/>
      <c r="EN178" s="157"/>
      <c r="EO178" s="157"/>
      <c r="EP178" s="157"/>
      <c r="EQ178" s="157"/>
      <c r="ER178" s="157"/>
      <c r="ES178" s="157"/>
      <c r="ET178" s="157"/>
      <c r="EU178" s="157"/>
      <c r="EV178" s="157"/>
      <c r="EW178" s="157"/>
      <c r="EX178" s="157"/>
      <c r="EY178" s="157"/>
      <c r="EZ178" s="157"/>
      <c r="FA178" s="157"/>
      <c r="FB178" s="157"/>
      <c r="FC178" s="157"/>
      <c r="FD178" s="157"/>
      <c r="FE178" s="157"/>
      <c r="FF178" s="157"/>
      <c r="FG178" s="157"/>
      <c r="FH178" s="157"/>
      <c r="FI178" s="157"/>
      <c r="FJ178" s="157"/>
      <c r="FK178" s="157"/>
      <c r="FL178" s="157"/>
      <c r="FM178" s="157"/>
      <c r="FN178" s="157"/>
      <c r="FO178" s="157"/>
      <c r="FP178" s="157"/>
      <c r="FQ178" s="157"/>
      <c r="FR178" s="157"/>
      <c r="FS178" s="157"/>
      <c r="FT178" s="157"/>
      <c r="FU178" s="157"/>
      <c r="FV178" s="157"/>
      <c r="FW178" s="157"/>
      <c r="FX178" s="157"/>
      <c r="FY178" s="157"/>
      <c r="FZ178" s="157"/>
      <c r="GA178" s="157"/>
      <c r="GB178" s="157"/>
      <c r="GC178" s="157"/>
      <c r="GD178" s="157"/>
      <c r="GE178" s="157"/>
      <c r="GF178" s="157"/>
      <c r="GG178" s="157"/>
      <c r="GH178" s="157"/>
      <c r="GI178" s="157"/>
      <c r="GJ178" s="157"/>
      <c r="GK178" s="157"/>
      <c r="GL178" s="157"/>
      <c r="GM178" s="157"/>
      <c r="GN178" s="157"/>
      <c r="GO178" s="157"/>
      <c r="GP178" s="157"/>
      <c r="GQ178" s="157"/>
      <c r="GR178" s="157"/>
      <c r="GS178" s="157"/>
      <c r="GT178" s="157"/>
      <c r="GU178" s="157"/>
      <c r="GV178" s="157"/>
      <c r="GW178" s="157"/>
      <c r="GX178" s="157"/>
      <c r="GY178" s="157"/>
      <c r="GZ178" s="157"/>
      <c r="HA178" s="157"/>
      <c r="HB178" s="157"/>
      <c r="HC178" s="157"/>
      <c r="HD178" s="157"/>
      <c r="HE178" s="157"/>
      <c r="HF178" s="157"/>
      <c r="HG178" s="157"/>
      <c r="HH178" s="157"/>
      <c r="HI178" s="157"/>
      <c r="HJ178" s="157"/>
      <c r="HK178" s="157"/>
      <c r="HL178" s="157"/>
      <c r="HM178" s="157"/>
      <c r="HN178" s="157"/>
      <c r="HO178" s="157"/>
      <c r="HP178" s="157"/>
      <c r="HQ178" s="157"/>
      <c r="HR178" s="157"/>
      <c r="HS178" s="157"/>
      <c r="HT178" s="157"/>
      <c r="HU178" s="157"/>
      <c r="HV178" s="157"/>
      <c r="HW178" s="157"/>
      <c r="HX178" s="157"/>
      <c r="HY178" s="157"/>
      <c r="HZ178" s="157"/>
      <c r="IA178" s="157"/>
      <c r="IB178" s="157"/>
      <c r="IC178" s="157"/>
      <c r="ID178" s="157"/>
    </row>
    <row r="179" spans="2:238" x14ac:dyDescent="0.25">
      <c r="B179" s="157"/>
      <c r="C179" s="157"/>
      <c r="D179" s="157"/>
      <c r="E179" s="157"/>
      <c r="F179" s="157"/>
      <c r="G179" s="157"/>
      <c r="H179" s="157"/>
      <c r="I179" s="157"/>
      <c r="J179" s="157"/>
      <c r="K179" s="157"/>
      <c r="M179" s="157"/>
      <c r="N179" s="157"/>
      <c r="O179" s="157"/>
      <c r="P179" s="90"/>
      <c r="Q179" s="157"/>
      <c r="R179" s="223"/>
      <c r="S179" s="157"/>
      <c r="T179" s="90"/>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c r="CG179" s="157"/>
      <c r="CH179" s="157"/>
      <c r="CI179" s="157"/>
      <c r="CJ179" s="157"/>
      <c r="CK179" s="157"/>
      <c r="CL179" s="157"/>
      <c r="CM179" s="157"/>
      <c r="CN179" s="157"/>
      <c r="CO179" s="157"/>
      <c r="CP179" s="157"/>
      <c r="CQ179" s="157"/>
      <c r="CR179" s="157"/>
      <c r="CS179" s="157"/>
      <c r="CT179" s="157"/>
      <c r="CU179" s="157"/>
      <c r="CV179" s="157"/>
      <c r="CW179" s="157"/>
      <c r="CX179" s="157"/>
      <c r="CY179" s="157"/>
      <c r="CZ179" s="157"/>
      <c r="DA179" s="157"/>
      <c r="DB179" s="157"/>
      <c r="DC179" s="157"/>
      <c r="DD179" s="157"/>
      <c r="DE179" s="157"/>
      <c r="DF179" s="157"/>
      <c r="DG179" s="157"/>
      <c r="DH179" s="157"/>
      <c r="DI179" s="157"/>
      <c r="DJ179" s="157"/>
      <c r="DK179" s="157"/>
      <c r="DL179" s="157"/>
      <c r="DM179" s="157"/>
      <c r="DN179" s="157"/>
      <c r="DO179" s="157"/>
      <c r="DP179" s="157"/>
      <c r="DQ179" s="157"/>
      <c r="DR179" s="157"/>
      <c r="DS179" s="157"/>
      <c r="DT179" s="157"/>
      <c r="DU179" s="157"/>
      <c r="DV179" s="157"/>
      <c r="DW179" s="157"/>
      <c r="DX179" s="157"/>
      <c r="DY179" s="157"/>
      <c r="DZ179" s="157"/>
      <c r="EA179" s="157"/>
      <c r="EB179" s="157"/>
      <c r="EC179" s="157"/>
      <c r="ED179" s="157"/>
      <c r="EE179" s="157"/>
      <c r="EF179" s="157"/>
      <c r="EG179" s="157"/>
      <c r="EH179" s="157"/>
      <c r="EI179" s="157"/>
      <c r="EJ179" s="157"/>
      <c r="EK179" s="157"/>
      <c r="EL179" s="157"/>
      <c r="EM179" s="157"/>
      <c r="EN179" s="157"/>
      <c r="EO179" s="157"/>
      <c r="EP179" s="157"/>
      <c r="EQ179" s="157"/>
      <c r="ER179" s="157"/>
      <c r="ES179" s="157"/>
      <c r="ET179" s="157"/>
      <c r="EU179" s="157"/>
      <c r="EV179" s="157"/>
      <c r="EW179" s="157"/>
      <c r="EX179" s="157"/>
      <c r="EY179" s="157"/>
      <c r="EZ179" s="157"/>
      <c r="FA179" s="157"/>
      <c r="FB179" s="157"/>
      <c r="FC179" s="157"/>
      <c r="FD179" s="157"/>
      <c r="FE179" s="157"/>
      <c r="FF179" s="157"/>
      <c r="FG179" s="157"/>
      <c r="FH179" s="157"/>
      <c r="FI179" s="157"/>
      <c r="FJ179" s="157"/>
      <c r="FK179" s="157"/>
      <c r="FL179" s="157"/>
      <c r="FM179" s="157"/>
      <c r="FN179" s="157"/>
      <c r="FO179" s="157"/>
      <c r="FP179" s="157"/>
      <c r="FQ179" s="157"/>
      <c r="FR179" s="157"/>
      <c r="FS179" s="157"/>
      <c r="FT179" s="157"/>
      <c r="FU179" s="157"/>
      <c r="FV179" s="157"/>
      <c r="FW179" s="157"/>
      <c r="FX179" s="157"/>
      <c r="FY179" s="157"/>
      <c r="FZ179" s="157"/>
      <c r="GA179" s="157"/>
      <c r="GB179" s="157"/>
      <c r="GC179" s="157"/>
      <c r="GD179" s="157"/>
      <c r="GE179" s="157"/>
      <c r="GF179" s="157"/>
      <c r="GG179" s="157"/>
      <c r="GH179" s="157"/>
      <c r="GI179" s="157"/>
      <c r="GJ179" s="157"/>
      <c r="GK179" s="157"/>
      <c r="GL179" s="157"/>
      <c r="GM179" s="157"/>
      <c r="GN179" s="157"/>
      <c r="GO179" s="157"/>
      <c r="GP179" s="157"/>
      <c r="GQ179" s="157"/>
      <c r="GR179" s="157"/>
      <c r="GS179" s="157"/>
      <c r="GT179" s="157"/>
      <c r="GU179" s="157"/>
      <c r="GV179" s="157"/>
      <c r="GW179" s="157"/>
      <c r="GX179" s="157"/>
      <c r="GY179" s="157"/>
      <c r="GZ179" s="157"/>
      <c r="HA179" s="157"/>
      <c r="HB179" s="157"/>
      <c r="HC179" s="157"/>
      <c r="HD179" s="157"/>
      <c r="HE179" s="157"/>
      <c r="HF179" s="157"/>
      <c r="HG179" s="157"/>
      <c r="HH179" s="157"/>
      <c r="HI179" s="157"/>
      <c r="HJ179" s="157"/>
      <c r="HK179" s="157"/>
      <c r="HL179" s="157"/>
      <c r="HM179" s="157"/>
      <c r="HN179" s="157"/>
      <c r="HO179" s="157"/>
      <c r="HP179" s="157"/>
      <c r="HQ179" s="157"/>
      <c r="HR179" s="157"/>
      <c r="HS179" s="157"/>
      <c r="HT179" s="157"/>
      <c r="HU179" s="157"/>
      <c r="HV179" s="157"/>
      <c r="HW179" s="157"/>
      <c r="HX179" s="157"/>
      <c r="HY179" s="157"/>
      <c r="HZ179" s="157"/>
      <c r="IA179" s="157"/>
      <c r="IB179" s="157"/>
      <c r="IC179" s="157"/>
      <c r="ID179" s="157"/>
    </row>
  </sheetData>
  <customSheetViews>
    <customSheetView guid="{DF41C481-38FD-4F9F-AEF1-AE5420249928}" hiddenColumns="1" showRuler="0">
      <selection activeCell="H67" sqref="H67"/>
      <pageMargins left="0.75" right="0.75" top="0.34" bottom="0.35" header="0.5" footer="0.2"/>
      <pageSetup orientation="portrait" verticalDpi="0"/>
      <headerFooter alignWithMargins="0"/>
    </customSheetView>
    <customSheetView guid="{E00EC0C4-E70A-4D33-A9FE-7CF308F53A5C}" showPageBreaks="1" printArea="1" hiddenColumns="1" showRuler="0">
      <selection activeCell="B19" sqref="B19"/>
      <pageMargins left="0.75" right="0.75" top="0.34" bottom="0.35" header="0.5" footer="0.2"/>
      <pageSetup orientation="portrait" verticalDpi="0"/>
      <headerFooter alignWithMargins="0"/>
    </customSheetView>
    <customSheetView guid="{5519EDA0-AC19-11DC-BDFC-0017F2D6B148}" showPageBreaks="1" printArea="1" hiddenColumns="1">
      <selection activeCell="B61" sqref="B61:D61"/>
      <pageMargins left="0.25" right="0.25" top="0.25" bottom="0.35" header="0.5" footer="0.2"/>
      <pageSetup orientation="portrait" verticalDpi="0"/>
      <headerFooter alignWithMargins="0"/>
    </customSheetView>
  </customSheetViews>
  <mergeCells count="14">
    <mergeCell ref="C90:K90"/>
    <mergeCell ref="C91:K91"/>
    <mergeCell ref="C4:K4"/>
    <mergeCell ref="C6:K6"/>
    <mergeCell ref="N97:V97"/>
    <mergeCell ref="N10:W10"/>
    <mergeCell ref="N76:P76"/>
    <mergeCell ref="N74:P74"/>
    <mergeCell ref="N75:P75"/>
    <mergeCell ref="N94:V94"/>
    <mergeCell ref="N95:V95"/>
    <mergeCell ref="N96:V96"/>
    <mergeCell ref="N93:V93"/>
    <mergeCell ref="N77:P77"/>
  </mergeCells>
  <phoneticPr fontId="8" type="noConversion"/>
  <hyperlinks>
    <hyperlink ref="N38" location="Table11" display="Go to machinery operations"/>
    <hyperlink ref="C38" location="Table10" display="Go to machinery operations"/>
  </hyperlinks>
  <printOptions horizontalCentered="1"/>
  <pageMargins left="0.75" right="0.75" top="1" bottom="1" header="0.5" footer="0.5"/>
  <pageSetup scale="82" fitToHeight="2" orientation="portrait" r:id="rId1"/>
  <headerFooter alignWithMargins="0">
    <oddFooter>&amp;L&amp;A&amp;C                           &amp;F&amp;R&amp;D</oddFooter>
  </headerFooter>
  <rowBreaks count="1" manualBreakCount="1">
    <brk id="71" min="1" max="22" man="1"/>
  </rowBreaks>
  <colBreaks count="1" manualBreakCount="1">
    <brk id="12" min="7" max="121"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AT378"/>
  <sheetViews>
    <sheetView showGridLines="0" zoomScale="90" zoomScaleNormal="90" workbookViewId="0"/>
  </sheetViews>
  <sheetFormatPr defaultRowHeight="13.2" x14ac:dyDescent="0.25"/>
  <cols>
    <col min="1" max="1" width="4.109375" style="157" customWidth="1"/>
    <col min="2" max="2" width="32.109375" customWidth="1"/>
    <col min="3" max="3" width="13.109375" customWidth="1"/>
    <col min="4" max="4" width="12.6640625" customWidth="1"/>
    <col min="7" max="7" width="10.33203125" bestFit="1" customWidth="1"/>
    <col min="9" max="10" width="8.88671875" style="49"/>
    <col min="11" max="11" width="7.6640625" style="49" customWidth="1"/>
    <col min="12" max="12" width="7.109375" style="49" customWidth="1"/>
    <col min="13" max="13" width="8.88671875" style="49"/>
    <col min="14" max="14" width="9.109375" style="49" customWidth="1"/>
    <col min="15" max="15" width="13.33203125" style="49" customWidth="1"/>
    <col min="16" max="18" width="9.109375" style="157" customWidth="1"/>
    <col min="19" max="46" width="9.109375" style="157"/>
  </cols>
  <sheetData>
    <row r="1" spans="2:15" s="157" customFormat="1" x14ac:dyDescent="0.25">
      <c r="I1" s="90"/>
      <c r="J1" s="90"/>
      <c r="K1" s="90"/>
      <c r="L1" s="90"/>
      <c r="M1" s="90"/>
      <c r="N1" s="90"/>
      <c r="O1" s="90"/>
    </row>
    <row r="2" spans="2:15" s="157" customFormat="1" ht="12.75" customHeight="1" x14ac:dyDescent="0.25">
      <c r="B2" s="641" t="s">
        <v>415</v>
      </c>
      <c r="C2" s="641"/>
      <c r="D2" s="641"/>
      <c r="E2" s="641"/>
      <c r="F2" s="641"/>
      <c r="G2" s="641"/>
      <c r="H2" s="641"/>
      <c r="I2" s="641"/>
      <c r="J2" s="641"/>
      <c r="K2" s="641"/>
      <c r="L2" s="641"/>
      <c r="M2" s="641"/>
      <c r="N2" s="641"/>
      <c r="O2" s="641"/>
    </row>
    <row r="3" spans="2:15" s="157" customFormat="1" ht="12.75" customHeight="1" x14ac:dyDescent="0.25">
      <c r="B3" s="641"/>
      <c r="C3" s="641"/>
      <c r="D3" s="641"/>
      <c r="E3" s="641"/>
      <c r="F3" s="641"/>
      <c r="G3" s="641"/>
      <c r="H3" s="641"/>
      <c r="I3" s="641"/>
      <c r="J3" s="641"/>
      <c r="K3" s="641"/>
      <c r="L3" s="641"/>
      <c r="M3" s="641"/>
      <c r="N3" s="641"/>
      <c r="O3" s="641"/>
    </row>
    <row r="4" spans="2:15" s="157" customFormat="1" ht="12.75" customHeight="1" x14ac:dyDescent="0.25">
      <c r="B4" s="641"/>
      <c r="C4" s="641"/>
      <c r="D4" s="641"/>
      <c r="E4" s="641"/>
      <c r="F4" s="641"/>
      <c r="G4" s="641"/>
      <c r="H4" s="641"/>
      <c r="I4" s="641"/>
      <c r="J4" s="641"/>
      <c r="K4" s="641"/>
      <c r="L4" s="641"/>
      <c r="M4" s="641"/>
      <c r="N4" s="641"/>
      <c r="O4" s="641"/>
    </row>
    <row r="5" spans="2:15" s="157" customFormat="1" ht="12.75" customHeight="1" x14ac:dyDescent="0.25">
      <c r="B5" s="641"/>
      <c r="C5" s="641"/>
      <c r="D5" s="641"/>
      <c r="E5" s="641"/>
      <c r="F5" s="641"/>
      <c r="G5" s="641"/>
      <c r="H5" s="641"/>
      <c r="I5" s="641"/>
      <c r="J5" s="641"/>
      <c r="K5" s="641"/>
      <c r="L5" s="641"/>
      <c r="M5" s="641"/>
      <c r="N5" s="641"/>
      <c r="O5" s="641"/>
    </row>
    <row r="6" spans="2:15" s="157" customFormat="1" ht="15" customHeight="1" x14ac:dyDescent="0.25">
      <c r="B6" s="641"/>
      <c r="C6" s="641"/>
      <c r="D6" s="641"/>
      <c r="E6" s="641"/>
      <c r="F6" s="641"/>
      <c r="G6" s="641"/>
      <c r="H6" s="641"/>
      <c r="I6" s="641"/>
      <c r="J6" s="641"/>
      <c r="K6" s="641"/>
      <c r="L6" s="641"/>
      <c r="M6" s="641"/>
      <c r="N6" s="641"/>
      <c r="O6" s="641"/>
    </row>
    <row r="7" spans="2:15" s="157" customFormat="1" ht="14.25" customHeight="1" x14ac:dyDescent="0.25">
      <c r="B7" s="641"/>
      <c r="C7" s="641"/>
      <c r="D7" s="641"/>
      <c r="E7" s="641"/>
      <c r="F7" s="641"/>
      <c r="G7" s="641"/>
      <c r="H7" s="641"/>
      <c r="I7" s="641"/>
      <c r="J7" s="641"/>
      <c r="K7" s="641"/>
      <c r="L7" s="641"/>
      <c r="M7" s="641"/>
      <c r="N7" s="641"/>
      <c r="O7" s="641"/>
    </row>
    <row r="8" spans="2:15" s="157" customFormat="1" x14ac:dyDescent="0.25">
      <c r="I8" s="90"/>
      <c r="J8" s="90"/>
      <c r="K8" s="90"/>
      <c r="L8" s="90"/>
      <c r="M8" s="90"/>
      <c r="N8" s="90"/>
      <c r="O8" s="90"/>
    </row>
    <row r="9" spans="2:15" s="124" customFormat="1" ht="15.6" x14ac:dyDescent="0.3">
      <c r="B9" s="570" t="s">
        <v>303</v>
      </c>
      <c r="C9" s="570"/>
      <c r="D9" s="570"/>
      <c r="E9" s="570"/>
      <c r="F9" s="570"/>
      <c r="G9" s="570"/>
      <c r="H9" s="570"/>
      <c r="I9" s="571"/>
      <c r="J9" s="571"/>
      <c r="K9" s="571"/>
      <c r="L9" s="571"/>
      <c r="M9" s="571"/>
      <c r="N9" s="571"/>
      <c r="O9" s="571"/>
    </row>
    <row r="10" spans="2:15" x14ac:dyDescent="0.25">
      <c r="B10" s="75"/>
      <c r="C10" s="75"/>
      <c r="D10" s="79"/>
      <c r="E10" s="79"/>
      <c r="F10" s="79"/>
      <c r="G10" s="142"/>
      <c r="H10" s="76" t="s">
        <v>4</v>
      </c>
      <c r="I10" s="76" t="s">
        <v>143</v>
      </c>
      <c r="J10" s="79"/>
      <c r="K10" s="76"/>
      <c r="L10" s="76"/>
      <c r="M10" s="76"/>
      <c r="N10" s="79"/>
      <c r="O10" s="79"/>
    </row>
    <row r="11" spans="2:15" x14ac:dyDescent="0.25">
      <c r="B11" s="75"/>
      <c r="C11" s="75"/>
      <c r="D11" s="79"/>
      <c r="E11" s="79"/>
      <c r="F11" s="76" t="s">
        <v>5</v>
      </c>
      <c r="G11" s="142"/>
      <c r="H11" s="76" t="s">
        <v>6</v>
      </c>
      <c r="I11" s="76" t="s">
        <v>145</v>
      </c>
      <c r="J11" s="79"/>
      <c r="K11" s="76"/>
      <c r="L11" s="76"/>
      <c r="M11" s="76"/>
      <c r="N11" s="76" t="s">
        <v>144</v>
      </c>
      <c r="O11" s="79"/>
    </row>
    <row r="12" spans="2:15" x14ac:dyDescent="0.25">
      <c r="B12" s="76" t="s">
        <v>7</v>
      </c>
      <c r="C12" s="77" t="s">
        <v>146</v>
      </c>
      <c r="D12" s="76" t="s">
        <v>147</v>
      </c>
      <c r="E12" s="76" t="s">
        <v>8</v>
      </c>
      <c r="F12" s="76" t="s">
        <v>9</v>
      </c>
      <c r="G12" s="143" t="s">
        <v>10</v>
      </c>
      <c r="H12" s="76" t="s">
        <v>148</v>
      </c>
      <c r="I12" s="76" t="s">
        <v>150</v>
      </c>
      <c r="J12" s="76" t="s">
        <v>11</v>
      </c>
      <c r="K12" s="76" t="s">
        <v>159</v>
      </c>
      <c r="L12" s="76" t="s">
        <v>161</v>
      </c>
      <c r="M12" s="76" t="s">
        <v>162</v>
      </c>
      <c r="N12" s="76" t="s">
        <v>149</v>
      </c>
      <c r="O12" s="76" t="s">
        <v>12</v>
      </c>
    </row>
    <row r="13" spans="2:15" x14ac:dyDescent="0.25">
      <c r="B13" s="76" t="s">
        <v>13</v>
      </c>
      <c r="C13" s="77" t="s">
        <v>16</v>
      </c>
      <c r="D13" s="76" t="s">
        <v>151</v>
      </c>
      <c r="E13" s="76" t="s">
        <v>17</v>
      </c>
      <c r="F13" s="76" t="s">
        <v>18</v>
      </c>
      <c r="G13" s="143" t="s">
        <v>16</v>
      </c>
      <c r="H13" s="76" t="s">
        <v>152</v>
      </c>
      <c r="I13" s="76" t="s">
        <v>154</v>
      </c>
      <c r="J13" s="76" t="s">
        <v>19</v>
      </c>
      <c r="K13" s="76" t="s">
        <v>160</v>
      </c>
      <c r="L13" s="76" t="s">
        <v>165</v>
      </c>
      <c r="M13" s="76" t="s">
        <v>163</v>
      </c>
      <c r="N13" s="76" t="s">
        <v>153</v>
      </c>
      <c r="O13" s="76" t="s">
        <v>20</v>
      </c>
    </row>
    <row r="14" spans="2:15" x14ac:dyDescent="0.25">
      <c r="B14" s="303"/>
      <c r="C14" s="78" t="s">
        <v>21</v>
      </c>
      <c r="D14" s="80"/>
      <c r="E14" s="80"/>
      <c r="F14" s="80"/>
      <c r="G14" s="144" t="s">
        <v>21</v>
      </c>
      <c r="H14" s="81" t="s">
        <v>21</v>
      </c>
      <c r="I14" s="81" t="s">
        <v>155</v>
      </c>
      <c r="J14" s="80"/>
      <c r="K14" s="81" t="s">
        <v>313</v>
      </c>
      <c r="L14" s="81"/>
      <c r="M14" s="81" t="s">
        <v>155</v>
      </c>
      <c r="N14" s="80"/>
      <c r="O14" s="80"/>
    </row>
    <row r="15" spans="2:15" x14ac:dyDescent="0.25">
      <c r="B15" s="348" t="s">
        <v>156</v>
      </c>
      <c r="C15" s="348"/>
      <c r="D15" s="349"/>
      <c r="E15" s="349"/>
      <c r="F15" s="349"/>
      <c r="G15" s="349"/>
      <c r="H15" s="349"/>
      <c r="I15" s="559"/>
      <c r="J15" s="559"/>
      <c r="K15" s="559"/>
      <c r="L15" s="559"/>
      <c r="M15" s="559"/>
      <c r="N15" s="559"/>
      <c r="O15" s="559"/>
    </row>
    <row r="16" spans="2:15" x14ac:dyDescent="0.25">
      <c r="B16" s="147" t="s">
        <v>191</v>
      </c>
      <c r="C16" s="500">
        <v>20000</v>
      </c>
      <c r="D16" s="148">
        <v>5</v>
      </c>
      <c r="E16" s="148">
        <v>10</v>
      </c>
      <c r="F16" s="344">
        <v>300</v>
      </c>
      <c r="G16" s="504">
        <v>5000</v>
      </c>
      <c r="H16" s="149">
        <v>500</v>
      </c>
      <c r="I16" s="148">
        <v>1.2</v>
      </c>
      <c r="J16" s="148">
        <v>1.2</v>
      </c>
      <c r="K16" s="148"/>
      <c r="L16" s="148"/>
      <c r="M16" s="148"/>
      <c r="N16" s="148">
        <v>6.5</v>
      </c>
      <c r="O16" s="148"/>
    </row>
    <row r="17" spans="2:15" x14ac:dyDescent="0.25">
      <c r="B17" s="147" t="s">
        <v>158</v>
      </c>
      <c r="C17" s="500">
        <v>100000</v>
      </c>
      <c r="D17" s="148">
        <v>5</v>
      </c>
      <c r="E17" s="148">
        <v>10</v>
      </c>
      <c r="F17" s="149">
        <v>1200</v>
      </c>
      <c r="G17" s="504">
        <v>40000</v>
      </c>
      <c r="H17" s="150">
        <v>3000</v>
      </c>
      <c r="I17" s="148">
        <v>1.2</v>
      </c>
      <c r="J17" s="148">
        <v>1.1000000000000001</v>
      </c>
      <c r="K17" s="560"/>
      <c r="L17" s="560"/>
      <c r="M17" s="560"/>
      <c r="N17" s="148">
        <v>9</v>
      </c>
      <c r="O17" s="148"/>
    </row>
    <row r="18" spans="2:15" x14ac:dyDescent="0.25">
      <c r="B18" s="489" t="s">
        <v>190</v>
      </c>
      <c r="C18" s="501">
        <v>7000</v>
      </c>
      <c r="D18" s="490">
        <v>5</v>
      </c>
      <c r="E18" s="490">
        <v>10</v>
      </c>
      <c r="F18" s="491">
        <v>200</v>
      </c>
      <c r="G18" s="505">
        <v>2000</v>
      </c>
      <c r="H18" s="492">
        <v>100</v>
      </c>
      <c r="I18" s="490">
        <v>1.2</v>
      </c>
      <c r="J18" s="490">
        <v>1.2</v>
      </c>
      <c r="K18" s="561"/>
      <c r="L18" s="561"/>
      <c r="M18" s="561"/>
      <c r="N18" s="490">
        <v>1.2</v>
      </c>
      <c r="O18" s="490"/>
    </row>
    <row r="19" spans="2:15" x14ac:dyDescent="0.25">
      <c r="B19" s="496" t="s">
        <v>22</v>
      </c>
      <c r="C19" s="497"/>
      <c r="D19" s="497"/>
      <c r="E19" s="497"/>
      <c r="F19" s="498"/>
      <c r="G19" s="499"/>
      <c r="H19" s="498"/>
      <c r="I19" s="152"/>
      <c r="J19" s="152"/>
      <c r="K19" s="152"/>
      <c r="L19" s="152"/>
      <c r="M19" s="152"/>
      <c r="N19" s="152"/>
      <c r="O19" s="563"/>
    </row>
    <row r="20" spans="2:15" x14ac:dyDescent="0.25">
      <c r="B20" s="493" t="s">
        <v>329</v>
      </c>
      <c r="C20" s="502">
        <v>30000</v>
      </c>
      <c r="D20" s="494">
        <v>5</v>
      </c>
      <c r="E20" s="494">
        <v>15</v>
      </c>
      <c r="F20" s="495">
        <v>100</v>
      </c>
      <c r="G20" s="506">
        <v>10000</v>
      </c>
      <c r="H20" s="493">
        <v>770</v>
      </c>
      <c r="I20" s="494">
        <v>2.5</v>
      </c>
      <c r="J20" s="494">
        <v>1.1000000000000001</v>
      </c>
      <c r="K20" s="494">
        <v>6</v>
      </c>
      <c r="L20" s="494">
        <v>26</v>
      </c>
      <c r="M20" s="494">
        <v>80</v>
      </c>
      <c r="N20" s="494">
        <v>9</v>
      </c>
      <c r="O20" s="564">
        <v>15.13</v>
      </c>
    </row>
    <row r="21" spans="2:15" x14ac:dyDescent="0.25">
      <c r="B21" s="146" t="s">
        <v>377</v>
      </c>
      <c r="C21" s="503">
        <v>9000</v>
      </c>
      <c r="D21" s="148">
        <v>5</v>
      </c>
      <c r="E21" s="148">
        <v>15</v>
      </c>
      <c r="F21" s="345">
        <v>120</v>
      </c>
      <c r="G21" s="504">
        <v>1500</v>
      </c>
      <c r="H21" s="146">
        <v>550</v>
      </c>
      <c r="I21" s="148">
        <v>0.6</v>
      </c>
      <c r="J21" s="148">
        <v>1.1000000000000001</v>
      </c>
      <c r="K21" s="148">
        <v>6</v>
      </c>
      <c r="L21" s="148">
        <v>48</v>
      </c>
      <c r="M21" s="148">
        <v>85</v>
      </c>
      <c r="N21" s="148">
        <v>9</v>
      </c>
      <c r="O21" s="565">
        <v>30</v>
      </c>
    </row>
    <row r="22" spans="2:15" x14ac:dyDescent="0.25">
      <c r="B22" s="146" t="s">
        <v>330</v>
      </c>
      <c r="C22" s="503">
        <v>18500</v>
      </c>
      <c r="D22" s="148">
        <v>5</v>
      </c>
      <c r="E22" s="148">
        <v>15</v>
      </c>
      <c r="F22" s="345">
        <v>200</v>
      </c>
      <c r="G22" s="504">
        <v>4000</v>
      </c>
      <c r="H22" s="146">
        <v>1000</v>
      </c>
      <c r="I22" s="148">
        <v>0.6</v>
      </c>
      <c r="J22" s="148">
        <v>1.1000000000000001</v>
      </c>
      <c r="K22" s="148">
        <v>4</v>
      </c>
      <c r="L22" s="148">
        <v>35</v>
      </c>
      <c r="M22" s="148">
        <v>85</v>
      </c>
      <c r="N22" s="148">
        <v>9</v>
      </c>
      <c r="O22" s="565">
        <v>14.4</v>
      </c>
    </row>
    <row r="23" spans="2:15" x14ac:dyDescent="0.25">
      <c r="B23" s="146" t="s">
        <v>331</v>
      </c>
      <c r="C23" s="503">
        <v>15000</v>
      </c>
      <c r="D23" s="148">
        <v>5</v>
      </c>
      <c r="E23" s="148">
        <v>15</v>
      </c>
      <c r="F23" s="345">
        <v>90</v>
      </c>
      <c r="G23" s="504">
        <v>5000</v>
      </c>
      <c r="H23" s="146">
        <v>850</v>
      </c>
      <c r="I23" s="148">
        <v>0.6</v>
      </c>
      <c r="J23" s="148">
        <v>1.1000000000000001</v>
      </c>
      <c r="K23" s="148">
        <v>4</v>
      </c>
      <c r="L23" s="148">
        <v>72</v>
      </c>
      <c r="M23" s="148">
        <v>80</v>
      </c>
      <c r="N23" s="148">
        <v>9</v>
      </c>
      <c r="O23" s="565">
        <v>28</v>
      </c>
    </row>
    <row r="24" spans="2:15" x14ac:dyDescent="0.25">
      <c r="B24" s="146" t="s">
        <v>372</v>
      </c>
      <c r="C24" s="503">
        <v>18000</v>
      </c>
      <c r="D24" s="148">
        <v>5</v>
      </c>
      <c r="E24" s="148">
        <v>15</v>
      </c>
      <c r="F24" s="345">
        <v>100</v>
      </c>
      <c r="G24" s="504">
        <v>3000</v>
      </c>
      <c r="H24" s="146">
        <v>500</v>
      </c>
      <c r="I24" s="148">
        <v>0.6</v>
      </c>
      <c r="J24" s="148">
        <v>1.1000000000000001</v>
      </c>
      <c r="K24" s="148">
        <v>5</v>
      </c>
      <c r="L24" s="148">
        <v>48</v>
      </c>
      <c r="M24" s="148">
        <v>85</v>
      </c>
      <c r="N24" s="148">
        <v>9</v>
      </c>
      <c r="O24" s="565">
        <v>24.7</v>
      </c>
    </row>
    <row r="25" spans="2:15" x14ac:dyDescent="0.25">
      <c r="B25" s="146" t="s">
        <v>366</v>
      </c>
      <c r="C25" s="503">
        <v>30000</v>
      </c>
      <c r="D25" s="148">
        <v>5</v>
      </c>
      <c r="E25" s="148">
        <v>15</v>
      </c>
      <c r="F25" s="345">
        <v>130</v>
      </c>
      <c r="G25" s="504">
        <v>15000</v>
      </c>
      <c r="H25" s="146">
        <v>1650</v>
      </c>
      <c r="I25" s="148">
        <v>0.6</v>
      </c>
      <c r="J25" s="148">
        <v>1.1000000000000001</v>
      </c>
      <c r="K25" s="148">
        <v>6</v>
      </c>
      <c r="L25" s="148">
        <v>34</v>
      </c>
      <c r="M25" s="148">
        <v>80</v>
      </c>
      <c r="N25" s="148">
        <v>9</v>
      </c>
      <c r="O25" s="565">
        <v>20</v>
      </c>
    </row>
    <row r="26" spans="2:15" x14ac:dyDescent="0.25">
      <c r="B26" s="146" t="s">
        <v>368</v>
      </c>
      <c r="C26" s="503">
        <v>15000</v>
      </c>
      <c r="D26" s="148">
        <v>5</v>
      </c>
      <c r="E26" s="148">
        <v>15</v>
      </c>
      <c r="F26" s="345">
        <v>100</v>
      </c>
      <c r="G26" s="504">
        <v>8000</v>
      </c>
      <c r="H26" s="146">
        <v>50</v>
      </c>
      <c r="I26" s="148">
        <v>0.6</v>
      </c>
      <c r="J26" s="148">
        <v>1.1000000000000001</v>
      </c>
      <c r="K26" s="148">
        <v>5</v>
      </c>
      <c r="L26" s="148">
        <v>60</v>
      </c>
      <c r="M26" s="148">
        <v>85</v>
      </c>
      <c r="N26" s="148">
        <v>9</v>
      </c>
      <c r="O26" s="565">
        <v>31</v>
      </c>
    </row>
    <row r="27" spans="2:15" x14ac:dyDescent="0.25">
      <c r="B27" s="146" t="s">
        <v>332</v>
      </c>
      <c r="C27" s="503">
        <v>30000</v>
      </c>
      <c r="D27" s="148">
        <v>5</v>
      </c>
      <c r="E27" s="148">
        <v>15</v>
      </c>
      <c r="F27" s="345">
        <v>200</v>
      </c>
      <c r="G27" s="504">
        <v>10000</v>
      </c>
      <c r="H27" s="146">
        <v>1700</v>
      </c>
      <c r="I27" s="148">
        <v>0.6</v>
      </c>
      <c r="J27" s="148">
        <v>1.1000000000000001</v>
      </c>
      <c r="K27" s="148">
        <v>5.5</v>
      </c>
      <c r="L27" s="148">
        <v>90</v>
      </c>
      <c r="M27" s="148">
        <v>60</v>
      </c>
      <c r="N27" s="148">
        <v>9</v>
      </c>
      <c r="O27" s="565">
        <v>36</v>
      </c>
    </row>
    <row r="28" spans="2:15" x14ac:dyDescent="0.25">
      <c r="B28" s="147" t="s">
        <v>333</v>
      </c>
      <c r="C28" s="500">
        <v>40000</v>
      </c>
      <c r="D28" s="148">
        <v>5</v>
      </c>
      <c r="E28" s="148">
        <v>15</v>
      </c>
      <c r="F28" s="149">
        <v>230</v>
      </c>
      <c r="G28" s="504">
        <v>20000</v>
      </c>
      <c r="H28" s="150">
        <v>2000</v>
      </c>
      <c r="I28" s="562">
        <v>3</v>
      </c>
      <c r="J28" s="148">
        <v>1.1000000000000001</v>
      </c>
      <c r="K28" s="560">
        <v>3.5</v>
      </c>
      <c r="L28" s="560">
        <v>36</v>
      </c>
      <c r="M28" s="560">
        <v>70</v>
      </c>
      <c r="N28" s="148">
        <v>9</v>
      </c>
      <c r="O28" s="565">
        <v>12</v>
      </c>
    </row>
    <row r="29" spans="2:15" x14ac:dyDescent="0.25">
      <c r="B29" s="147" t="s">
        <v>166</v>
      </c>
      <c r="C29" s="500">
        <v>125000</v>
      </c>
      <c r="D29" s="148">
        <v>5</v>
      </c>
      <c r="E29" s="148">
        <v>15</v>
      </c>
      <c r="F29" s="149">
        <v>200</v>
      </c>
      <c r="G29" s="504">
        <v>60000</v>
      </c>
      <c r="H29" s="150">
        <v>6000</v>
      </c>
      <c r="I29" s="148">
        <v>2.6</v>
      </c>
      <c r="J29" s="148">
        <v>1.2</v>
      </c>
      <c r="K29" s="560">
        <v>4</v>
      </c>
      <c r="L29" s="560">
        <v>30</v>
      </c>
      <c r="M29" s="560">
        <v>90</v>
      </c>
      <c r="N29" s="148">
        <v>7</v>
      </c>
      <c r="O29" s="565">
        <v>13</v>
      </c>
    </row>
    <row r="30" spans="2:15" x14ac:dyDescent="0.25">
      <c r="B30" s="147" t="s">
        <v>334</v>
      </c>
      <c r="C30" s="500">
        <v>15000</v>
      </c>
      <c r="D30" s="148">
        <v>5</v>
      </c>
      <c r="E30" s="148">
        <v>15</v>
      </c>
      <c r="F30" s="149">
        <v>200</v>
      </c>
      <c r="G30" s="504">
        <v>3000</v>
      </c>
      <c r="H30" s="150">
        <v>500</v>
      </c>
      <c r="I30" s="148">
        <v>0.6</v>
      </c>
      <c r="J30" s="148">
        <v>1.1000000000000001</v>
      </c>
      <c r="K30" s="560"/>
      <c r="L30" s="560"/>
      <c r="M30" s="560"/>
      <c r="N30" s="148"/>
      <c r="O30" s="565">
        <v>13</v>
      </c>
    </row>
    <row r="31" spans="2:15" x14ac:dyDescent="0.25">
      <c r="B31" s="151" t="s">
        <v>23</v>
      </c>
      <c r="C31" s="336"/>
      <c r="D31" s="337"/>
      <c r="E31" s="337"/>
      <c r="F31" s="152" t="s">
        <v>24</v>
      </c>
      <c r="G31" s="145"/>
      <c r="H31" s="153"/>
      <c r="I31" s="337"/>
      <c r="J31" s="337"/>
      <c r="K31" s="152"/>
      <c r="L31" s="152" t="s">
        <v>157</v>
      </c>
      <c r="M31" s="152"/>
      <c r="N31" s="337"/>
      <c r="O31" s="563" t="s">
        <v>308</v>
      </c>
    </row>
    <row r="32" spans="2:15" x14ac:dyDescent="0.25">
      <c r="B32" s="154" t="s">
        <v>184</v>
      </c>
      <c r="C32" s="504">
        <v>35000</v>
      </c>
      <c r="D32" s="155">
        <v>5</v>
      </c>
      <c r="E32" s="155">
        <v>15</v>
      </c>
      <c r="F32" s="154">
        <v>1500</v>
      </c>
      <c r="G32" s="504">
        <v>14500</v>
      </c>
      <c r="H32" s="154">
        <v>2000</v>
      </c>
      <c r="I32" s="155">
        <v>10.1</v>
      </c>
      <c r="J32" s="155">
        <v>1.2</v>
      </c>
      <c r="K32" s="155"/>
      <c r="L32" s="155">
        <v>6</v>
      </c>
      <c r="M32" s="155"/>
      <c r="N32" s="148">
        <v>6</v>
      </c>
      <c r="O32" s="148">
        <v>0.6</v>
      </c>
    </row>
    <row r="33" spans="2:15" x14ac:dyDescent="0.25">
      <c r="B33" s="154" t="s">
        <v>184</v>
      </c>
      <c r="C33" s="504">
        <v>35000</v>
      </c>
      <c r="D33" s="155">
        <v>5</v>
      </c>
      <c r="E33" s="155">
        <v>15</v>
      </c>
      <c r="F33" s="154">
        <v>1500</v>
      </c>
      <c r="G33" s="504">
        <v>14500</v>
      </c>
      <c r="H33" s="154">
        <v>2000</v>
      </c>
      <c r="I33" s="155">
        <v>10.1</v>
      </c>
      <c r="J33" s="155">
        <v>1.2</v>
      </c>
      <c r="K33" s="155"/>
      <c r="L33" s="155">
        <v>6</v>
      </c>
      <c r="M33" s="155"/>
      <c r="N33" s="148">
        <v>6</v>
      </c>
      <c r="O33" s="148">
        <v>0.6</v>
      </c>
    </row>
    <row r="34" spans="2:15" x14ac:dyDescent="0.25">
      <c r="B34" s="154" t="s">
        <v>183</v>
      </c>
      <c r="C34" s="504">
        <v>20000</v>
      </c>
      <c r="D34" s="155">
        <v>5</v>
      </c>
      <c r="E34" s="155">
        <v>15</v>
      </c>
      <c r="F34" s="154">
        <v>1000</v>
      </c>
      <c r="G34" s="504">
        <f>0.45*C34</f>
        <v>9000</v>
      </c>
      <c r="H34" s="154">
        <v>1000</v>
      </c>
      <c r="I34" s="155">
        <v>2.6</v>
      </c>
      <c r="J34" s="155">
        <v>1.2</v>
      </c>
      <c r="K34" s="155"/>
      <c r="L34" s="155">
        <v>6</v>
      </c>
      <c r="M34" s="155"/>
      <c r="N34" s="148">
        <v>6</v>
      </c>
      <c r="O34" s="148">
        <v>0.2</v>
      </c>
    </row>
    <row r="35" spans="2:15" x14ac:dyDescent="0.25">
      <c r="B35" s="154" t="s">
        <v>142</v>
      </c>
      <c r="C35" s="504">
        <v>15000</v>
      </c>
      <c r="D35" s="155">
        <v>5</v>
      </c>
      <c r="E35" s="155">
        <v>10</v>
      </c>
      <c r="F35" s="154">
        <v>1000</v>
      </c>
      <c r="G35" s="504">
        <v>3000</v>
      </c>
      <c r="H35" s="154">
        <v>400</v>
      </c>
      <c r="I35" s="155">
        <v>3.8</v>
      </c>
      <c r="J35" s="155">
        <v>1.2</v>
      </c>
      <c r="K35" s="155"/>
      <c r="L35" s="155">
        <v>12</v>
      </c>
      <c r="M35" s="155"/>
      <c r="N35" s="148">
        <v>12</v>
      </c>
      <c r="O35" s="148">
        <v>0.2</v>
      </c>
    </row>
    <row r="36" spans="2:15" x14ac:dyDescent="0.25">
      <c r="B36" s="154" t="s">
        <v>185</v>
      </c>
      <c r="C36" s="504">
        <v>34000</v>
      </c>
      <c r="D36" s="155">
        <v>5</v>
      </c>
      <c r="E36" s="155">
        <v>7</v>
      </c>
      <c r="F36" s="154">
        <v>12000</v>
      </c>
      <c r="G36" s="504">
        <v>13000</v>
      </c>
      <c r="H36" s="154">
        <v>600</v>
      </c>
      <c r="I36" s="155">
        <v>6.8</v>
      </c>
      <c r="J36" s="155">
        <v>1.2</v>
      </c>
      <c r="K36" s="155"/>
      <c r="L36" s="155">
        <v>12</v>
      </c>
      <c r="M36" s="155"/>
      <c r="N36" s="148">
        <v>12</v>
      </c>
      <c r="O36" s="148">
        <v>2.4</v>
      </c>
    </row>
    <row r="37" spans="2:15" s="157" customFormat="1" ht="15" customHeight="1" x14ac:dyDescent="0.25">
      <c r="B37" s="642" t="s">
        <v>437</v>
      </c>
      <c r="C37" s="642"/>
      <c r="D37" s="642"/>
      <c r="E37" s="642"/>
      <c r="F37" s="642"/>
      <c r="G37" s="642"/>
      <c r="H37" s="642"/>
      <c r="I37" s="642"/>
      <c r="J37" s="642"/>
      <c r="K37" s="642"/>
      <c r="L37" s="642"/>
      <c r="M37" s="642"/>
      <c r="N37" s="642"/>
      <c r="O37" s="642"/>
    </row>
    <row r="38" spans="2:15" s="157" customFormat="1" ht="15" customHeight="1" x14ac:dyDescent="0.25">
      <c r="B38" s="642"/>
      <c r="C38" s="642"/>
      <c r="D38" s="642"/>
      <c r="E38" s="642"/>
      <c r="F38" s="642"/>
      <c r="G38" s="642"/>
      <c r="H38" s="642"/>
      <c r="I38" s="642"/>
      <c r="J38" s="642"/>
      <c r="K38" s="642"/>
      <c r="L38" s="642"/>
      <c r="M38" s="642"/>
      <c r="N38" s="642"/>
      <c r="O38" s="642"/>
    </row>
    <row r="39" spans="2:15" s="157" customFormat="1" x14ac:dyDescent="0.25">
      <c r="I39" s="90"/>
      <c r="J39" s="90"/>
      <c r="K39" s="90"/>
      <c r="L39" s="90"/>
      <c r="M39" s="90"/>
      <c r="N39" s="90"/>
      <c r="O39" s="90"/>
    </row>
    <row r="40" spans="2:15" s="157" customFormat="1" x14ac:dyDescent="0.25">
      <c r="I40" s="90"/>
      <c r="J40" s="90"/>
      <c r="K40" s="90"/>
      <c r="L40" s="90"/>
      <c r="M40" s="90"/>
      <c r="N40" s="90"/>
      <c r="O40" s="90"/>
    </row>
    <row r="41" spans="2:15" s="157" customFormat="1" x14ac:dyDescent="0.25">
      <c r="I41" s="90"/>
      <c r="J41" s="90"/>
      <c r="K41" s="90"/>
      <c r="L41" s="90"/>
      <c r="M41" s="90"/>
      <c r="N41" s="90"/>
      <c r="O41" s="90"/>
    </row>
    <row r="42" spans="2:15" s="157" customFormat="1" x14ac:dyDescent="0.25">
      <c r="I42" s="90"/>
      <c r="J42" s="90"/>
      <c r="K42" s="90"/>
      <c r="L42" s="90"/>
      <c r="M42" s="90"/>
      <c r="N42" s="90"/>
      <c r="O42" s="90"/>
    </row>
    <row r="43" spans="2:15" s="157" customFormat="1" x14ac:dyDescent="0.25">
      <c r="I43" s="90"/>
      <c r="J43" s="90"/>
      <c r="K43" s="90"/>
      <c r="L43" s="90"/>
      <c r="M43" s="90"/>
      <c r="N43" s="90"/>
      <c r="O43" s="90"/>
    </row>
    <row r="44" spans="2:15" s="157" customFormat="1" x14ac:dyDescent="0.25">
      <c r="I44" s="90"/>
      <c r="J44" s="90"/>
      <c r="K44" s="90"/>
      <c r="L44" s="90"/>
      <c r="M44" s="90"/>
      <c r="N44" s="90"/>
      <c r="O44" s="90"/>
    </row>
    <row r="45" spans="2:15" s="157" customFormat="1" x14ac:dyDescent="0.25">
      <c r="I45" s="90"/>
      <c r="J45" s="90"/>
      <c r="K45" s="90"/>
      <c r="L45" s="90"/>
      <c r="M45" s="90"/>
      <c r="N45" s="90"/>
      <c r="O45" s="90"/>
    </row>
    <row r="46" spans="2:15" s="157" customFormat="1" x14ac:dyDescent="0.25">
      <c r="I46" s="90"/>
      <c r="J46" s="90"/>
      <c r="K46" s="90"/>
      <c r="L46" s="90"/>
      <c r="M46" s="90"/>
      <c r="N46" s="90"/>
      <c r="O46" s="90"/>
    </row>
    <row r="47" spans="2:15" s="157" customFormat="1" x14ac:dyDescent="0.25">
      <c r="I47" s="90"/>
      <c r="J47" s="90"/>
      <c r="K47" s="90"/>
      <c r="L47" s="90"/>
      <c r="M47" s="90"/>
      <c r="N47" s="90"/>
      <c r="O47" s="90"/>
    </row>
    <row r="48" spans="2:15" s="157" customFormat="1" x14ac:dyDescent="0.25">
      <c r="I48" s="90"/>
      <c r="J48" s="90"/>
      <c r="K48" s="90"/>
      <c r="L48" s="90"/>
      <c r="M48" s="90"/>
      <c r="N48" s="90"/>
      <c r="O48" s="90"/>
    </row>
    <row r="49" spans="9:15" s="157" customFormat="1" x14ac:dyDescent="0.25">
      <c r="I49" s="90"/>
      <c r="J49" s="90"/>
      <c r="K49" s="90"/>
      <c r="L49" s="90"/>
      <c r="M49" s="90"/>
      <c r="N49" s="90"/>
      <c r="O49" s="90"/>
    </row>
    <row r="50" spans="9:15" s="157" customFormat="1" x14ac:dyDescent="0.25">
      <c r="I50" s="90"/>
      <c r="J50" s="90"/>
      <c r="K50" s="90"/>
      <c r="L50" s="90"/>
      <c r="M50" s="90"/>
      <c r="N50" s="90"/>
      <c r="O50" s="90"/>
    </row>
    <row r="51" spans="9:15" s="157" customFormat="1" x14ac:dyDescent="0.25">
      <c r="I51" s="90"/>
      <c r="J51" s="90"/>
      <c r="K51" s="90"/>
      <c r="L51" s="90"/>
      <c r="M51" s="90"/>
      <c r="N51" s="90"/>
      <c r="O51" s="90"/>
    </row>
    <row r="52" spans="9:15" s="157" customFormat="1" x14ac:dyDescent="0.25">
      <c r="I52" s="90"/>
      <c r="J52" s="90"/>
      <c r="K52" s="90"/>
      <c r="L52" s="90"/>
      <c r="M52" s="90"/>
      <c r="N52" s="90"/>
      <c r="O52" s="90"/>
    </row>
    <row r="53" spans="9:15" s="157" customFormat="1" x14ac:dyDescent="0.25">
      <c r="I53" s="90"/>
      <c r="J53" s="90"/>
      <c r="K53" s="90"/>
      <c r="L53" s="90"/>
      <c r="M53" s="90"/>
      <c r="N53" s="90"/>
      <c r="O53" s="90"/>
    </row>
    <row r="54" spans="9:15" s="157" customFormat="1" x14ac:dyDescent="0.25">
      <c r="I54" s="90"/>
      <c r="J54" s="90"/>
      <c r="K54" s="90"/>
      <c r="L54" s="90"/>
      <c r="M54" s="90"/>
      <c r="N54" s="90"/>
      <c r="O54" s="90"/>
    </row>
    <row r="55" spans="9:15" s="157" customFormat="1" x14ac:dyDescent="0.25">
      <c r="I55" s="90"/>
      <c r="J55" s="90"/>
      <c r="K55" s="90"/>
      <c r="L55" s="90"/>
      <c r="M55" s="90"/>
      <c r="N55" s="90"/>
      <c r="O55" s="90"/>
    </row>
    <row r="56" spans="9:15" s="157" customFormat="1" x14ac:dyDescent="0.25">
      <c r="I56" s="90"/>
      <c r="J56" s="90"/>
      <c r="K56" s="90"/>
      <c r="L56" s="90"/>
      <c r="M56" s="90"/>
      <c r="N56" s="90"/>
      <c r="O56" s="90"/>
    </row>
    <row r="57" spans="9:15" s="157" customFormat="1" x14ac:dyDescent="0.25">
      <c r="I57" s="90"/>
      <c r="J57" s="90"/>
      <c r="K57" s="90"/>
      <c r="L57" s="90"/>
      <c r="M57" s="90"/>
      <c r="N57" s="90"/>
      <c r="O57" s="90"/>
    </row>
    <row r="58" spans="9:15" s="157" customFormat="1" x14ac:dyDescent="0.25">
      <c r="I58" s="90"/>
      <c r="J58" s="90"/>
      <c r="K58" s="90"/>
      <c r="L58" s="90"/>
      <c r="M58" s="90"/>
      <c r="N58" s="90"/>
      <c r="O58" s="90"/>
    </row>
    <row r="59" spans="9:15" s="157" customFormat="1" x14ac:dyDescent="0.25">
      <c r="I59" s="90"/>
      <c r="J59" s="90"/>
      <c r="K59" s="90"/>
      <c r="L59" s="90"/>
      <c r="M59" s="90"/>
      <c r="N59" s="90"/>
      <c r="O59" s="90"/>
    </row>
    <row r="60" spans="9:15" s="157" customFormat="1" x14ac:dyDescent="0.25">
      <c r="I60" s="90"/>
      <c r="J60" s="90"/>
      <c r="K60" s="90"/>
      <c r="L60" s="90"/>
      <c r="M60" s="90"/>
      <c r="N60" s="90"/>
      <c r="O60" s="90"/>
    </row>
    <row r="61" spans="9:15" s="157" customFormat="1" x14ac:dyDescent="0.25">
      <c r="I61" s="90"/>
      <c r="J61" s="90"/>
      <c r="K61" s="90"/>
      <c r="L61" s="90"/>
      <c r="M61" s="90"/>
      <c r="N61" s="90"/>
      <c r="O61" s="90"/>
    </row>
    <row r="62" spans="9:15" s="157" customFormat="1" x14ac:dyDescent="0.25">
      <c r="I62" s="90"/>
      <c r="J62" s="90"/>
      <c r="K62" s="90"/>
      <c r="L62" s="90"/>
      <c r="M62" s="90"/>
      <c r="N62" s="90"/>
      <c r="O62" s="90"/>
    </row>
    <row r="63" spans="9:15" s="157" customFormat="1" x14ac:dyDescent="0.25">
      <c r="I63" s="90"/>
      <c r="J63" s="90"/>
      <c r="K63" s="90"/>
      <c r="L63" s="90"/>
      <c r="M63" s="90"/>
      <c r="N63" s="90"/>
      <c r="O63" s="90"/>
    </row>
    <row r="64" spans="9:15" s="157" customFormat="1" x14ac:dyDescent="0.25">
      <c r="I64" s="90"/>
      <c r="J64" s="90"/>
      <c r="K64" s="90"/>
      <c r="L64" s="90"/>
      <c r="M64" s="90"/>
      <c r="N64" s="90"/>
      <c r="O64" s="90"/>
    </row>
    <row r="65" spans="9:15" s="157" customFormat="1" x14ac:dyDescent="0.25">
      <c r="I65" s="90"/>
      <c r="J65" s="90"/>
      <c r="K65" s="90"/>
      <c r="L65" s="90"/>
      <c r="M65" s="90"/>
      <c r="N65" s="90"/>
      <c r="O65" s="90"/>
    </row>
    <row r="66" spans="9:15" s="157" customFormat="1" x14ac:dyDescent="0.25">
      <c r="I66" s="90"/>
      <c r="J66" s="90"/>
      <c r="K66" s="90"/>
      <c r="L66" s="90"/>
      <c r="M66" s="90"/>
      <c r="N66" s="90"/>
      <c r="O66" s="90"/>
    </row>
    <row r="67" spans="9:15" s="157" customFormat="1" x14ac:dyDescent="0.25">
      <c r="I67" s="90"/>
      <c r="J67" s="90"/>
      <c r="K67" s="90"/>
      <c r="L67" s="90"/>
      <c r="M67" s="90"/>
      <c r="N67" s="90"/>
      <c r="O67" s="90"/>
    </row>
    <row r="68" spans="9:15" s="157" customFormat="1" x14ac:dyDescent="0.25">
      <c r="I68" s="90"/>
      <c r="J68" s="90"/>
      <c r="K68" s="90"/>
      <c r="L68" s="90"/>
      <c r="M68" s="90"/>
      <c r="N68" s="90"/>
      <c r="O68" s="90"/>
    </row>
    <row r="69" spans="9:15" s="157" customFormat="1" x14ac:dyDescent="0.25">
      <c r="I69" s="90"/>
      <c r="J69" s="90"/>
      <c r="K69" s="90"/>
      <c r="L69" s="90"/>
      <c r="M69" s="90"/>
      <c r="N69" s="90"/>
      <c r="O69" s="90"/>
    </row>
    <row r="70" spans="9:15" s="157" customFormat="1" x14ac:dyDescent="0.25">
      <c r="I70" s="90"/>
      <c r="J70" s="90"/>
      <c r="K70" s="90"/>
      <c r="L70" s="90"/>
      <c r="M70" s="90"/>
      <c r="N70" s="90"/>
      <c r="O70" s="90"/>
    </row>
    <row r="71" spans="9:15" s="157" customFormat="1" x14ac:dyDescent="0.25">
      <c r="I71" s="90"/>
      <c r="J71" s="90"/>
      <c r="K71" s="90"/>
      <c r="L71" s="90"/>
      <c r="M71" s="90"/>
      <c r="N71" s="90"/>
      <c r="O71" s="90"/>
    </row>
    <row r="72" spans="9:15" s="157" customFormat="1" x14ac:dyDescent="0.25">
      <c r="I72" s="90"/>
      <c r="J72" s="90"/>
      <c r="K72" s="90"/>
      <c r="L72" s="90"/>
      <c r="M72" s="90"/>
      <c r="N72" s="90"/>
      <c r="O72" s="90"/>
    </row>
    <row r="73" spans="9:15" s="157" customFormat="1" x14ac:dyDescent="0.25">
      <c r="I73" s="90"/>
      <c r="J73" s="90"/>
      <c r="K73" s="90"/>
      <c r="L73" s="90"/>
      <c r="M73" s="90"/>
      <c r="N73" s="90"/>
      <c r="O73" s="90"/>
    </row>
    <row r="74" spans="9:15" s="157" customFormat="1" x14ac:dyDescent="0.25">
      <c r="I74" s="90"/>
      <c r="J74" s="90"/>
      <c r="K74" s="90"/>
      <c r="L74" s="90"/>
      <c r="M74" s="90"/>
      <c r="N74" s="90"/>
      <c r="O74" s="90"/>
    </row>
    <row r="75" spans="9:15" s="157" customFormat="1" x14ac:dyDescent="0.25">
      <c r="I75" s="90"/>
      <c r="J75" s="90"/>
      <c r="K75" s="90"/>
      <c r="L75" s="90"/>
      <c r="M75" s="90"/>
      <c r="N75" s="90"/>
      <c r="O75" s="90"/>
    </row>
    <row r="76" spans="9:15" s="157" customFormat="1" x14ac:dyDescent="0.25">
      <c r="I76" s="90"/>
      <c r="J76" s="90"/>
      <c r="K76" s="90"/>
      <c r="L76" s="90"/>
      <c r="M76" s="90"/>
      <c r="N76" s="90"/>
      <c r="O76" s="90"/>
    </row>
    <row r="77" spans="9:15" s="157" customFormat="1" x14ac:dyDescent="0.25">
      <c r="I77" s="90"/>
      <c r="J77" s="90"/>
      <c r="K77" s="90"/>
      <c r="L77" s="90"/>
      <c r="M77" s="90"/>
      <c r="N77" s="90"/>
      <c r="O77" s="90"/>
    </row>
    <row r="78" spans="9:15" s="157" customFormat="1" x14ac:dyDescent="0.25">
      <c r="I78" s="90"/>
      <c r="J78" s="90"/>
      <c r="K78" s="90"/>
      <c r="L78" s="90"/>
      <c r="M78" s="90"/>
      <c r="N78" s="90"/>
      <c r="O78" s="90"/>
    </row>
    <row r="79" spans="9:15" s="157" customFormat="1" x14ac:dyDescent="0.25">
      <c r="I79" s="90"/>
      <c r="J79" s="90"/>
      <c r="K79" s="90"/>
      <c r="L79" s="90"/>
      <c r="M79" s="90"/>
      <c r="N79" s="90"/>
      <c r="O79" s="90"/>
    </row>
    <row r="80" spans="9:15" s="157" customFormat="1" x14ac:dyDescent="0.25">
      <c r="I80" s="90"/>
      <c r="J80" s="90"/>
      <c r="K80" s="90"/>
      <c r="L80" s="90"/>
      <c r="M80" s="90"/>
      <c r="N80" s="90"/>
      <c r="O80" s="90"/>
    </row>
    <row r="81" spans="9:15" s="157" customFormat="1" x14ac:dyDescent="0.25">
      <c r="I81" s="90"/>
      <c r="J81" s="90"/>
      <c r="K81" s="90"/>
      <c r="L81" s="90"/>
      <c r="M81" s="90"/>
      <c r="N81" s="90"/>
      <c r="O81" s="90"/>
    </row>
    <row r="82" spans="9:15" s="157" customFormat="1" x14ac:dyDescent="0.25">
      <c r="I82" s="90"/>
      <c r="J82" s="90"/>
      <c r="K82" s="90"/>
      <c r="L82" s="90"/>
      <c r="M82" s="90"/>
      <c r="N82" s="90"/>
      <c r="O82" s="90"/>
    </row>
    <row r="83" spans="9:15" s="157" customFormat="1" x14ac:dyDescent="0.25">
      <c r="I83" s="90"/>
      <c r="J83" s="90"/>
      <c r="K83" s="90"/>
      <c r="L83" s="90"/>
      <c r="M83" s="90"/>
      <c r="N83" s="90"/>
      <c r="O83" s="90"/>
    </row>
    <row r="84" spans="9:15" s="157" customFormat="1" x14ac:dyDescent="0.25">
      <c r="I84" s="90"/>
      <c r="J84" s="90"/>
      <c r="K84" s="90"/>
      <c r="L84" s="90"/>
      <c r="M84" s="90"/>
      <c r="N84" s="90"/>
      <c r="O84" s="90"/>
    </row>
    <row r="85" spans="9:15" s="157" customFormat="1" x14ac:dyDescent="0.25">
      <c r="I85" s="90"/>
      <c r="J85" s="90"/>
      <c r="K85" s="90"/>
      <c r="L85" s="90"/>
      <c r="M85" s="90"/>
      <c r="N85" s="90"/>
      <c r="O85" s="90"/>
    </row>
    <row r="86" spans="9:15" s="157" customFormat="1" x14ac:dyDescent="0.25">
      <c r="I86" s="90"/>
      <c r="J86" s="90"/>
      <c r="K86" s="90"/>
      <c r="L86" s="90"/>
      <c r="M86" s="90"/>
      <c r="N86" s="90"/>
      <c r="O86" s="90"/>
    </row>
    <row r="87" spans="9:15" s="157" customFormat="1" x14ac:dyDescent="0.25">
      <c r="I87" s="90"/>
      <c r="J87" s="90"/>
      <c r="K87" s="90"/>
      <c r="L87" s="90"/>
      <c r="M87" s="90"/>
      <c r="N87" s="90"/>
      <c r="O87" s="90"/>
    </row>
    <row r="88" spans="9:15" s="157" customFormat="1" x14ac:dyDescent="0.25">
      <c r="I88" s="90"/>
      <c r="J88" s="90"/>
      <c r="K88" s="90"/>
      <c r="L88" s="90"/>
      <c r="M88" s="90"/>
      <c r="N88" s="90"/>
      <c r="O88" s="90"/>
    </row>
    <row r="89" spans="9:15" s="157" customFormat="1" x14ac:dyDescent="0.25">
      <c r="I89" s="90"/>
      <c r="J89" s="90"/>
      <c r="K89" s="90"/>
      <c r="L89" s="90"/>
      <c r="M89" s="90"/>
      <c r="N89" s="90"/>
      <c r="O89" s="90"/>
    </row>
    <row r="90" spans="9:15" s="157" customFormat="1" x14ac:dyDescent="0.25">
      <c r="I90" s="90"/>
      <c r="J90" s="90"/>
      <c r="K90" s="90"/>
      <c r="L90" s="90"/>
      <c r="M90" s="90"/>
      <c r="N90" s="90"/>
      <c r="O90" s="90"/>
    </row>
    <row r="91" spans="9:15" s="157" customFormat="1" x14ac:dyDescent="0.25">
      <c r="I91" s="90"/>
      <c r="J91" s="90"/>
      <c r="K91" s="90"/>
      <c r="L91" s="90"/>
      <c r="M91" s="90"/>
      <c r="N91" s="90"/>
      <c r="O91" s="90"/>
    </row>
    <row r="92" spans="9:15" s="157" customFormat="1" x14ac:dyDescent="0.25">
      <c r="I92" s="90"/>
      <c r="J92" s="90"/>
      <c r="K92" s="90"/>
      <c r="L92" s="90"/>
      <c r="M92" s="90"/>
      <c r="N92" s="90"/>
      <c r="O92" s="90"/>
    </row>
    <row r="93" spans="9:15" s="157" customFormat="1" x14ac:dyDescent="0.25">
      <c r="I93" s="90"/>
      <c r="J93" s="90"/>
      <c r="K93" s="90"/>
      <c r="L93" s="90"/>
      <c r="M93" s="90"/>
      <c r="N93" s="90"/>
      <c r="O93" s="90"/>
    </row>
    <row r="94" spans="9:15" s="157" customFormat="1" x14ac:dyDescent="0.25">
      <c r="I94" s="90"/>
      <c r="J94" s="90"/>
      <c r="K94" s="90"/>
      <c r="L94" s="90"/>
      <c r="M94" s="90"/>
      <c r="N94" s="90"/>
      <c r="O94" s="90"/>
    </row>
    <row r="95" spans="9:15" s="157" customFormat="1" x14ac:dyDescent="0.25">
      <c r="I95" s="90"/>
      <c r="J95" s="90"/>
      <c r="K95" s="90"/>
      <c r="L95" s="90"/>
      <c r="M95" s="90"/>
      <c r="N95" s="90"/>
      <c r="O95" s="90"/>
    </row>
    <row r="96" spans="9:15" s="157" customFormat="1" x14ac:dyDescent="0.25">
      <c r="I96" s="90"/>
      <c r="J96" s="90"/>
      <c r="K96" s="90"/>
      <c r="L96" s="90"/>
      <c r="M96" s="90"/>
      <c r="N96" s="90"/>
      <c r="O96" s="90"/>
    </row>
    <row r="97" spans="9:15" s="157" customFormat="1" x14ac:dyDescent="0.25">
      <c r="I97" s="90"/>
      <c r="J97" s="90"/>
      <c r="K97" s="90"/>
      <c r="L97" s="90"/>
      <c r="M97" s="90"/>
      <c r="N97" s="90"/>
      <c r="O97" s="90"/>
    </row>
    <row r="98" spans="9:15" s="157" customFormat="1" x14ac:dyDescent="0.25">
      <c r="I98" s="90"/>
      <c r="J98" s="90"/>
      <c r="K98" s="90"/>
      <c r="L98" s="90"/>
      <c r="M98" s="90"/>
      <c r="N98" s="90"/>
      <c r="O98" s="90"/>
    </row>
    <row r="99" spans="9:15" s="157" customFormat="1" x14ac:dyDescent="0.25">
      <c r="I99" s="90"/>
      <c r="J99" s="90"/>
      <c r="K99" s="90"/>
      <c r="L99" s="90"/>
      <c r="M99" s="90"/>
      <c r="N99" s="90"/>
      <c r="O99" s="90"/>
    </row>
    <row r="100" spans="9:15" s="157" customFormat="1" x14ac:dyDescent="0.25">
      <c r="I100" s="90"/>
      <c r="J100" s="90"/>
      <c r="K100" s="90"/>
      <c r="L100" s="90"/>
      <c r="M100" s="90"/>
      <c r="N100" s="90"/>
      <c r="O100" s="90"/>
    </row>
    <row r="101" spans="9:15" s="157" customFormat="1" x14ac:dyDescent="0.25">
      <c r="I101" s="90"/>
      <c r="J101" s="90"/>
      <c r="K101" s="90"/>
      <c r="L101" s="90"/>
      <c r="M101" s="90"/>
      <c r="N101" s="90"/>
      <c r="O101" s="90"/>
    </row>
    <row r="102" spans="9:15" s="157" customFormat="1" x14ac:dyDescent="0.25">
      <c r="I102" s="90"/>
      <c r="J102" s="90"/>
      <c r="K102" s="90"/>
      <c r="L102" s="90"/>
      <c r="M102" s="90"/>
      <c r="N102" s="90"/>
      <c r="O102" s="90"/>
    </row>
    <row r="103" spans="9:15" s="157" customFormat="1" x14ac:dyDescent="0.25">
      <c r="I103" s="90"/>
      <c r="J103" s="90"/>
      <c r="K103" s="90"/>
      <c r="L103" s="90"/>
      <c r="M103" s="90"/>
      <c r="N103" s="90"/>
      <c r="O103" s="90"/>
    </row>
    <row r="104" spans="9:15" s="157" customFormat="1" x14ac:dyDescent="0.25">
      <c r="I104" s="90"/>
      <c r="J104" s="90"/>
      <c r="K104" s="90"/>
      <c r="L104" s="90"/>
      <c r="M104" s="90"/>
      <c r="N104" s="90"/>
      <c r="O104" s="90"/>
    </row>
    <row r="105" spans="9:15" s="157" customFormat="1" x14ac:dyDescent="0.25">
      <c r="I105" s="90"/>
      <c r="J105" s="90"/>
      <c r="K105" s="90"/>
      <c r="L105" s="90"/>
      <c r="M105" s="90"/>
      <c r="N105" s="90"/>
      <c r="O105" s="90"/>
    </row>
    <row r="106" spans="9:15" s="157" customFormat="1" x14ac:dyDescent="0.25">
      <c r="I106" s="90"/>
      <c r="J106" s="90"/>
      <c r="K106" s="90"/>
      <c r="L106" s="90"/>
      <c r="M106" s="90"/>
      <c r="N106" s="90"/>
      <c r="O106" s="90"/>
    </row>
    <row r="107" spans="9:15" s="157" customFormat="1" x14ac:dyDescent="0.25">
      <c r="I107" s="90"/>
      <c r="J107" s="90"/>
      <c r="K107" s="90"/>
      <c r="L107" s="90"/>
      <c r="M107" s="90"/>
      <c r="N107" s="90"/>
      <c r="O107" s="90"/>
    </row>
    <row r="108" spans="9:15" s="157" customFormat="1" x14ac:dyDescent="0.25">
      <c r="I108" s="90"/>
      <c r="J108" s="90"/>
      <c r="K108" s="90"/>
      <c r="L108" s="90"/>
      <c r="M108" s="90"/>
      <c r="N108" s="90"/>
      <c r="O108" s="90"/>
    </row>
    <row r="109" spans="9:15" s="157" customFormat="1" x14ac:dyDescent="0.25">
      <c r="I109" s="90"/>
      <c r="J109" s="90"/>
      <c r="K109" s="90"/>
      <c r="L109" s="90"/>
      <c r="M109" s="90"/>
      <c r="N109" s="90"/>
      <c r="O109" s="90"/>
    </row>
    <row r="110" spans="9:15" s="157" customFormat="1" x14ac:dyDescent="0.25">
      <c r="I110" s="90"/>
      <c r="J110" s="90"/>
      <c r="K110" s="90"/>
      <c r="L110" s="90"/>
      <c r="M110" s="90"/>
      <c r="N110" s="90"/>
      <c r="O110" s="90"/>
    </row>
    <row r="111" spans="9:15" s="157" customFormat="1" x14ac:dyDescent="0.25">
      <c r="I111" s="90"/>
      <c r="J111" s="90"/>
      <c r="K111" s="90"/>
      <c r="L111" s="90"/>
      <c r="M111" s="90"/>
      <c r="N111" s="90"/>
      <c r="O111" s="90"/>
    </row>
    <row r="112" spans="9:15" s="157" customFormat="1" x14ac:dyDescent="0.25">
      <c r="I112" s="90"/>
      <c r="J112" s="90"/>
      <c r="K112" s="90"/>
      <c r="L112" s="90"/>
      <c r="M112" s="90"/>
      <c r="N112" s="90"/>
      <c r="O112" s="90"/>
    </row>
    <row r="113" spans="9:15" s="157" customFormat="1" x14ac:dyDescent="0.25">
      <c r="I113" s="90"/>
      <c r="J113" s="90"/>
      <c r="K113" s="90"/>
      <c r="L113" s="90"/>
      <c r="M113" s="90"/>
      <c r="N113" s="90"/>
      <c r="O113" s="90"/>
    </row>
    <row r="114" spans="9:15" s="157" customFormat="1" x14ac:dyDescent="0.25">
      <c r="I114" s="90"/>
      <c r="J114" s="90"/>
      <c r="K114" s="90"/>
      <c r="L114" s="90"/>
      <c r="M114" s="90"/>
      <c r="N114" s="90"/>
      <c r="O114" s="90"/>
    </row>
    <row r="115" spans="9:15" s="157" customFormat="1" x14ac:dyDescent="0.25">
      <c r="I115" s="90"/>
      <c r="J115" s="90"/>
      <c r="K115" s="90"/>
      <c r="L115" s="90"/>
      <c r="M115" s="90"/>
      <c r="N115" s="90"/>
      <c r="O115" s="90"/>
    </row>
    <row r="116" spans="9:15" s="157" customFormat="1" x14ac:dyDescent="0.25">
      <c r="I116" s="90"/>
      <c r="J116" s="90"/>
      <c r="K116" s="90"/>
      <c r="L116" s="90"/>
      <c r="M116" s="90"/>
      <c r="N116" s="90"/>
      <c r="O116" s="90"/>
    </row>
    <row r="117" spans="9:15" s="157" customFormat="1" x14ac:dyDescent="0.25">
      <c r="I117" s="90"/>
      <c r="J117" s="90"/>
      <c r="K117" s="90"/>
      <c r="L117" s="90"/>
      <c r="M117" s="90"/>
      <c r="N117" s="90"/>
      <c r="O117" s="90"/>
    </row>
    <row r="118" spans="9:15" s="157" customFormat="1" x14ac:dyDescent="0.25">
      <c r="I118" s="90"/>
      <c r="J118" s="90"/>
      <c r="K118" s="90"/>
      <c r="L118" s="90"/>
      <c r="M118" s="90"/>
      <c r="N118" s="90"/>
      <c r="O118" s="90"/>
    </row>
    <row r="119" spans="9:15" s="157" customFormat="1" x14ac:dyDescent="0.25">
      <c r="I119" s="90"/>
      <c r="J119" s="90"/>
      <c r="K119" s="90"/>
      <c r="L119" s="90"/>
      <c r="M119" s="90"/>
      <c r="N119" s="90"/>
      <c r="O119" s="90"/>
    </row>
    <row r="120" spans="9:15" s="157" customFormat="1" x14ac:dyDescent="0.25">
      <c r="I120" s="90"/>
      <c r="J120" s="90"/>
      <c r="K120" s="90"/>
      <c r="L120" s="90"/>
      <c r="M120" s="90"/>
      <c r="N120" s="90"/>
      <c r="O120" s="90"/>
    </row>
    <row r="121" spans="9:15" s="157" customFormat="1" x14ac:dyDescent="0.25">
      <c r="I121" s="90"/>
      <c r="J121" s="90"/>
      <c r="K121" s="90"/>
      <c r="L121" s="90"/>
      <c r="M121" s="90"/>
      <c r="N121" s="90"/>
      <c r="O121" s="90"/>
    </row>
    <row r="122" spans="9:15" s="157" customFormat="1" x14ac:dyDescent="0.25">
      <c r="I122" s="90"/>
      <c r="J122" s="90"/>
      <c r="K122" s="90"/>
      <c r="L122" s="90"/>
      <c r="M122" s="90"/>
      <c r="N122" s="90"/>
      <c r="O122" s="90"/>
    </row>
    <row r="123" spans="9:15" s="157" customFormat="1" x14ac:dyDescent="0.25">
      <c r="I123" s="90"/>
      <c r="J123" s="90"/>
      <c r="K123" s="90"/>
      <c r="L123" s="90"/>
      <c r="M123" s="90"/>
      <c r="N123" s="90"/>
      <c r="O123" s="90"/>
    </row>
    <row r="124" spans="9:15" s="157" customFormat="1" x14ac:dyDescent="0.25">
      <c r="I124" s="90"/>
      <c r="J124" s="90"/>
      <c r="K124" s="90"/>
      <c r="L124" s="90"/>
      <c r="M124" s="90"/>
      <c r="N124" s="90"/>
      <c r="O124" s="90"/>
    </row>
    <row r="125" spans="9:15" s="157" customFormat="1" x14ac:dyDescent="0.25">
      <c r="I125" s="90"/>
      <c r="J125" s="90"/>
      <c r="K125" s="90"/>
      <c r="L125" s="90"/>
      <c r="M125" s="90"/>
      <c r="N125" s="90"/>
      <c r="O125" s="90"/>
    </row>
    <row r="126" spans="9:15" s="157" customFormat="1" x14ac:dyDescent="0.25">
      <c r="I126" s="90"/>
      <c r="J126" s="90"/>
      <c r="K126" s="90"/>
      <c r="L126" s="90"/>
      <c r="M126" s="90"/>
      <c r="N126" s="90"/>
      <c r="O126" s="90"/>
    </row>
    <row r="127" spans="9:15" s="157" customFormat="1" x14ac:dyDescent="0.25">
      <c r="I127" s="90"/>
      <c r="J127" s="90"/>
      <c r="K127" s="90"/>
      <c r="L127" s="90"/>
      <c r="M127" s="90"/>
      <c r="N127" s="90"/>
      <c r="O127" s="90"/>
    </row>
    <row r="128" spans="9:15" s="157" customFormat="1" x14ac:dyDescent="0.25">
      <c r="I128" s="90"/>
      <c r="J128" s="90"/>
      <c r="K128" s="90"/>
      <c r="L128" s="90"/>
      <c r="M128" s="90"/>
      <c r="N128" s="90"/>
      <c r="O128" s="90"/>
    </row>
    <row r="129" spans="9:15" s="157" customFormat="1" x14ac:dyDescent="0.25">
      <c r="I129" s="90"/>
      <c r="J129" s="90"/>
      <c r="K129" s="90"/>
      <c r="L129" s="90"/>
      <c r="M129" s="90"/>
      <c r="N129" s="90"/>
      <c r="O129" s="90"/>
    </row>
    <row r="130" spans="9:15" s="157" customFormat="1" x14ac:dyDescent="0.25">
      <c r="I130" s="90"/>
      <c r="J130" s="90"/>
      <c r="K130" s="90"/>
      <c r="L130" s="90"/>
      <c r="M130" s="90"/>
      <c r="N130" s="90"/>
      <c r="O130" s="90"/>
    </row>
    <row r="131" spans="9:15" s="157" customFormat="1" x14ac:dyDescent="0.25">
      <c r="I131" s="90"/>
      <c r="J131" s="90"/>
      <c r="K131" s="90"/>
      <c r="L131" s="90"/>
      <c r="M131" s="90"/>
      <c r="N131" s="90"/>
      <c r="O131" s="90"/>
    </row>
    <row r="132" spans="9:15" s="157" customFormat="1" x14ac:dyDescent="0.25">
      <c r="I132" s="90"/>
      <c r="J132" s="90"/>
      <c r="K132" s="90"/>
      <c r="L132" s="90"/>
      <c r="M132" s="90"/>
      <c r="N132" s="90"/>
      <c r="O132" s="90"/>
    </row>
    <row r="133" spans="9:15" s="157" customFormat="1" x14ac:dyDescent="0.25">
      <c r="I133" s="90"/>
      <c r="J133" s="90"/>
      <c r="K133" s="90"/>
      <c r="L133" s="90"/>
      <c r="M133" s="90"/>
      <c r="N133" s="90"/>
      <c r="O133" s="90"/>
    </row>
    <row r="134" spans="9:15" s="157" customFormat="1" x14ac:dyDescent="0.25">
      <c r="I134" s="90"/>
      <c r="J134" s="90"/>
      <c r="K134" s="90"/>
      <c r="L134" s="90"/>
      <c r="M134" s="90"/>
      <c r="N134" s="90"/>
      <c r="O134" s="90"/>
    </row>
    <row r="135" spans="9:15" s="157" customFormat="1" x14ac:dyDescent="0.25">
      <c r="I135" s="90"/>
      <c r="J135" s="90"/>
      <c r="K135" s="90"/>
      <c r="L135" s="90"/>
      <c r="M135" s="90"/>
      <c r="N135" s="90"/>
      <c r="O135" s="90"/>
    </row>
    <row r="136" spans="9:15" s="157" customFormat="1" x14ac:dyDescent="0.25">
      <c r="I136" s="90"/>
      <c r="J136" s="90"/>
      <c r="K136" s="90"/>
      <c r="L136" s="90"/>
      <c r="M136" s="90"/>
      <c r="N136" s="90"/>
      <c r="O136" s="90"/>
    </row>
    <row r="137" spans="9:15" s="157" customFormat="1" x14ac:dyDescent="0.25">
      <c r="I137" s="90"/>
      <c r="J137" s="90"/>
      <c r="K137" s="90"/>
      <c r="L137" s="90"/>
      <c r="M137" s="90"/>
      <c r="N137" s="90"/>
      <c r="O137" s="90"/>
    </row>
    <row r="138" spans="9:15" s="157" customFormat="1" x14ac:dyDescent="0.25">
      <c r="I138" s="90"/>
      <c r="J138" s="90"/>
      <c r="K138" s="90"/>
      <c r="L138" s="90"/>
      <c r="M138" s="90"/>
      <c r="N138" s="90"/>
      <c r="O138" s="90"/>
    </row>
    <row r="139" spans="9:15" s="157" customFormat="1" x14ac:dyDescent="0.25">
      <c r="I139" s="90"/>
      <c r="J139" s="90"/>
      <c r="K139" s="90"/>
      <c r="L139" s="90"/>
      <c r="M139" s="90"/>
      <c r="N139" s="90"/>
      <c r="O139" s="90"/>
    </row>
    <row r="140" spans="9:15" s="157" customFormat="1" x14ac:dyDescent="0.25">
      <c r="I140" s="90"/>
      <c r="J140" s="90"/>
      <c r="K140" s="90"/>
      <c r="L140" s="90"/>
      <c r="M140" s="90"/>
      <c r="N140" s="90"/>
      <c r="O140" s="90"/>
    </row>
    <row r="141" spans="9:15" s="157" customFormat="1" x14ac:dyDescent="0.25">
      <c r="I141" s="90"/>
      <c r="J141" s="90"/>
      <c r="K141" s="90"/>
      <c r="L141" s="90"/>
      <c r="M141" s="90"/>
      <c r="N141" s="90"/>
      <c r="O141" s="90"/>
    </row>
    <row r="142" spans="9:15" s="157" customFormat="1" x14ac:dyDescent="0.25">
      <c r="I142" s="90"/>
      <c r="J142" s="90"/>
      <c r="K142" s="90"/>
      <c r="L142" s="90"/>
      <c r="M142" s="90"/>
      <c r="N142" s="90"/>
      <c r="O142" s="90"/>
    </row>
    <row r="143" spans="9:15" s="157" customFormat="1" x14ac:dyDescent="0.25">
      <c r="I143" s="90"/>
      <c r="J143" s="90"/>
      <c r="K143" s="90"/>
      <c r="L143" s="90"/>
      <c r="M143" s="90"/>
      <c r="N143" s="90"/>
      <c r="O143" s="90"/>
    </row>
    <row r="144" spans="9:15" s="157" customFormat="1" x14ac:dyDescent="0.25">
      <c r="I144" s="90"/>
      <c r="J144" s="90"/>
      <c r="K144" s="90"/>
      <c r="L144" s="90"/>
      <c r="M144" s="90"/>
      <c r="N144" s="90"/>
      <c r="O144" s="90"/>
    </row>
    <row r="145" spans="9:15" s="157" customFormat="1" x14ac:dyDescent="0.25">
      <c r="I145" s="90"/>
      <c r="J145" s="90"/>
      <c r="K145" s="90"/>
      <c r="L145" s="90"/>
      <c r="M145" s="90"/>
      <c r="N145" s="90"/>
      <c r="O145" s="90"/>
    </row>
    <row r="146" spans="9:15" s="157" customFormat="1" x14ac:dyDescent="0.25">
      <c r="I146" s="90"/>
      <c r="J146" s="90"/>
      <c r="K146" s="90"/>
      <c r="L146" s="90"/>
      <c r="M146" s="90"/>
      <c r="N146" s="90"/>
      <c r="O146" s="90"/>
    </row>
    <row r="147" spans="9:15" s="157" customFormat="1" x14ac:dyDescent="0.25">
      <c r="I147" s="90"/>
      <c r="J147" s="90"/>
      <c r="K147" s="90"/>
      <c r="L147" s="90"/>
      <c r="M147" s="90"/>
      <c r="N147" s="90"/>
      <c r="O147" s="90"/>
    </row>
    <row r="148" spans="9:15" s="157" customFormat="1" x14ac:dyDescent="0.25">
      <c r="I148" s="90"/>
      <c r="J148" s="90"/>
      <c r="K148" s="90"/>
      <c r="L148" s="90"/>
      <c r="M148" s="90"/>
      <c r="N148" s="90"/>
      <c r="O148" s="90"/>
    </row>
    <row r="149" spans="9:15" s="157" customFormat="1" x14ac:dyDescent="0.25">
      <c r="I149" s="90"/>
      <c r="J149" s="90"/>
      <c r="K149" s="90"/>
      <c r="L149" s="90"/>
      <c r="M149" s="90"/>
      <c r="N149" s="90"/>
      <c r="O149" s="90"/>
    </row>
    <row r="150" spans="9:15" s="157" customFormat="1" x14ac:dyDescent="0.25">
      <c r="I150" s="90"/>
      <c r="J150" s="90"/>
      <c r="K150" s="90"/>
      <c r="L150" s="90"/>
      <c r="M150" s="90"/>
      <c r="N150" s="90"/>
      <c r="O150" s="90"/>
    </row>
    <row r="151" spans="9:15" s="157" customFormat="1" x14ac:dyDescent="0.25">
      <c r="I151" s="90"/>
      <c r="J151" s="90"/>
      <c r="K151" s="90"/>
      <c r="L151" s="90"/>
      <c r="M151" s="90"/>
      <c r="N151" s="90"/>
      <c r="O151" s="90"/>
    </row>
    <row r="152" spans="9:15" s="157" customFormat="1" x14ac:dyDescent="0.25">
      <c r="I152" s="90"/>
      <c r="J152" s="90"/>
      <c r="K152" s="90"/>
      <c r="L152" s="90"/>
      <c r="M152" s="90"/>
      <c r="N152" s="90"/>
      <c r="O152" s="90"/>
    </row>
    <row r="153" spans="9:15" s="157" customFormat="1" x14ac:dyDescent="0.25">
      <c r="I153" s="90"/>
      <c r="J153" s="90"/>
      <c r="K153" s="90"/>
      <c r="L153" s="90"/>
      <c r="M153" s="90"/>
      <c r="N153" s="90"/>
      <c r="O153" s="90"/>
    </row>
    <row r="154" spans="9:15" s="157" customFormat="1" x14ac:dyDescent="0.25">
      <c r="I154" s="90"/>
      <c r="J154" s="90"/>
      <c r="K154" s="90"/>
      <c r="L154" s="90"/>
      <c r="M154" s="90"/>
      <c r="N154" s="90"/>
      <c r="O154" s="90"/>
    </row>
    <row r="155" spans="9:15" s="157" customFormat="1" x14ac:dyDescent="0.25">
      <c r="I155" s="90"/>
      <c r="J155" s="90"/>
      <c r="K155" s="90"/>
      <c r="L155" s="90"/>
      <c r="M155" s="90"/>
      <c r="N155" s="90"/>
      <c r="O155" s="90"/>
    </row>
    <row r="156" spans="9:15" s="157" customFormat="1" x14ac:dyDescent="0.25">
      <c r="I156" s="90"/>
      <c r="J156" s="90"/>
      <c r="K156" s="90"/>
      <c r="L156" s="90"/>
      <c r="M156" s="90"/>
      <c r="N156" s="90"/>
      <c r="O156" s="90"/>
    </row>
    <row r="157" spans="9:15" s="157" customFormat="1" x14ac:dyDescent="0.25">
      <c r="I157" s="90"/>
      <c r="J157" s="90"/>
      <c r="K157" s="90"/>
      <c r="L157" s="90"/>
      <c r="M157" s="90"/>
      <c r="N157" s="90"/>
      <c r="O157" s="90"/>
    </row>
    <row r="158" spans="9:15" s="157" customFormat="1" x14ac:dyDescent="0.25">
      <c r="I158" s="90"/>
      <c r="J158" s="90"/>
      <c r="K158" s="90"/>
      <c r="L158" s="90"/>
      <c r="M158" s="90"/>
      <c r="N158" s="90"/>
      <c r="O158" s="90"/>
    </row>
    <row r="159" spans="9:15" s="157" customFormat="1" x14ac:dyDescent="0.25">
      <c r="I159" s="90"/>
      <c r="J159" s="90"/>
      <c r="K159" s="90"/>
      <c r="L159" s="90"/>
      <c r="M159" s="90"/>
      <c r="N159" s="90"/>
      <c r="O159" s="90"/>
    </row>
    <row r="160" spans="9:15" s="157" customFormat="1" x14ac:dyDescent="0.25">
      <c r="I160" s="90"/>
      <c r="J160" s="90"/>
      <c r="K160" s="90"/>
      <c r="L160" s="90"/>
      <c r="M160" s="90"/>
      <c r="N160" s="90"/>
      <c r="O160" s="90"/>
    </row>
    <row r="161" spans="9:15" s="157" customFormat="1" x14ac:dyDescent="0.25">
      <c r="I161" s="90"/>
      <c r="J161" s="90"/>
      <c r="K161" s="90"/>
      <c r="L161" s="90"/>
      <c r="M161" s="90"/>
      <c r="N161" s="90"/>
      <c r="O161" s="90"/>
    </row>
    <row r="162" spans="9:15" s="157" customFormat="1" x14ac:dyDescent="0.25">
      <c r="I162" s="90"/>
      <c r="J162" s="90"/>
      <c r="K162" s="90"/>
      <c r="L162" s="90"/>
      <c r="M162" s="90"/>
      <c r="N162" s="90"/>
      <c r="O162" s="90"/>
    </row>
    <row r="163" spans="9:15" s="157" customFormat="1" x14ac:dyDescent="0.25">
      <c r="I163" s="90"/>
      <c r="J163" s="90"/>
      <c r="K163" s="90"/>
      <c r="L163" s="90"/>
      <c r="M163" s="90"/>
      <c r="N163" s="90"/>
      <c r="O163" s="90"/>
    </row>
    <row r="164" spans="9:15" s="157" customFormat="1" x14ac:dyDescent="0.25">
      <c r="I164" s="90"/>
      <c r="J164" s="90"/>
      <c r="K164" s="90"/>
      <c r="L164" s="90"/>
      <c r="M164" s="90"/>
      <c r="N164" s="90"/>
      <c r="O164" s="90"/>
    </row>
    <row r="165" spans="9:15" s="157" customFormat="1" x14ac:dyDescent="0.25">
      <c r="I165" s="90"/>
      <c r="J165" s="90"/>
      <c r="K165" s="90"/>
      <c r="L165" s="90"/>
      <c r="M165" s="90"/>
      <c r="N165" s="90"/>
      <c r="O165" s="90"/>
    </row>
    <row r="166" spans="9:15" s="157" customFormat="1" x14ac:dyDescent="0.25">
      <c r="I166" s="90"/>
      <c r="J166" s="90"/>
      <c r="K166" s="90"/>
      <c r="L166" s="90"/>
      <c r="M166" s="90"/>
      <c r="N166" s="90"/>
      <c r="O166" s="90"/>
    </row>
    <row r="167" spans="9:15" s="157" customFormat="1" x14ac:dyDescent="0.25">
      <c r="I167" s="90"/>
      <c r="J167" s="90"/>
      <c r="K167" s="90"/>
      <c r="L167" s="90"/>
      <c r="M167" s="90"/>
      <c r="N167" s="90"/>
      <c r="O167" s="90"/>
    </row>
    <row r="168" spans="9:15" s="157" customFormat="1" x14ac:dyDescent="0.25">
      <c r="I168" s="90"/>
      <c r="J168" s="90"/>
      <c r="K168" s="90"/>
      <c r="L168" s="90"/>
      <c r="M168" s="90"/>
      <c r="N168" s="90"/>
      <c r="O168" s="90"/>
    </row>
    <row r="169" spans="9:15" s="157" customFormat="1" x14ac:dyDescent="0.25">
      <c r="I169" s="90"/>
      <c r="J169" s="90"/>
      <c r="K169" s="90"/>
      <c r="L169" s="90"/>
      <c r="M169" s="90"/>
      <c r="N169" s="90"/>
      <c r="O169" s="90"/>
    </row>
    <row r="170" spans="9:15" s="157" customFormat="1" x14ac:dyDescent="0.25">
      <c r="I170" s="90"/>
      <c r="J170" s="90"/>
      <c r="K170" s="90"/>
      <c r="L170" s="90"/>
      <c r="M170" s="90"/>
      <c r="N170" s="90"/>
      <c r="O170" s="90"/>
    </row>
    <row r="171" spans="9:15" s="157" customFormat="1" x14ac:dyDescent="0.25">
      <c r="I171" s="90"/>
      <c r="J171" s="90"/>
      <c r="K171" s="90"/>
      <c r="L171" s="90"/>
      <c r="M171" s="90"/>
      <c r="N171" s="90"/>
      <c r="O171" s="90"/>
    </row>
    <row r="172" spans="9:15" s="157" customFormat="1" x14ac:dyDescent="0.25">
      <c r="I172" s="90"/>
      <c r="J172" s="90"/>
      <c r="K172" s="90"/>
      <c r="L172" s="90"/>
      <c r="M172" s="90"/>
      <c r="N172" s="90"/>
      <c r="O172" s="90"/>
    </row>
    <row r="173" spans="9:15" s="157" customFormat="1" x14ac:dyDescent="0.25">
      <c r="I173" s="90"/>
      <c r="J173" s="90"/>
      <c r="K173" s="90"/>
      <c r="L173" s="90"/>
      <c r="M173" s="90"/>
      <c r="N173" s="90"/>
      <c r="O173" s="90"/>
    </row>
    <row r="174" spans="9:15" s="157" customFormat="1" x14ac:dyDescent="0.25">
      <c r="I174" s="90"/>
      <c r="J174" s="90"/>
      <c r="K174" s="90"/>
      <c r="L174" s="90"/>
      <c r="M174" s="90"/>
      <c r="N174" s="90"/>
      <c r="O174" s="90"/>
    </row>
    <row r="175" spans="9:15" s="157" customFormat="1" x14ac:dyDescent="0.25">
      <c r="I175" s="90"/>
      <c r="J175" s="90"/>
      <c r="K175" s="90"/>
      <c r="L175" s="90"/>
      <c r="M175" s="90"/>
      <c r="N175" s="90"/>
      <c r="O175" s="90"/>
    </row>
    <row r="176" spans="9:15" s="157" customFormat="1" x14ac:dyDescent="0.25">
      <c r="I176" s="90"/>
      <c r="J176" s="90"/>
      <c r="K176" s="90"/>
      <c r="L176" s="90"/>
      <c r="M176" s="90"/>
      <c r="N176" s="90"/>
      <c r="O176" s="90"/>
    </row>
    <row r="177" spans="9:15" s="157" customFormat="1" x14ac:dyDescent="0.25">
      <c r="I177" s="90"/>
      <c r="J177" s="90"/>
      <c r="K177" s="90"/>
      <c r="L177" s="90"/>
      <c r="M177" s="90"/>
      <c r="N177" s="90"/>
      <c r="O177" s="90"/>
    </row>
    <row r="178" spans="9:15" s="157" customFormat="1" x14ac:dyDescent="0.25">
      <c r="I178" s="90"/>
      <c r="J178" s="90"/>
      <c r="K178" s="90"/>
      <c r="L178" s="90"/>
      <c r="M178" s="90"/>
      <c r="N178" s="90"/>
      <c r="O178" s="90"/>
    </row>
    <row r="179" spans="9:15" s="157" customFormat="1" x14ac:dyDescent="0.25">
      <c r="I179" s="90"/>
      <c r="J179" s="90"/>
      <c r="K179" s="90"/>
      <c r="L179" s="90"/>
      <c r="M179" s="90"/>
      <c r="N179" s="90"/>
      <c r="O179" s="90"/>
    </row>
    <row r="180" spans="9:15" s="157" customFormat="1" x14ac:dyDescent="0.25">
      <c r="I180" s="90"/>
      <c r="J180" s="90"/>
      <c r="K180" s="90"/>
      <c r="L180" s="90"/>
      <c r="M180" s="90"/>
      <c r="N180" s="90"/>
      <c r="O180" s="90"/>
    </row>
    <row r="181" spans="9:15" s="157" customFormat="1" x14ac:dyDescent="0.25">
      <c r="I181" s="90"/>
      <c r="J181" s="90"/>
      <c r="K181" s="90"/>
      <c r="L181" s="90"/>
      <c r="M181" s="90"/>
      <c r="N181" s="90"/>
      <c r="O181" s="90"/>
    </row>
    <row r="182" spans="9:15" s="157" customFormat="1" x14ac:dyDescent="0.25">
      <c r="I182" s="90"/>
      <c r="J182" s="90"/>
      <c r="K182" s="90"/>
      <c r="L182" s="90"/>
      <c r="M182" s="90"/>
      <c r="N182" s="90"/>
      <c r="O182" s="90"/>
    </row>
    <row r="183" spans="9:15" s="157" customFormat="1" x14ac:dyDescent="0.25">
      <c r="I183" s="90"/>
      <c r="J183" s="90"/>
      <c r="K183" s="90"/>
      <c r="L183" s="90"/>
      <c r="M183" s="90"/>
      <c r="N183" s="90"/>
      <c r="O183" s="90"/>
    </row>
    <row r="184" spans="9:15" s="157" customFormat="1" x14ac:dyDescent="0.25">
      <c r="I184" s="90"/>
      <c r="J184" s="90"/>
      <c r="K184" s="90"/>
      <c r="L184" s="90"/>
      <c r="M184" s="90"/>
      <c r="N184" s="90"/>
      <c r="O184" s="90"/>
    </row>
    <row r="185" spans="9:15" s="157" customFormat="1" x14ac:dyDescent="0.25">
      <c r="I185" s="90"/>
      <c r="J185" s="90"/>
      <c r="K185" s="90"/>
      <c r="L185" s="90"/>
      <c r="M185" s="90"/>
      <c r="N185" s="90"/>
      <c r="O185" s="90"/>
    </row>
    <row r="186" spans="9:15" s="157" customFormat="1" x14ac:dyDescent="0.25">
      <c r="I186" s="90"/>
      <c r="J186" s="90"/>
      <c r="K186" s="90"/>
      <c r="L186" s="90"/>
      <c r="M186" s="90"/>
      <c r="N186" s="90"/>
      <c r="O186" s="90"/>
    </row>
    <row r="187" spans="9:15" s="157" customFormat="1" x14ac:dyDescent="0.25">
      <c r="I187" s="90"/>
      <c r="J187" s="90"/>
      <c r="K187" s="90"/>
      <c r="L187" s="90"/>
      <c r="M187" s="90"/>
      <c r="N187" s="90"/>
      <c r="O187" s="90"/>
    </row>
    <row r="188" spans="9:15" s="157" customFormat="1" x14ac:dyDescent="0.25">
      <c r="I188" s="90"/>
      <c r="J188" s="90"/>
      <c r="K188" s="90"/>
      <c r="L188" s="90"/>
      <c r="M188" s="90"/>
      <c r="N188" s="90"/>
      <c r="O188" s="90"/>
    </row>
    <row r="189" spans="9:15" s="157" customFormat="1" x14ac:dyDescent="0.25">
      <c r="I189" s="90"/>
      <c r="J189" s="90"/>
      <c r="K189" s="90"/>
      <c r="L189" s="90"/>
      <c r="M189" s="90"/>
      <c r="N189" s="90"/>
      <c r="O189" s="90"/>
    </row>
    <row r="190" spans="9:15" s="157" customFormat="1" x14ac:dyDescent="0.25">
      <c r="I190" s="90"/>
      <c r="J190" s="90"/>
      <c r="K190" s="90"/>
      <c r="L190" s="90"/>
      <c r="M190" s="90"/>
      <c r="N190" s="90"/>
      <c r="O190" s="90"/>
    </row>
    <row r="191" spans="9:15" s="157" customFormat="1" x14ac:dyDescent="0.25">
      <c r="I191" s="90"/>
      <c r="J191" s="90"/>
      <c r="K191" s="90"/>
      <c r="L191" s="90"/>
      <c r="M191" s="90"/>
      <c r="N191" s="90"/>
      <c r="O191" s="90"/>
    </row>
    <row r="192" spans="9:15" s="157" customFormat="1" x14ac:dyDescent="0.25">
      <c r="I192" s="90"/>
      <c r="J192" s="90"/>
      <c r="K192" s="90"/>
      <c r="L192" s="90"/>
      <c r="M192" s="90"/>
      <c r="N192" s="90"/>
      <c r="O192" s="90"/>
    </row>
    <row r="193" spans="9:15" s="157" customFormat="1" x14ac:dyDescent="0.25">
      <c r="I193" s="90"/>
      <c r="J193" s="90"/>
      <c r="K193" s="90"/>
      <c r="L193" s="90"/>
      <c r="M193" s="90"/>
      <c r="N193" s="90"/>
      <c r="O193" s="90"/>
    </row>
    <row r="194" spans="9:15" s="157" customFormat="1" x14ac:dyDescent="0.25">
      <c r="I194" s="90"/>
      <c r="J194" s="90"/>
      <c r="K194" s="90"/>
      <c r="L194" s="90"/>
      <c r="M194" s="90"/>
      <c r="N194" s="90"/>
      <c r="O194" s="90"/>
    </row>
    <row r="195" spans="9:15" s="157" customFormat="1" x14ac:dyDescent="0.25">
      <c r="I195" s="90"/>
      <c r="J195" s="90"/>
      <c r="K195" s="90"/>
      <c r="L195" s="90"/>
      <c r="M195" s="90"/>
      <c r="N195" s="90"/>
      <c r="O195" s="90"/>
    </row>
    <row r="196" spans="9:15" s="157" customFormat="1" x14ac:dyDescent="0.25">
      <c r="I196" s="90"/>
      <c r="J196" s="90"/>
      <c r="K196" s="90"/>
      <c r="L196" s="90"/>
      <c r="M196" s="90"/>
      <c r="N196" s="90"/>
      <c r="O196" s="90"/>
    </row>
    <row r="197" spans="9:15" s="157" customFormat="1" x14ac:dyDescent="0.25">
      <c r="I197" s="90"/>
      <c r="J197" s="90"/>
      <c r="K197" s="90"/>
      <c r="L197" s="90"/>
      <c r="M197" s="90"/>
      <c r="N197" s="90"/>
      <c r="O197" s="90"/>
    </row>
    <row r="198" spans="9:15" s="157" customFormat="1" x14ac:dyDescent="0.25">
      <c r="I198" s="90"/>
      <c r="J198" s="90"/>
      <c r="K198" s="90"/>
      <c r="L198" s="90"/>
      <c r="M198" s="90"/>
      <c r="N198" s="90"/>
      <c r="O198" s="90"/>
    </row>
    <row r="199" spans="9:15" s="157" customFormat="1" x14ac:dyDescent="0.25">
      <c r="I199" s="90"/>
      <c r="J199" s="90"/>
      <c r="K199" s="90"/>
      <c r="L199" s="90"/>
      <c r="M199" s="90"/>
      <c r="N199" s="90"/>
      <c r="O199" s="90"/>
    </row>
    <row r="200" spans="9:15" s="157" customFormat="1" x14ac:dyDescent="0.25">
      <c r="I200" s="90"/>
      <c r="J200" s="90"/>
      <c r="K200" s="90"/>
      <c r="L200" s="90"/>
      <c r="M200" s="90"/>
      <c r="N200" s="90"/>
      <c r="O200" s="90"/>
    </row>
    <row r="201" spans="9:15" s="157" customFormat="1" x14ac:dyDescent="0.25">
      <c r="I201" s="90"/>
      <c r="J201" s="90"/>
      <c r="K201" s="90"/>
      <c r="L201" s="90"/>
      <c r="M201" s="90"/>
      <c r="N201" s="90"/>
      <c r="O201" s="90"/>
    </row>
    <row r="202" spans="9:15" s="157" customFormat="1" x14ac:dyDescent="0.25">
      <c r="I202" s="90"/>
      <c r="J202" s="90"/>
      <c r="K202" s="90"/>
      <c r="L202" s="90"/>
      <c r="M202" s="90"/>
      <c r="N202" s="90"/>
      <c r="O202" s="90"/>
    </row>
    <row r="203" spans="9:15" s="157" customFormat="1" x14ac:dyDescent="0.25">
      <c r="I203" s="90"/>
      <c r="J203" s="90"/>
      <c r="K203" s="90"/>
      <c r="L203" s="90"/>
      <c r="M203" s="90"/>
      <c r="N203" s="90"/>
      <c r="O203" s="90"/>
    </row>
    <row r="204" spans="9:15" s="157" customFormat="1" x14ac:dyDescent="0.25">
      <c r="I204" s="90"/>
      <c r="J204" s="90"/>
      <c r="K204" s="90"/>
      <c r="L204" s="90"/>
      <c r="M204" s="90"/>
      <c r="N204" s="90"/>
      <c r="O204" s="90"/>
    </row>
    <row r="205" spans="9:15" s="157" customFormat="1" x14ac:dyDescent="0.25">
      <c r="I205" s="90"/>
      <c r="J205" s="90"/>
      <c r="K205" s="90"/>
      <c r="L205" s="90"/>
      <c r="M205" s="90"/>
      <c r="N205" s="90"/>
      <c r="O205" s="90"/>
    </row>
    <row r="206" spans="9:15" s="157" customFormat="1" x14ac:dyDescent="0.25">
      <c r="I206" s="90"/>
      <c r="J206" s="90"/>
      <c r="K206" s="90"/>
      <c r="L206" s="90"/>
      <c r="M206" s="90"/>
      <c r="N206" s="90"/>
      <c r="O206" s="90"/>
    </row>
    <row r="207" spans="9:15" s="157" customFormat="1" x14ac:dyDescent="0.25">
      <c r="I207" s="90"/>
      <c r="J207" s="90"/>
      <c r="K207" s="90"/>
      <c r="L207" s="90"/>
      <c r="M207" s="90"/>
      <c r="N207" s="90"/>
      <c r="O207" s="90"/>
    </row>
    <row r="208" spans="9:15" s="157" customFormat="1" x14ac:dyDescent="0.25">
      <c r="I208" s="90"/>
      <c r="J208" s="90"/>
      <c r="K208" s="90"/>
      <c r="L208" s="90"/>
      <c r="M208" s="90"/>
      <c r="N208" s="90"/>
      <c r="O208" s="90"/>
    </row>
    <row r="209" spans="9:15" s="157" customFormat="1" x14ac:dyDescent="0.25">
      <c r="I209" s="90"/>
      <c r="J209" s="90"/>
      <c r="K209" s="90"/>
      <c r="L209" s="90"/>
      <c r="M209" s="90"/>
      <c r="N209" s="90"/>
      <c r="O209" s="90"/>
    </row>
    <row r="210" spans="9:15" s="157" customFormat="1" x14ac:dyDescent="0.25">
      <c r="I210" s="90"/>
      <c r="J210" s="90"/>
      <c r="K210" s="90"/>
      <c r="L210" s="90"/>
      <c r="M210" s="90"/>
      <c r="N210" s="90"/>
      <c r="O210" s="90"/>
    </row>
    <row r="211" spans="9:15" s="157" customFormat="1" x14ac:dyDescent="0.25">
      <c r="I211" s="90"/>
      <c r="J211" s="90"/>
      <c r="K211" s="90"/>
      <c r="L211" s="90"/>
      <c r="M211" s="90"/>
      <c r="N211" s="90"/>
      <c r="O211" s="90"/>
    </row>
    <row r="212" spans="9:15" s="157" customFormat="1" x14ac:dyDescent="0.25">
      <c r="I212" s="90"/>
      <c r="J212" s="90"/>
      <c r="K212" s="90"/>
      <c r="L212" s="90"/>
      <c r="M212" s="90"/>
      <c r="N212" s="90"/>
      <c r="O212" s="90"/>
    </row>
    <row r="213" spans="9:15" s="157" customFormat="1" x14ac:dyDescent="0.25">
      <c r="I213" s="90"/>
      <c r="J213" s="90"/>
      <c r="K213" s="90"/>
      <c r="L213" s="90"/>
      <c r="M213" s="90"/>
      <c r="N213" s="90"/>
      <c r="O213" s="90"/>
    </row>
    <row r="214" spans="9:15" s="157" customFormat="1" x14ac:dyDescent="0.25">
      <c r="I214" s="90"/>
      <c r="J214" s="90"/>
      <c r="K214" s="90"/>
      <c r="L214" s="90"/>
      <c r="M214" s="90"/>
      <c r="N214" s="90"/>
      <c r="O214" s="90"/>
    </row>
    <row r="215" spans="9:15" s="157" customFormat="1" x14ac:dyDescent="0.25">
      <c r="I215" s="90"/>
      <c r="J215" s="90"/>
      <c r="K215" s="90"/>
      <c r="L215" s="90"/>
      <c r="M215" s="90"/>
      <c r="N215" s="90"/>
      <c r="O215" s="90"/>
    </row>
    <row r="216" spans="9:15" s="157" customFormat="1" x14ac:dyDescent="0.25">
      <c r="I216" s="90"/>
      <c r="J216" s="90"/>
      <c r="K216" s="90"/>
      <c r="L216" s="90"/>
      <c r="M216" s="90"/>
      <c r="N216" s="90"/>
      <c r="O216" s="90"/>
    </row>
    <row r="217" spans="9:15" s="157" customFormat="1" x14ac:dyDescent="0.25">
      <c r="I217" s="90"/>
      <c r="J217" s="90"/>
      <c r="K217" s="90"/>
      <c r="L217" s="90"/>
      <c r="M217" s="90"/>
      <c r="N217" s="90"/>
      <c r="O217" s="90"/>
    </row>
    <row r="218" spans="9:15" s="157" customFormat="1" x14ac:dyDescent="0.25">
      <c r="I218" s="90"/>
      <c r="J218" s="90"/>
      <c r="K218" s="90"/>
      <c r="L218" s="90"/>
      <c r="M218" s="90"/>
      <c r="N218" s="90"/>
      <c r="O218" s="90"/>
    </row>
    <row r="219" spans="9:15" s="157" customFormat="1" x14ac:dyDescent="0.25">
      <c r="I219" s="90"/>
      <c r="J219" s="90"/>
      <c r="K219" s="90"/>
      <c r="L219" s="90"/>
      <c r="M219" s="90"/>
      <c r="N219" s="90"/>
      <c r="O219" s="90"/>
    </row>
    <row r="220" spans="9:15" s="157" customFormat="1" x14ac:dyDescent="0.25">
      <c r="I220" s="90"/>
      <c r="J220" s="90"/>
      <c r="K220" s="90"/>
      <c r="L220" s="90"/>
      <c r="M220" s="90"/>
      <c r="N220" s="90"/>
      <c r="O220" s="90"/>
    </row>
    <row r="221" spans="9:15" s="157" customFormat="1" x14ac:dyDescent="0.25">
      <c r="I221" s="90"/>
      <c r="J221" s="90"/>
      <c r="K221" s="90"/>
      <c r="L221" s="90"/>
      <c r="M221" s="90"/>
      <c r="N221" s="90"/>
      <c r="O221" s="90"/>
    </row>
    <row r="222" spans="9:15" s="157" customFormat="1" x14ac:dyDescent="0.25">
      <c r="I222" s="90"/>
      <c r="J222" s="90"/>
      <c r="K222" s="90"/>
      <c r="L222" s="90"/>
      <c r="M222" s="90"/>
      <c r="N222" s="90"/>
      <c r="O222" s="90"/>
    </row>
    <row r="223" spans="9:15" s="157" customFormat="1" x14ac:dyDescent="0.25">
      <c r="I223" s="90"/>
      <c r="J223" s="90"/>
      <c r="K223" s="90"/>
      <c r="L223" s="90"/>
      <c r="M223" s="90"/>
      <c r="N223" s="90"/>
      <c r="O223" s="90"/>
    </row>
    <row r="224" spans="9:15" s="157" customFormat="1" x14ac:dyDescent="0.25">
      <c r="I224" s="90"/>
      <c r="J224" s="90"/>
      <c r="K224" s="90"/>
      <c r="L224" s="90"/>
      <c r="M224" s="90"/>
      <c r="N224" s="90"/>
      <c r="O224" s="90"/>
    </row>
    <row r="225" spans="9:15" s="157" customFormat="1" x14ac:dyDescent="0.25">
      <c r="I225" s="90"/>
      <c r="J225" s="90"/>
      <c r="K225" s="90"/>
      <c r="L225" s="90"/>
      <c r="M225" s="90"/>
      <c r="N225" s="90"/>
      <c r="O225" s="90"/>
    </row>
    <row r="226" spans="9:15" s="157" customFormat="1" x14ac:dyDescent="0.25">
      <c r="I226" s="90"/>
      <c r="J226" s="90"/>
      <c r="K226" s="90"/>
      <c r="L226" s="90"/>
      <c r="M226" s="90"/>
      <c r="N226" s="90"/>
      <c r="O226" s="90"/>
    </row>
    <row r="227" spans="9:15" s="157" customFormat="1" x14ac:dyDescent="0.25">
      <c r="I227" s="90"/>
      <c r="J227" s="90"/>
      <c r="K227" s="90"/>
      <c r="L227" s="90"/>
      <c r="M227" s="90"/>
      <c r="N227" s="90"/>
      <c r="O227" s="90"/>
    </row>
    <row r="228" spans="9:15" s="157" customFormat="1" x14ac:dyDescent="0.25">
      <c r="I228" s="90"/>
      <c r="J228" s="90"/>
      <c r="K228" s="90"/>
      <c r="L228" s="90"/>
      <c r="M228" s="90"/>
      <c r="N228" s="90"/>
      <c r="O228" s="90"/>
    </row>
    <row r="229" spans="9:15" s="157" customFormat="1" x14ac:dyDescent="0.25">
      <c r="I229" s="90"/>
      <c r="J229" s="90"/>
      <c r="K229" s="90"/>
      <c r="L229" s="90"/>
      <c r="M229" s="90"/>
      <c r="N229" s="90"/>
      <c r="O229" s="90"/>
    </row>
    <row r="230" spans="9:15" s="157" customFormat="1" x14ac:dyDescent="0.25">
      <c r="I230" s="90"/>
      <c r="J230" s="90"/>
      <c r="K230" s="90"/>
      <c r="L230" s="90"/>
      <c r="M230" s="90"/>
      <c r="N230" s="90"/>
      <c r="O230" s="90"/>
    </row>
    <row r="231" spans="9:15" s="157" customFormat="1" x14ac:dyDescent="0.25">
      <c r="I231" s="90"/>
      <c r="J231" s="90"/>
      <c r="K231" s="90"/>
      <c r="L231" s="90"/>
      <c r="M231" s="90"/>
      <c r="N231" s="90"/>
      <c r="O231" s="90"/>
    </row>
    <row r="232" spans="9:15" s="157" customFormat="1" x14ac:dyDescent="0.25">
      <c r="I232" s="90"/>
      <c r="J232" s="90"/>
      <c r="K232" s="90"/>
      <c r="L232" s="90"/>
      <c r="M232" s="90"/>
      <c r="N232" s="90"/>
      <c r="O232" s="90"/>
    </row>
    <row r="233" spans="9:15" s="157" customFormat="1" x14ac:dyDescent="0.25">
      <c r="I233" s="90"/>
      <c r="J233" s="90"/>
      <c r="K233" s="90"/>
      <c r="L233" s="90"/>
      <c r="M233" s="90"/>
      <c r="N233" s="90"/>
      <c r="O233" s="90"/>
    </row>
    <row r="234" spans="9:15" s="157" customFormat="1" x14ac:dyDescent="0.25">
      <c r="I234" s="90"/>
      <c r="J234" s="90"/>
      <c r="K234" s="90"/>
      <c r="L234" s="90"/>
      <c r="M234" s="90"/>
      <c r="N234" s="90"/>
      <c r="O234" s="90"/>
    </row>
    <row r="235" spans="9:15" s="157" customFormat="1" x14ac:dyDescent="0.25">
      <c r="I235" s="90"/>
      <c r="J235" s="90"/>
      <c r="K235" s="90"/>
      <c r="L235" s="90"/>
      <c r="M235" s="90"/>
      <c r="N235" s="90"/>
      <c r="O235" s="90"/>
    </row>
    <row r="236" spans="9:15" s="157" customFormat="1" x14ac:dyDescent="0.25">
      <c r="I236" s="90"/>
      <c r="J236" s="90"/>
      <c r="K236" s="90"/>
      <c r="L236" s="90"/>
      <c r="M236" s="90"/>
      <c r="N236" s="90"/>
      <c r="O236" s="90"/>
    </row>
    <row r="237" spans="9:15" s="157" customFormat="1" x14ac:dyDescent="0.25">
      <c r="I237" s="90"/>
      <c r="J237" s="90"/>
      <c r="K237" s="90"/>
      <c r="L237" s="90"/>
      <c r="M237" s="90"/>
      <c r="N237" s="90"/>
      <c r="O237" s="90"/>
    </row>
    <row r="238" spans="9:15" s="157" customFormat="1" x14ac:dyDescent="0.25">
      <c r="I238" s="90"/>
      <c r="J238" s="90"/>
      <c r="K238" s="90"/>
      <c r="L238" s="90"/>
      <c r="M238" s="90"/>
      <c r="N238" s="90"/>
      <c r="O238" s="90"/>
    </row>
    <row r="239" spans="9:15" s="157" customFormat="1" x14ac:dyDescent="0.25">
      <c r="I239" s="90"/>
      <c r="J239" s="90"/>
      <c r="K239" s="90"/>
      <c r="L239" s="90"/>
      <c r="M239" s="90"/>
      <c r="N239" s="90"/>
      <c r="O239" s="90"/>
    </row>
    <row r="240" spans="9:15" s="157" customFormat="1" x14ac:dyDescent="0.25">
      <c r="I240" s="90"/>
      <c r="J240" s="90"/>
      <c r="K240" s="90"/>
      <c r="L240" s="90"/>
      <c r="M240" s="90"/>
      <c r="N240" s="90"/>
      <c r="O240" s="90"/>
    </row>
    <row r="241" spans="9:15" s="157" customFormat="1" x14ac:dyDescent="0.25">
      <c r="I241" s="90"/>
      <c r="J241" s="90"/>
      <c r="K241" s="90"/>
      <c r="L241" s="90"/>
      <c r="M241" s="90"/>
      <c r="N241" s="90"/>
      <c r="O241" s="90"/>
    </row>
    <row r="242" spans="9:15" s="157" customFormat="1" x14ac:dyDescent="0.25">
      <c r="I242" s="90"/>
      <c r="J242" s="90"/>
      <c r="K242" s="90"/>
      <c r="L242" s="90"/>
      <c r="M242" s="90"/>
      <c r="N242" s="90"/>
      <c r="O242" s="90"/>
    </row>
    <row r="243" spans="9:15" s="157" customFormat="1" x14ac:dyDescent="0.25">
      <c r="I243" s="90"/>
      <c r="J243" s="90"/>
      <c r="K243" s="90"/>
      <c r="L243" s="90"/>
      <c r="M243" s="90"/>
      <c r="N243" s="90"/>
      <c r="O243" s="90"/>
    </row>
    <row r="244" spans="9:15" s="157" customFormat="1" x14ac:dyDescent="0.25">
      <c r="I244" s="90"/>
      <c r="J244" s="90"/>
      <c r="K244" s="90"/>
      <c r="L244" s="90"/>
      <c r="M244" s="90"/>
      <c r="N244" s="90"/>
      <c r="O244" s="90"/>
    </row>
    <row r="245" spans="9:15" s="157" customFormat="1" x14ac:dyDescent="0.25">
      <c r="I245" s="90"/>
      <c r="J245" s="90"/>
      <c r="K245" s="90"/>
      <c r="L245" s="90"/>
      <c r="M245" s="90"/>
      <c r="N245" s="90"/>
      <c r="O245" s="90"/>
    </row>
    <row r="246" spans="9:15" s="157" customFormat="1" x14ac:dyDescent="0.25">
      <c r="I246" s="90"/>
      <c r="J246" s="90"/>
      <c r="K246" s="90"/>
      <c r="L246" s="90"/>
      <c r="M246" s="90"/>
      <c r="N246" s="90"/>
      <c r="O246" s="90"/>
    </row>
    <row r="247" spans="9:15" s="157" customFormat="1" x14ac:dyDescent="0.25">
      <c r="I247" s="90"/>
      <c r="J247" s="90"/>
      <c r="K247" s="90"/>
      <c r="L247" s="90"/>
      <c r="M247" s="90"/>
      <c r="N247" s="90"/>
      <c r="O247" s="90"/>
    </row>
    <row r="248" spans="9:15" s="157" customFormat="1" x14ac:dyDescent="0.25">
      <c r="I248" s="90"/>
      <c r="J248" s="90"/>
      <c r="K248" s="90"/>
      <c r="L248" s="90"/>
      <c r="M248" s="90"/>
      <c r="N248" s="90"/>
      <c r="O248" s="90"/>
    </row>
    <row r="249" spans="9:15" s="157" customFormat="1" x14ac:dyDescent="0.25">
      <c r="I249" s="90"/>
      <c r="J249" s="90"/>
      <c r="K249" s="90"/>
      <c r="L249" s="90"/>
      <c r="M249" s="90"/>
      <c r="N249" s="90"/>
      <c r="O249" s="90"/>
    </row>
    <row r="250" spans="9:15" s="157" customFormat="1" x14ac:dyDescent="0.25">
      <c r="I250" s="90"/>
      <c r="J250" s="90"/>
      <c r="K250" s="90"/>
      <c r="L250" s="90"/>
      <c r="M250" s="90"/>
      <c r="N250" s="90"/>
      <c r="O250" s="90"/>
    </row>
    <row r="251" spans="9:15" s="157" customFormat="1" x14ac:dyDescent="0.25">
      <c r="I251" s="90"/>
      <c r="J251" s="90"/>
      <c r="K251" s="90"/>
      <c r="L251" s="90"/>
      <c r="M251" s="90"/>
      <c r="N251" s="90"/>
      <c r="O251" s="90"/>
    </row>
    <row r="252" spans="9:15" s="157" customFormat="1" x14ac:dyDescent="0.25">
      <c r="I252" s="90"/>
      <c r="J252" s="90"/>
      <c r="K252" s="90"/>
      <c r="L252" s="90"/>
      <c r="M252" s="90"/>
      <c r="N252" s="90"/>
      <c r="O252" s="90"/>
    </row>
    <row r="253" spans="9:15" s="157" customFormat="1" x14ac:dyDescent="0.25">
      <c r="I253" s="90"/>
      <c r="J253" s="90"/>
      <c r="K253" s="90"/>
      <c r="L253" s="90"/>
      <c r="M253" s="90"/>
      <c r="N253" s="90"/>
      <c r="O253" s="90"/>
    </row>
    <row r="254" spans="9:15" s="157" customFormat="1" x14ac:dyDescent="0.25">
      <c r="I254" s="90"/>
      <c r="J254" s="90"/>
      <c r="K254" s="90"/>
      <c r="L254" s="90"/>
      <c r="M254" s="90"/>
      <c r="N254" s="90"/>
      <c r="O254" s="90"/>
    </row>
    <row r="255" spans="9:15" s="157" customFormat="1" x14ac:dyDescent="0.25">
      <c r="I255" s="90"/>
      <c r="J255" s="90"/>
      <c r="K255" s="90"/>
      <c r="L255" s="90"/>
      <c r="M255" s="90"/>
      <c r="N255" s="90"/>
      <c r="O255" s="90"/>
    </row>
    <row r="256" spans="9:15" s="157" customFormat="1" x14ac:dyDescent="0.25">
      <c r="I256" s="90"/>
      <c r="J256" s="90"/>
      <c r="K256" s="90"/>
      <c r="L256" s="90"/>
      <c r="M256" s="90"/>
      <c r="N256" s="90"/>
      <c r="O256" s="90"/>
    </row>
    <row r="257" spans="9:15" s="157" customFormat="1" x14ac:dyDescent="0.25">
      <c r="I257" s="90"/>
      <c r="J257" s="90"/>
      <c r="K257" s="90"/>
      <c r="L257" s="90"/>
      <c r="M257" s="90"/>
      <c r="N257" s="90"/>
      <c r="O257" s="90"/>
    </row>
    <row r="258" spans="9:15" s="157" customFormat="1" x14ac:dyDescent="0.25">
      <c r="I258" s="90"/>
      <c r="J258" s="90"/>
      <c r="K258" s="90"/>
      <c r="L258" s="90"/>
      <c r="M258" s="90"/>
      <c r="N258" s="90"/>
      <c r="O258" s="90"/>
    </row>
    <row r="259" spans="9:15" s="157" customFormat="1" x14ac:dyDescent="0.25">
      <c r="I259" s="90"/>
      <c r="J259" s="90"/>
      <c r="K259" s="90"/>
      <c r="L259" s="90"/>
      <c r="M259" s="90"/>
      <c r="N259" s="90"/>
      <c r="O259" s="90"/>
    </row>
    <row r="260" spans="9:15" s="157" customFormat="1" x14ac:dyDescent="0.25">
      <c r="I260" s="90"/>
      <c r="J260" s="90"/>
      <c r="K260" s="90"/>
      <c r="L260" s="90"/>
      <c r="M260" s="90"/>
      <c r="N260" s="90"/>
      <c r="O260" s="90"/>
    </row>
    <row r="261" spans="9:15" s="157" customFormat="1" x14ac:dyDescent="0.25">
      <c r="I261" s="90"/>
      <c r="J261" s="90"/>
      <c r="K261" s="90"/>
      <c r="L261" s="90"/>
      <c r="M261" s="90"/>
      <c r="N261" s="90"/>
      <c r="O261" s="90"/>
    </row>
    <row r="262" spans="9:15" s="157" customFormat="1" x14ac:dyDescent="0.25">
      <c r="I262" s="90"/>
      <c r="J262" s="90"/>
      <c r="K262" s="90"/>
      <c r="L262" s="90"/>
      <c r="M262" s="90"/>
      <c r="N262" s="90"/>
      <c r="O262" s="90"/>
    </row>
    <row r="263" spans="9:15" s="157" customFormat="1" x14ac:dyDescent="0.25">
      <c r="I263" s="90"/>
      <c r="J263" s="90"/>
      <c r="K263" s="90"/>
      <c r="L263" s="90"/>
      <c r="M263" s="90"/>
      <c r="N263" s="90"/>
      <c r="O263" s="90"/>
    </row>
    <row r="264" spans="9:15" s="157" customFormat="1" x14ac:dyDescent="0.25">
      <c r="I264" s="90"/>
      <c r="J264" s="90"/>
      <c r="K264" s="90"/>
      <c r="L264" s="90"/>
      <c r="M264" s="90"/>
      <c r="N264" s="90"/>
      <c r="O264" s="90"/>
    </row>
    <row r="265" spans="9:15" s="157" customFormat="1" x14ac:dyDescent="0.25">
      <c r="I265" s="90"/>
      <c r="J265" s="90"/>
      <c r="K265" s="90"/>
      <c r="L265" s="90"/>
      <c r="M265" s="90"/>
      <c r="N265" s="90"/>
      <c r="O265" s="90"/>
    </row>
    <row r="266" spans="9:15" s="157" customFormat="1" x14ac:dyDescent="0.25">
      <c r="I266" s="90"/>
      <c r="J266" s="90"/>
      <c r="K266" s="90"/>
      <c r="L266" s="90"/>
      <c r="M266" s="90"/>
      <c r="N266" s="90"/>
      <c r="O266" s="90"/>
    </row>
    <row r="267" spans="9:15" s="157" customFormat="1" x14ac:dyDescent="0.25">
      <c r="I267" s="90"/>
      <c r="J267" s="90"/>
      <c r="K267" s="90"/>
      <c r="L267" s="90"/>
      <c r="M267" s="90"/>
      <c r="N267" s="90"/>
      <c r="O267" s="90"/>
    </row>
    <row r="268" spans="9:15" s="157" customFormat="1" x14ac:dyDescent="0.25">
      <c r="I268" s="90"/>
      <c r="J268" s="90"/>
      <c r="K268" s="90"/>
      <c r="L268" s="90"/>
      <c r="M268" s="90"/>
      <c r="N268" s="90"/>
      <c r="O268" s="90"/>
    </row>
    <row r="269" spans="9:15" s="157" customFormat="1" x14ac:dyDescent="0.25">
      <c r="I269" s="90"/>
      <c r="J269" s="90"/>
      <c r="K269" s="90"/>
      <c r="L269" s="90"/>
      <c r="M269" s="90"/>
      <c r="N269" s="90"/>
      <c r="O269" s="90"/>
    </row>
    <row r="270" spans="9:15" s="157" customFormat="1" x14ac:dyDescent="0.25">
      <c r="I270" s="90"/>
      <c r="J270" s="90"/>
      <c r="K270" s="90"/>
      <c r="L270" s="90"/>
      <c r="M270" s="90"/>
      <c r="N270" s="90"/>
      <c r="O270" s="90"/>
    </row>
    <row r="271" spans="9:15" s="157" customFormat="1" x14ac:dyDescent="0.25">
      <c r="I271" s="90"/>
      <c r="J271" s="90"/>
      <c r="K271" s="90"/>
      <c r="L271" s="90"/>
      <c r="M271" s="90"/>
      <c r="N271" s="90"/>
      <c r="O271" s="90"/>
    </row>
    <row r="272" spans="9:15" s="157" customFormat="1" x14ac:dyDescent="0.25">
      <c r="I272" s="90"/>
      <c r="J272" s="90"/>
      <c r="K272" s="90"/>
      <c r="L272" s="90"/>
      <c r="M272" s="90"/>
      <c r="N272" s="90"/>
      <c r="O272" s="90"/>
    </row>
    <row r="273" spans="9:15" s="157" customFormat="1" x14ac:dyDescent="0.25">
      <c r="I273" s="90"/>
      <c r="J273" s="90"/>
      <c r="K273" s="90"/>
      <c r="L273" s="90"/>
      <c r="M273" s="90"/>
      <c r="N273" s="90"/>
      <c r="O273" s="90"/>
    </row>
    <row r="274" spans="9:15" s="157" customFormat="1" x14ac:dyDescent="0.25">
      <c r="I274" s="90"/>
      <c r="J274" s="90"/>
      <c r="K274" s="90"/>
      <c r="L274" s="90"/>
      <c r="M274" s="90"/>
      <c r="N274" s="90"/>
      <c r="O274" s="90"/>
    </row>
    <row r="275" spans="9:15" s="157" customFormat="1" x14ac:dyDescent="0.25">
      <c r="I275" s="90"/>
      <c r="J275" s="90"/>
      <c r="K275" s="90"/>
      <c r="L275" s="90"/>
      <c r="M275" s="90"/>
      <c r="N275" s="90"/>
      <c r="O275" s="90"/>
    </row>
    <row r="276" spans="9:15" s="157" customFormat="1" x14ac:dyDescent="0.25">
      <c r="I276" s="90"/>
      <c r="J276" s="90"/>
      <c r="K276" s="90"/>
      <c r="L276" s="90"/>
      <c r="M276" s="90"/>
      <c r="N276" s="90"/>
      <c r="O276" s="90"/>
    </row>
    <row r="277" spans="9:15" s="157" customFormat="1" x14ac:dyDescent="0.25">
      <c r="I277" s="90"/>
      <c r="J277" s="90"/>
      <c r="K277" s="90"/>
      <c r="L277" s="90"/>
      <c r="M277" s="90"/>
      <c r="N277" s="90"/>
      <c r="O277" s="90"/>
    </row>
    <row r="278" spans="9:15" s="157" customFormat="1" x14ac:dyDescent="0.25">
      <c r="I278" s="90"/>
      <c r="J278" s="90"/>
      <c r="K278" s="90"/>
      <c r="L278" s="90"/>
      <c r="M278" s="90"/>
      <c r="N278" s="90"/>
      <c r="O278" s="90"/>
    </row>
    <row r="279" spans="9:15" s="157" customFormat="1" x14ac:dyDescent="0.25">
      <c r="I279" s="90"/>
      <c r="J279" s="90"/>
      <c r="K279" s="90"/>
      <c r="L279" s="90"/>
      <c r="M279" s="90"/>
      <c r="N279" s="90"/>
      <c r="O279" s="90"/>
    </row>
    <row r="280" spans="9:15" s="157" customFormat="1" x14ac:dyDescent="0.25">
      <c r="I280" s="90"/>
      <c r="J280" s="90"/>
      <c r="K280" s="90"/>
      <c r="L280" s="90"/>
      <c r="M280" s="90"/>
      <c r="N280" s="90"/>
      <c r="O280" s="90"/>
    </row>
    <row r="281" spans="9:15" s="157" customFormat="1" x14ac:dyDescent="0.25">
      <c r="I281" s="90"/>
      <c r="J281" s="90"/>
      <c r="K281" s="90"/>
      <c r="L281" s="90"/>
      <c r="M281" s="90"/>
      <c r="N281" s="90"/>
      <c r="O281" s="90"/>
    </row>
    <row r="282" spans="9:15" s="157" customFormat="1" x14ac:dyDescent="0.25">
      <c r="I282" s="90"/>
      <c r="J282" s="90"/>
      <c r="K282" s="90"/>
      <c r="L282" s="90"/>
      <c r="M282" s="90"/>
      <c r="N282" s="90"/>
      <c r="O282" s="90"/>
    </row>
    <row r="283" spans="9:15" s="157" customFormat="1" x14ac:dyDescent="0.25">
      <c r="I283" s="90"/>
      <c r="J283" s="90"/>
      <c r="K283" s="90"/>
      <c r="L283" s="90"/>
      <c r="M283" s="90"/>
      <c r="N283" s="90"/>
      <c r="O283" s="90"/>
    </row>
    <row r="284" spans="9:15" s="157" customFormat="1" x14ac:dyDescent="0.25">
      <c r="I284" s="90"/>
      <c r="J284" s="90"/>
      <c r="K284" s="90"/>
      <c r="L284" s="90"/>
      <c r="M284" s="90"/>
      <c r="N284" s="90"/>
      <c r="O284" s="90"/>
    </row>
    <row r="285" spans="9:15" s="157" customFormat="1" x14ac:dyDescent="0.25">
      <c r="I285" s="90"/>
      <c r="J285" s="90"/>
      <c r="K285" s="90"/>
      <c r="L285" s="90"/>
      <c r="M285" s="90"/>
      <c r="N285" s="90"/>
      <c r="O285" s="90"/>
    </row>
    <row r="286" spans="9:15" s="157" customFormat="1" x14ac:dyDescent="0.25">
      <c r="I286" s="90"/>
      <c r="J286" s="90"/>
      <c r="K286" s="90"/>
      <c r="L286" s="90"/>
      <c r="M286" s="90"/>
      <c r="N286" s="90"/>
      <c r="O286" s="90"/>
    </row>
    <row r="287" spans="9:15" s="157" customFormat="1" x14ac:dyDescent="0.25">
      <c r="I287" s="90"/>
      <c r="J287" s="90"/>
      <c r="K287" s="90"/>
      <c r="L287" s="90"/>
      <c r="M287" s="90"/>
      <c r="N287" s="90"/>
      <c r="O287" s="90"/>
    </row>
    <row r="288" spans="9:15" s="157" customFormat="1" x14ac:dyDescent="0.25">
      <c r="I288" s="90"/>
      <c r="J288" s="90"/>
      <c r="K288" s="90"/>
      <c r="L288" s="90"/>
      <c r="M288" s="90"/>
      <c r="N288" s="90"/>
      <c r="O288" s="90"/>
    </row>
    <row r="289" spans="9:15" s="157" customFormat="1" x14ac:dyDescent="0.25">
      <c r="I289" s="90"/>
      <c r="J289" s="90"/>
      <c r="K289" s="90"/>
      <c r="L289" s="90"/>
      <c r="M289" s="90"/>
      <c r="N289" s="90"/>
      <c r="O289" s="90"/>
    </row>
    <row r="290" spans="9:15" s="157" customFormat="1" x14ac:dyDescent="0.25">
      <c r="I290" s="90"/>
      <c r="J290" s="90"/>
      <c r="K290" s="90"/>
      <c r="L290" s="90"/>
      <c r="M290" s="90"/>
      <c r="N290" s="90"/>
      <c r="O290" s="90"/>
    </row>
    <row r="291" spans="9:15" s="157" customFormat="1" x14ac:dyDescent="0.25">
      <c r="I291" s="90"/>
      <c r="J291" s="90"/>
      <c r="K291" s="90"/>
      <c r="L291" s="90"/>
      <c r="M291" s="90"/>
      <c r="N291" s="90"/>
      <c r="O291" s="90"/>
    </row>
    <row r="292" spans="9:15" s="157" customFormat="1" x14ac:dyDescent="0.25">
      <c r="I292" s="90"/>
      <c r="J292" s="90"/>
      <c r="K292" s="90"/>
      <c r="L292" s="90"/>
      <c r="M292" s="90"/>
      <c r="N292" s="90"/>
      <c r="O292" s="90"/>
    </row>
    <row r="293" spans="9:15" s="157" customFormat="1" x14ac:dyDescent="0.25">
      <c r="I293" s="90"/>
      <c r="J293" s="90"/>
      <c r="K293" s="90"/>
      <c r="L293" s="90"/>
      <c r="M293" s="90"/>
      <c r="N293" s="90"/>
      <c r="O293" s="90"/>
    </row>
    <row r="294" spans="9:15" s="157" customFormat="1" x14ac:dyDescent="0.25">
      <c r="I294" s="90"/>
      <c r="J294" s="90"/>
      <c r="K294" s="90"/>
      <c r="L294" s="90"/>
      <c r="M294" s="90"/>
      <c r="N294" s="90"/>
      <c r="O294" s="90"/>
    </row>
    <row r="295" spans="9:15" s="157" customFormat="1" x14ac:dyDescent="0.25">
      <c r="I295" s="90"/>
      <c r="J295" s="90"/>
      <c r="K295" s="90"/>
      <c r="L295" s="90"/>
      <c r="M295" s="90"/>
      <c r="N295" s="90"/>
      <c r="O295" s="90"/>
    </row>
    <row r="296" spans="9:15" s="157" customFormat="1" x14ac:dyDescent="0.25">
      <c r="I296" s="90"/>
      <c r="J296" s="90"/>
      <c r="K296" s="90"/>
      <c r="L296" s="90"/>
      <c r="M296" s="90"/>
      <c r="N296" s="90"/>
      <c r="O296" s="90"/>
    </row>
    <row r="297" spans="9:15" s="157" customFormat="1" x14ac:dyDescent="0.25">
      <c r="I297" s="90"/>
      <c r="J297" s="90"/>
      <c r="K297" s="90"/>
      <c r="L297" s="90"/>
      <c r="M297" s="90"/>
      <c r="N297" s="90"/>
      <c r="O297" s="90"/>
    </row>
    <row r="298" spans="9:15" s="157" customFormat="1" x14ac:dyDescent="0.25">
      <c r="I298" s="90"/>
      <c r="J298" s="90"/>
      <c r="K298" s="90"/>
      <c r="L298" s="90"/>
      <c r="M298" s="90"/>
      <c r="N298" s="90"/>
      <c r="O298" s="90"/>
    </row>
    <row r="299" spans="9:15" s="157" customFormat="1" x14ac:dyDescent="0.25">
      <c r="I299" s="90"/>
      <c r="J299" s="90"/>
      <c r="K299" s="90"/>
      <c r="L299" s="90"/>
      <c r="M299" s="90"/>
      <c r="N299" s="90"/>
      <c r="O299" s="90"/>
    </row>
    <row r="300" spans="9:15" s="157" customFormat="1" x14ac:dyDescent="0.25">
      <c r="I300" s="90"/>
      <c r="J300" s="90"/>
      <c r="K300" s="90"/>
      <c r="L300" s="90"/>
      <c r="M300" s="90"/>
      <c r="N300" s="90"/>
      <c r="O300" s="90"/>
    </row>
    <row r="301" spans="9:15" s="157" customFormat="1" x14ac:dyDescent="0.25">
      <c r="I301" s="90"/>
      <c r="J301" s="90"/>
      <c r="K301" s="90"/>
      <c r="L301" s="90"/>
      <c r="M301" s="90"/>
      <c r="N301" s="90"/>
      <c r="O301" s="90"/>
    </row>
    <row r="302" spans="9:15" s="157" customFormat="1" x14ac:dyDescent="0.25">
      <c r="I302" s="90"/>
      <c r="J302" s="90"/>
      <c r="K302" s="90"/>
      <c r="L302" s="90"/>
      <c r="M302" s="90"/>
      <c r="N302" s="90"/>
      <c r="O302" s="90"/>
    </row>
    <row r="303" spans="9:15" s="157" customFormat="1" x14ac:dyDescent="0.25">
      <c r="I303" s="90"/>
      <c r="J303" s="90"/>
      <c r="K303" s="90"/>
      <c r="L303" s="90"/>
      <c r="M303" s="90"/>
      <c r="N303" s="90"/>
      <c r="O303" s="90"/>
    </row>
    <row r="304" spans="9:15" s="157" customFormat="1" x14ac:dyDescent="0.25">
      <c r="I304" s="90"/>
      <c r="J304" s="90"/>
      <c r="K304" s="90"/>
      <c r="L304" s="90"/>
      <c r="M304" s="90"/>
      <c r="N304" s="90"/>
      <c r="O304" s="90"/>
    </row>
    <row r="305" spans="9:15" s="157" customFormat="1" x14ac:dyDescent="0.25">
      <c r="I305" s="90"/>
      <c r="J305" s="90"/>
      <c r="K305" s="90"/>
      <c r="L305" s="90"/>
      <c r="M305" s="90"/>
      <c r="N305" s="90"/>
      <c r="O305" s="90"/>
    </row>
    <row r="306" spans="9:15" s="157" customFormat="1" x14ac:dyDescent="0.25">
      <c r="I306" s="90"/>
      <c r="J306" s="90"/>
      <c r="K306" s="90"/>
      <c r="L306" s="90"/>
      <c r="M306" s="90"/>
      <c r="N306" s="90"/>
      <c r="O306" s="90"/>
    </row>
    <row r="307" spans="9:15" s="157" customFormat="1" x14ac:dyDescent="0.25">
      <c r="I307" s="90"/>
      <c r="J307" s="90"/>
      <c r="K307" s="90"/>
      <c r="L307" s="90"/>
      <c r="M307" s="90"/>
      <c r="N307" s="90"/>
      <c r="O307" s="90"/>
    </row>
    <row r="308" spans="9:15" s="157" customFormat="1" x14ac:dyDescent="0.25">
      <c r="I308" s="90"/>
      <c r="J308" s="90"/>
      <c r="K308" s="90"/>
      <c r="L308" s="90"/>
      <c r="M308" s="90"/>
      <c r="N308" s="90"/>
      <c r="O308" s="90"/>
    </row>
    <row r="309" spans="9:15" s="157" customFormat="1" x14ac:dyDescent="0.25">
      <c r="I309" s="90"/>
      <c r="J309" s="90"/>
      <c r="K309" s="90"/>
      <c r="L309" s="90"/>
      <c r="M309" s="90"/>
      <c r="N309" s="90"/>
      <c r="O309" s="90"/>
    </row>
    <row r="310" spans="9:15" s="157" customFormat="1" x14ac:dyDescent="0.25">
      <c r="I310" s="90"/>
      <c r="J310" s="90"/>
      <c r="K310" s="90"/>
      <c r="L310" s="90"/>
      <c r="M310" s="90"/>
      <c r="N310" s="90"/>
      <c r="O310" s="90"/>
    </row>
    <row r="311" spans="9:15" s="157" customFormat="1" x14ac:dyDescent="0.25">
      <c r="I311" s="90"/>
      <c r="J311" s="90"/>
      <c r="K311" s="90"/>
      <c r="L311" s="90"/>
      <c r="M311" s="90"/>
      <c r="N311" s="90"/>
      <c r="O311" s="90"/>
    </row>
    <row r="312" spans="9:15" s="157" customFormat="1" x14ac:dyDescent="0.25">
      <c r="I312" s="90"/>
      <c r="J312" s="90"/>
      <c r="K312" s="90"/>
      <c r="L312" s="90"/>
      <c r="M312" s="90"/>
      <c r="N312" s="90"/>
      <c r="O312" s="90"/>
    </row>
    <row r="313" spans="9:15" s="157" customFormat="1" x14ac:dyDescent="0.25">
      <c r="I313" s="90"/>
      <c r="J313" s="90"/>
      <c r="K313" s="90"/>
      <c r="L313" s="90"/>
      <c r="M313" s="90"/>
      <c r="N313" s="90"/>
      <c r="O313" s="90"/>
    </row>
    <row r="314" spans="9:15" s="157" customFormat="1" x14ac:dyDescent="0.25">
      <c r="I314" s="90"/>
      <c r="J314" s="90"/>
      <c r="K314" s="90"/>
      <c r="L314" s="90"/>
      <c r="M314" s="90"/>
      <c r="N314" s="90"/>
      <c r="O314" s="90"/>
    </row>
    <row r="315" spans="9:15" s="157" customFormat="1" x14ac:dyDescent="0.25">
      <c r="I315" s="90"/>
      <c r="J315" s="90"/>
      <c r="K315" s="90"/>
      <c r="L315" s="90"/>
      <c r="M315" s="90"/>
      <c r="N315" s="90"/>
      <c r="O315" s="90"/>
    </row>
    <row r="316" spans="9:15" s="157" customFormat="1" x14ac:dyDescent="0.25">
      <c r="I316" s="90"/>
      <c r="J316" s="90"/>
      <c r="K316" s="90"/>
      <c r="L316" s="90"/>
      <c r="M316" s="90"/>
      <c r="N316" s="90"/>
      <c r="O316" s="90"/>
    </row>
    <row r="317" spans="9:15" s="157" customFormat="1" x14ac:dyDescent="0.25">
      <c r="I317" s="90"/>
      <c r="J317" s="90"/>
      <c r="K317" s="90"/>
      <c r="L317" s="90"/>
      <c r="M317" s="90"/>
      <c r="N317" s="90"/>
      <c r="O317" s="90"/>
    </row>
    <row r="318" spans="9:15" s="157" customFormat="1" x14ac:dyDescent="0.25">
      <c r="I318" s="90"/>
      <c r="J318" s="90"/>
      <c r="K318" s="90"/>
      <c r="L318" s="90"/>
      <c r="M318" s="90"/>
      <c r="N318" s="90"/>
      <c r="O318" s="90"/>
    </row>
    <row r="319" spans="9:15" s="157" customFormat="1" x14ac:dyDescent="0.25">
      <c r="I319" s="90"/>
      <c r="J319" s="90"/>
      <c r="K319" s="90"/>
      <c r="L319" s="90"/>
      <c r="M319" s="90"/>
      <c r="N319" s="90"/>
      <c r="O319" s="90"/>
    </row>
    <row r="320" spans="9:15" s="157" customFormat="1" x14ac:dyDescent="0.25">
      <c r="I320" s="90"/>
      <c r="J320" s="90"/>
      <c r="K320" s="90"/>
      <c r="L320" s="90"/>
      <c r="M320" s="90"/>
      <c r="N320" s="90"/>
      <c r="O320" s="90"/>
    </row>
    <row r="321" spans="9:15" s="157" customFormat="1" x14ac:dyDescent="0.25">
      <c r="I321" s="90"/>
      <c r="J321" s="90"/>
      <c r="K321" s="90"/>
      <c r="L321" s="90"/>
      <c r="M321" s="90"/>
      <c r="N321" s="90"/>
      <c r="O321" s="90"/>
    </row>
    <row r="322" spans="9:15" s="157" customFormat="1" x14ac:dyDescent="0.25">
      <c r="I322" s="90"/>
      <c r="J322" s="90"/>
      <c r="K322" s="90"/>
      <c r="L322" s="90"/>
      <c r="M322" s="90"/>
      <c r="N322" s="90"/>
      <c r="O322" s="90"/>
    </row>
    <row r="323" spans="9:15" s="157" customFormat="1" x14ac:dyDescent="0.25">
      <c r="I323" s="90"/>
      <c r="J323" s="90"/>
      <c r="K323" s="90"/>
      <c r="L323" s="90"/>
      <c r="M323" s="90"/>
      <c r="N323" s="90"/>
      <c r="O323" s="90"/>
    </row>
    <row r="324" spans="9:15" s="157" customFormat="1" x14ac:dyDescent="0.25">
      <c r="I324" s="90"/>
      <c r="J324" s="90"/>
      <c r="K324" s="90"/>
      <c r="L324" s="90"/>
      <c r="M324" s="90"/>
      <c r="N324" s="90"/>
      <c r="O324" s="90"/>
    </row>
    <row r="325" spans="9:15" s="157" customFormat="1" x14ac:dyDescent="0.25">
      <c r="I325" s="90"/>
      <c r="J325" s="90"/>
      <c r="K325" s="90"/>
      <c r="L325" s="90"/>
      <c r="M325" s="90"/>
      <c r="N325" s="90"/>
      <c r="O325" s="90"/>
    </row>
    <row r="326" spans="9:15" s="157" customFormat="1" x14ac:dyDescent="0.25">
      <c r="I326" s="90"/>
      <c r="J326" s="90"/>
      <c r="K326" s="90"/>
      <c r="L326" s="90"/>
      <c r="M326" s="90"/>
      <c r="N326" s="90"/>
      <c r="O326" s="90"/>
    </row>
    <row r="327" spans="9:15" s="157" customFormat="1" x14ac:dyDescent="0.25">
      <c r="I327" s="90"/>
      <c r="J327" s="90"/>
      <c r="K327" s="90"/>
      <c r="L327" s="90"/>
      <c r="M327" s="90"/>
      <c r="N327" s="90"/>
      <c r="O327" s="90"/>
    </row>
    <row r="328" spans="9:15" s="157" customFormat="1" x14ac:dyDescent="0.25">
      <c r="I328" s="90"/>
      <c r="J328" s="90"/>
      <c r="K328" s="90"/>
      <c r="L328" s="90"/>
      <c r="M328" s="90"/>
      <c r="N328" s="90"/>
      <c r="O328" s="90"/>
    </row>
    <row r="329" spans="9:15" s="157" customFormat="1" x14ac:dyDescent="0.25">
      <c r="I329" s="90"/>
      <c r="J329" s="90"/>
      <c r="K329" s="90"/>
      <c r="L329" s="90"/>
      <c r="M329" s="90"/>
      <c r="N329" s="90"/>
      <c r="O329" s="90"/>
    </row>
    <row r="330" spans="9:15" s="157" customFormat="1" x14ac:dyDescent="0.25">
      <c r="I330" s="90"/>
      <c r="J330" s="90"/>
      <c r="K330" s="90"/>
      <c r="L330" s="90"/>
      <c r="M330" s="90"/>
      <c r="N330" s="90"/>
      <c r="O330" s="90"/>
    </row>
    <row r="331" spans="9:15" s="157" customFormat="1" x14ac:dyDescent="0.25">
      <c r="I331" s="90"/>
      <c r="J331" s="90"/>
      <c r="K331" s="90"/>
      <c r="L331" s="90"/>
      <c r="M331" s="90"/>
      <c r="N331" s="90"/>
      <c r="O331" s="90"/>
    </row>
    <row r="332" spans="9:15" s="157" customFormat="1" x14ac:dyDescent="0.25">
      <c r="I332" s="90"/>
      <c r="J332" s="90"/>
      <c r="K332" s="90"/>
      <c r="L332" s="90"/>
      <c r="M332" s="90"/>
      <c r="N332" s="90"/>
      <c r="O332" s="90"/>
    </row>
    <row r="333" spans="9:15" s="157" customFormat="1" x14ac:dyDescent="0.25">
      <c r="I333" s="90"/>
      <c r="J333" s="90"/>
      <c r="K333" s="90"/>
      <c r="L333" s="90"/>
      <c r="M333" s="90"/>
      <c r="N333" s="90"/>
      <c r="O333" s="90"/>
    </row>
    <row r="334" spans="9:15" s="157" customFormat="1" x14ac:dyDescent="0.25">
      <c r="I334" s="90"/>
      <c r="J334" s="90"/>
      <c r="K334" s="90"/>
      <c r="L334" s="90"/>
      <c r="M334" s="90"/>
      <c r="N334" s="90"/>
      <c r="O334" s="90"/>
    </row>
    <row r="335" spans="9:15" s="157" customFormat="1" x14ac:dyDescent="0.25">
      <c r="I335" s="90"/>
      <c r="J335" s="90"/>
      <c r="K335" s="90"/>
      <c r="L335" s="90"/>
      <c r="M335" s="90"/>
      <c r="N335" s="90"/>
      <c r="O335" s="90"/>
    </row>
    <row r="336" spans="9:15" s="157" customFormat="1" x14ac:dyDescent="0.25">
      <c r="I336" s="90"/>
      <c r="J336" s="90"/>
      <c r="K336" s="90"/>
      <c r="L336" s="90"/>
      <c r="M336" s="90"/>
      <c r="N336" s="90"/>
      <c r="O336" s="90"/>
    </row>
    <row r="337" spans="9:15" s="157" customFormat="1" x14ac:dyDescent="0.25">
      <c r="I337" s="90"/>
      <c r="J337" s="90"/>
      <c r="K337" s="90"/>
      <c r="L337" s="90"/>
      <c r="M337" s="90"/>
      <c r="N337" s="90"/>
      <c r="O337" s="90"/>
    </row>
    <row r="338" spans="9:15" s="157" customFormat="1" x14ac:dyDescent="0.25">
      <c r="I338" s="90"/>
      <c r="J338" s="90"/>
      <c r="K338" s="90"/>
      <c r="L338" s="90"/>
      <c r="M338" s="90"/>
      <c r="N338" s="90"/>
      <c r="O338" s="90"/>
    </row>
    <row r="339" spans="9:15" s="157" customFormat="1" x14ac:dyDescent="0.25">
      <c r="I339" s="90"/>
      <c r="J339" s="90"/>
      <c r="K339" s="90"/>
      <c r="L339" s="90"/>
      <c r="M339" s="90"/>
      <c r="N339" s="90"/>
      <c r="O339" s="90"/>
    </row>
    <row r="340" spans="9:15" s="157" customFormat="1" x14ac:dyDescent="0.25">
      <c r="I340" s="90"/>
      <c r="J340" s="90"/>
      <c r="K340" s="90"/>
      <c r="L340" s="90"/>
      <c r="M340" s="90"/>
      <c r="N340" s="90"/>
      <c r="O340" s="90"/>
    </row>
    <row r="341" spans="9:15" s="157" customFormat="1" x14ac:dyDescent="0.25">
      <c r="I341" s="90"/>
      <c r="J341" s="90"/>
      <c r="K341" s="90"/>
      <c r="L341" s="90"/>
      <c r="M341" s="90"/>
      <c r="N341" s="90"/>
      <c r="O341" s="90"/>
    </row>
    <row r="342" spans="9:15" s="157" customFormat="1" x14ac:dyDescent="0.25">
      <c r="I342" s="90"/>
      <c r="J342" s="90"/>
      <c r="K342" s="90"/>
      <c r="L342" s="90"/>
      <c r="M342" s="90"/>
      <c r="N342" s="90"/>
      <c r="O342" s="90"/>
    </row>
    <row r="343" spans="9:15" s="157" customFormat="1" x14ac:dyDescent="0.25">
      <c r="I343" s="90"/>
      <c r="J343" s="90"/>
      <c r="K343" s="90"/>
      <c r="L343" s="90"/>
      <c r="M343" s="90"/>
      <c r="N343" s="90"/>
      <c r="O343" s="90"/>
    </row>
    <row r="344" spans="9:15" s="157" customFormat="1" x14ac:dyDescent="0.25">
      <c r="I344" s="90"/>
      <c r="J344" s="90"/>
      <c r="K344" s="90"/>
      <c r="L344" s="90"/>
      <c r="M344" s="90"/>
      <c r="N344" s="90"/>
      <c r="O344" s="90"/>
    </row>
    <row r="345" spans="9:15" s="157" customFormat="1" x14ac:dyDescent="0.25">
      <c r="I345" s="90"/>
      <c r="J345" s="90"/>
      <c r="K345" s="90"/>
      <c r="L345" s="90"/>
      <c r="M345" s="90"/>
      <c r="N345" s="90"/>
      <c r="O345" s="90"/>
    </row>
    <row r="346" spans="9:15" s="157" customFormat="1" x14ac:dyDescent="0.25">
      <c r="I346" s="90"/>
      <c r="J346" s="90"/>
      <c r="K346" s="90"/>
      <c r="L346" s="90"/>
      <c r="M346" s="90"/>
      <c r="N346" s="90"/>
      <c r="O346" s="90"/>
    </row>
    <row r="347" spans="9:15" s="157" customFormat="1" x14ac:dyDescent="0.25">
      <c r="I347" s="90"/>
      <c r="J347" s="90"/>
      <c r="K347" s="90"/>
      <c r="L347" s="90"/>
      <c r="M347" s="90"/>
      <c r="N347" s="90"/>
      <c r="O347" s="90"/>
    </row>
    <row r="348" spans="9:15" s="157" customFormat="1" x14ac:dyDescent="0.25">
      <c r="I348" s="90"/>
      <c r="J348" s="90"/>
      <c r="K348" s="90"/>
      <c r="L348" s="90"/>
      <c r="M348" s="90"/>
      <c r="N348" s="90"/>
      <c r="O348" s="90"/>
    </row>
    <row r="349" spans="9:15" s="157" customFormat="1" x14ac:dyDescent="0.25">
      <c r="I349" s="90"/>
      <c r="J349" s="90"/>
      <c r="K349" s="90"/>
      <c r="L349" s="90"/>
      <c r="M349" s="90"/>
      <c r="N349" s="90"/>
      <c r="O349" s="90"/>
    </row>
    <row r="350" spans="9:15" s="157" customFormat="1" x14ac:dyDescent="0.25">
      <c r="I350" s="90"/>
      <c r="J350" s="90"/>
      <c r="K350" s="90"/>
      <c r="L350" s="90"/>
      <c r="M350" s="90"/>
      <c r="N350" s="90"/>
      <c r="O350" s="90"/>
    </row>
    <row r="351" spans="9:15" s="157" customFormat="1" x14ac:dyDescent="0.25">
      <c r="I351" s="90"/>
      <c r="J351" s="90"/>
      <c r="K351" s="90"/>
      <c r="L351" s="90"/>
      <c r="M351" s="90"/>
      <c r="N351" s="90"/>
      <c r="O351" s="90"/>
    </row>
    <row r="352" spans="9:15" s="157" customFormat="1" x14ac:dyDescent="0.25">
      <c r="I352" s="90"/>
      <c r="J352" s="90"/>
      <c r="K352" s="90"/>
      <c r="L352" s="90"/>
      <c r="M352" s="90"/>
      <c r="N352" s="90"/>
      <c r="O352" s="90"/>
    </row>
    <row r="353" spans="9:15" s="157" customFormat="1" x14ac:dyDescent="0.25">
      <c r="I353" s="90"/>
      <c r="J353" s="90"/>
      <c r="K353" s="90"/>
      <c r="L353" s="90"/>
      <c r="M353" s="90"/>
      <c r="N353" s="90"/>
      <c r="O353" s="90"/>
    </row>
    <row r="354" spans="9:15" s="157" customFormat="1" x14ac:dyDescent="0.25">
      <c r="I354" s="90"/>
      <c r="J354" s="90"/>
      <c r="K354" s="90"/>
      <c r="L354" s="90"/>
      <c r="M354" s="90"/>
      <c r="N354" s="90"/>
      <c r="O354" s="90"/>
    </row>
    <row r="355" spans="9:15" s="157" customFormat="1" x14ac:dyDescent="0.25">
      <c r="I355" s="90"/>
      <c r="J355" s="90"/>
      <c r="K355" s="90"/>
      <c r="L355" s="90"/>
      <c r="M355" s="90"/>
      <c r="N355" s="90"/>
      <c r="O355" s="90"/>
    </row>
    <row r="356" spans="9:15" s="157" customFormat="1" x14ac:dyDescent="0.25">
      <c r="I356" s="90"/>
      <c r="J356" s="90"/>
      <c r="K356" s="90"/>
      <c r="L356" s="90"/>
      <c r="M356" s="90"/>
      <c r="N356" s="90"/>
      <c r="O356" s="90"/>
    </row>
    <row r="357" spans="9:15" s="157" customFormat="1" x14ac:dyDescent="0.25">
      <c r="I357" s="90"/>
      <c r="J357" s="90"/>
      <c r="K357" s="90"/>
      <c r="L357" s="90"/>
      <c r="M357" s="90"/>
      <c r="N357" s="90"/>
      <c r="O357" s="90"/>
    </row>
    <row r="358" spans="9:15" s="157" customFormat="1" x14ac:dyDescent="0.25">
      <c r="I358" s="90"/>
      <c r="J358" s="90"/>
      <c r="K358" s="90"/>
      <c r="L358" s="90"/>
      <c r="M358" s="90"/>
      <c r="N358" s="90"/>
      <c r="O358" s="90"/>
    </row>
    <row r="359" spans="9:15" s="157" customFormat="1" x14ac:dyDescent="0.25">
      <c r="I359" s="90"/>
      <c r="J359" s="90"/>
      <c r="K359" s="90"/>
      <c r="L359" s="90"/>
      <c r="M359" s="90"/>
      <c r="N359" s="90"/>
      <c r="O359" s="90"/>
    </row>
    <row r="360" spans="9:15" s="157" customFormat="1" x14ac:dyDescent="0.25">
      <c r="I360" s="90"/>
      <c r="J360" s="90"/>
      <c r="K360" s="90"/>
      <c r="L360" s="90"/>
      <c r="M360" s="90"/>
      <c r="N360" s="90"/>
      <c r="O360" s="90"/>
    </row>
    <row r="361" spans="9:15" s="157" customFormat="1" x14ac:dyDescent="0.25">
      <c r="I361" s="90"/>
      <c r="J361" s="90"/>
      <c r="K361" s="90"/>
      <c r="L361" s="90"/>
      <c r="M361" s="90"/>
      <c r="N361" s="90"/>
      <c r="O361" s="90"/>
    </row>
    <row r="362" spans="9:15" s="157" customFormat="1" x14ac:dyDescent="0.25">
      <c r="I362" s="90"/>
      <c r="J362" s="90"/>
      <c r="K362" s="90"/>
      <c r="L362" s="90"/>
      <c r="M362" s="90"/>
      <c r="N362" s="90"/>
      <c r="O362" s="90"/>
    </row>
    <row r="363" spans="9:15" s="157" customFormat="1" x14ac:dyDescent="0.25">
      <c r="I363" s="90"/>
      <c r="J363" s="90"/>
      <c r="K363" s="90"/>
      <c r="L363" s="90"/>
      <c r="M363" s="90"/>
      <c r="N363" s="90"/>
      <c r="O363" s="90"/>
    </row>
    <row r="364" spans="9:15" s="157" customFormat="1" x14ac:dyDescent="0.25">
      <c r="I364" s="90"/>
      <c r="J364" s="90"/>
      <c r="K364" s="90"/>
      <c r="L364" s="90"/>
      <c r="M364" s="90"/>
      <c r="N364" s="90"/>
      <c r="O364" s="90"/>
    </row>
    <row r="365" spans="9:15" s="157" customFormat="1" x14ac:dyDescent="0.25">
      <c r="I365" s="90"/>
      <c r="J365" s="90"/>
      <c r="K365" s="90"/>
      <c r="L365" s="90"/>
      <c r="M365" s="90"/>
      <c r="N365" s="90"/>
      <c r="O365" s="90"/>
    </row>
    <row r="366" spans="9:15" s="157" customFormat="1" x14ac:dyDescent="0.25">
      <c r="I366" s="90"/>
      <c r="J366" s="90"/>
      <c r="K366" s="90"/>
      <c r="L366" s="90"/>
      <c r="M366" s="90"/>
      <c r="N366" s="90"/>
      <c r="O366" s="90"/>
    </row>
    <row r="367" spans="9:15" s="157" customFormat="1" x14ac:dyDescent="0.25">
      <c r="I367" s="90"/>
      <c r="J367" s="90"/>
      <c r="K367" s="90"/>
      <c r="L367" s="90"/>
      <c r="M367" s="90"/>
      <c r="N367" s="90"/>
      <c r="O367" s="90"/>
    </row>
    <row r="368" spans="9:15" s="157" customFormat="1" x14ac:dyDescent="0.25">
      <c r="I368" s="90"/>
      <c r="J368" s="90"/>
      <c r="K368" s="90"/>
      <c r="L368" s="90"/>
      <c r="M368" s="90"/>
      <c r="N368" s="90"/>
      <c r="O368" s="90"/>
    </row>
    <row r="369" spans="9:15" s="157" customFormat="1" x14ac:dyDescent="0.25">
      <c r="I369" s="90"/>
      <c r="J369" s="90"/>
      <c r="K369" s="90"/>
      <c r="L369" s="90"/>
      <c r="M369" s="90"/>
      <c r="N369" s="90"/>
      <c r="O369" s="90"/>
    </row>
    <row r="370" spans="9:15" s="157" customFormat="1" x14ac:dyDescent="0.25">
      <c r="I370" s="90"/>
      <c r="J370" s="90"/>
      <c r="K370" s="90"/>
      <c r="L370" s="90"/>
      <c r="M370" s="90"/>
      <c r="N370" s="90"/>
      <c r="O370" s="90"/>
    </row>
    <row r="371" spans="9:15" s="157" customFormat="1" x14ac:dyDescent="0.25">
      <c r="I371" s="90"/>
      <c r="J371" s="90"/>
      <c r="K371" s="90"/>
      <c r="L371" s="90"/>
      <c r="M371" s="90"/>
      <c r="N371" s="90"/>
      <c r="O371" s="90"/>
    </row>
    <row r="372" spans="9:15" s="157" customFormat="1" x14ac:dyDescent="0.25">
      <c r="I372" s="90"/>
      <c r="J372" s="90"/>
      <c r="K372" s="90"/>
      <c r="L372" s="90"/>
      <c r="M372" s="90"/>
      <c r="N372" s="90"/>
      <c r="O372" s="90"/>
    </row>
    <row r="373" spans="9:15" s="157" customFormat="1" x14ac:dyDescent="0.25">
      <c r="I373" s="90"/>
      <c r="J373" s="90"/>
      <c r="K373" s="90"/>
      <c r="L373" s="90"/>
      <c r="M373" s="90"/>
      <c r="N373" s="90"/>
      <c r="O373" s="90"/>
    </row>
    <row r="374" spans="9:15" s="157" customFormat="1" x14ac:dyDescent="0.25">
      <c r="I374" s="90"/>
      <c r="J374" s="90"/>
      <c r="K374" s="90"/>
      <c r="L374" s="90"/>
      <c r="M374" s="90"/>
      <c r="N374" s="90"/>
      <c r="O374" s="90"/>
    </row>
    <row r="375" spans="9:15" s="157" customFormat="1" x14ac:dyDescent="0.25">
      <c r="I375" s="90"/>
      <c r="J375" s="90"/>
      <c r="K375" s="90"/>
      <c r="L375" s="90"/>
      <c r="M375" s="90"/>
      <c r="N375" s="90"/>
      <c r="O375" s="90"/>
    </row>
    <row r="376" spans="9:15" s="157" customFormat="1" x14ac:dyDescent="0.25">
      <c r="I376" s="90"/>
      <c r="J376" s="90"/>
      <c r="K376" s="90"/>
      <c r="L376" s="90"/>
      <c r="M376" s="90"/>
      <c r="N376" s="90"/>
      <c r="O376" s="90"/>
    </row>
    <row r="377" spans="9:15" s="157" customFormat="1" x14ac:dyDescent="0.25">
      <c r="I377" s="90"/>
      <c r="J377" s="90"/>
      <c r="K377" s="90"/>
      <c r="L377" s="90"/>
      <c r="M377" s="90"/>
      <c r="N377" s="90"/>
      <c r="O377" s="90"/>
    </row>
    <row r="378" spans="9:15" s="157" customFormat="1" x14ac:dyDescent="0.25">
      <c r="I378" s="90"/>
      <c r="J378" s="90"/>
      <c r="K378" s="90"/>
      <c r="L378" s="90"/>
      <c r="M378" s="90"/>
      <c r="N378" s="90"/>
      <c r="O378" s="90"/>
    </row>
  </sheetData>
  <mergeCells count="2">
    <mergeCell ref="B2:O7"/>
    <mergeCell ref="B37:O38"/>
  </mergeCells>
  <printOptions horizontalCentered="1" verticalCentered="1"/>
  <pageMargins left="0.57999999999999996" right="0.31" top="0.75" bottom="0.75" header="0.3" footer="0.3"/>
  <pageSetup scale="82" orientation="landscape" r:id="rId1"/>
  <headerFooter>
    <oddFooter>&amp;L&amp;A&amp;C&amp;F&amp;R&amp;D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39997558519241921"/>
    <pageSetUpPr autoPageBreaks="0"/>
  </sheetPr>
  <dimension ref="A1:BS751"/>
  <sheetViews>
    <sheetView showGridLines="0" zoomScale="80" zoomScaleNormal="80" workbookViewId="0"/>
  </sheetViews>
  <sheetFormatPr defaultRowHeight="13.2" x14ac:dyDescent="0.25"/>
  <cols>
    <col min="1" max="1" width="4.33203125" style="157" customWidth="1"/>
    <col min="2" max="2" width="36.6640625" customWidth="1"/>
    <col min="3" max="3" width="11.44140625" customWidth="1"/>
    <col min="4" max="4" width="12.5546875" customWidth="1"/>
    <col min="5" max="5" width="10.44140625" customWidth="1"/>
    <col min="6" max="6" width="11.33203125" customWidth="1"/>
    <col min="7" max="7" width="10.88671875" customWidth="1"/>
    <col min="8" max="8" width="11.88671875" customWidth="1"/>
    <col min="9" max="9" width="10" customWidth="1"/>
    <col min="10" max="10" width="10.109375" customWidth="1"/>
    <col min="11" max="11" width="10.44140625" customWidth="1"/>
    <col min="12" max="13" width="9.109375" customWidth="1"/>
    <col min="14" max="14" width="11.44140625" customWidth="1"/>
    <col min="15" max="15" width="10.109375" customWidth="1"/>
    <col min="16" max="16" width="14.109375" customWidth="1"/>
    <col min="17" max="17" width="10.33203125" hidden="1" customWidth="1"/>
    <col min="18" max="18" width="9.109375" hidden="1" customWidth="1"/>
    <col min="19" max="29" width="9.109375" style="157" hidden="1" customWidth="1"/>
    <col min="30" max="30" width="9.109375" style="157" customWidth="1"/>
    <col min="31" max="71" width="9.109375" style="157"/>
  </cols>
  <sheetData>
    <row r="1" spans="2:28" s="157" customFormat="1" x14ac:dyDescent="0.25"/>
    <row r="2" spans="2:28" s="157" customFormat="1" x14ac:dyDescent="0.25">
      <c r="B2" s="328" t="s">
        <v>261</v>
      </c>
      <c r="C2" s="328"/>
      <c r="D2" s="124"/>
      <c r="E2" s="329"/>
      <c r="F2" s="124"/>
      <c r="G2" s="330"/>
      <c r="H2" s="124"/>
      <c r="I2" s="329"/>
      <c r="J2" s="124"/>
      <c r="K2" s="141"/>
    </row>
    <row r="3" spans="2:28" s="157" customFormat="1" x14ac:dyDescent="0.25">
      <c r="B3" s="121" t="s">
        <v>239</v>
      </c>
      <c r="C3" s="121"/>
    </row>
    <row r="4" spans="2:28" s="157" customFormat="1" x14ac:dyDescent="0.25">
      <c r="B4" s="621" t="s">
        <v>262</v>
      </c>
      <c r="C4" s="621"/>
      <c r="D4" s="621"/>
      <c r="E4" s="621"/>
      <c r="F4" s="621"/>
      <c r="G4" s="621"/>
      <c r="H4" s="621"/>
      <c r="I4" s="621"/>
      <c r="J4" s="621"/>
      <c r="K4" s="621"/>
    </row>
    <row r="5" spans="2:28" s="157" customFormat="1" x14ac:dyDescent="0.25">
      <c r="B5" s="123" t="s">
        <v>263</v>
      </c>
      <c r="C5" s="123"/>
      <c r="D5" s="123"/>
      <c r="E5" s="123"/>
      <c r="F5" s="123"/>
      <c r="G5" s="123"/>
      <c r="H5" s="123"/>
      <c r="I5" s="123"/>
      <c r="J5" s="123"/>
      <c r="K5" s="123"/>
    </row>
    <row r="6" spans="2:28" s="157" customFormat="1" x14ac:dyDescent="0.25">
      <c r="B6" s="661" t="s">
        <v>264</v>
      </c>
      <c r="C6" s="661"/>
      <c r="D6" s="661"/>
      <c r="E6" s="661"/>
      <c r="F6" s="661"/>
      <c r="G6" s="661"/>
      <c r="H6" s="661"/>
      <c r="I6" s="661"/>
      <c r="J6" s="661"/>
      <c r="K6" s="661"/>
    </row>
    <row r="7" spans="2:28" s="157" customFormat="1" x14ac:dyDescent="0.25"/>
    <row r="8" spans="2:28" s="157" customFormat="1" ht="13.8" x14ac:dyDescent="0.25">
      <c r="B8" s="488" t="s">
        <v>254</v>
      </c>
      <c r="C8" s="488"/>
      <c r="Q8" s="89"/>
      <c r="R8" s="89"/>
    </row>
    <row r="9" spans="2:28" s="157" customFormat="1" ht="13.8" x14ac:dyDescent="0.25">
      <c r="B9" s="643" t="s">
        <v>400</v>
      </c>
      <c r="C9" s="643"/>
      <c r="D9" s="643"/>
      <c r="E9" s="643"/>
      <c r="F9" s="643"/>
      <c r="G9" s="643"/>
      <c r="H9" s="643"/>
      <c r="I9" s="643"/>
      <c r="J9" s="643"/>
      <c r="K9" s="643"/>
      <c r="L9" s="643"/>
      <c r="M9" s="643"/>
      <c r="N9" s="643"/>
      <c r="O9" s="643"/>
    </row>
    <row r="10" spans="2:28" s="157" customFormat="1" ht="13.8" x14ac:dyDescent="0.25">
      <c r="B10" s="643" t="s">
        <v>438</v>
      </c>
      <c r="C10" s="643"/>
      <c r="D10" s="643"/>
      <c r="E10" s="643"/>
      <c r="F10" s="643"/>
      <c r="G10" s="643"/>
      <c r="H10" s="643"/>
      <c r="I10" s="643"/>
      <c r="J10" s="643"/>
      <c r="K10" s="643"/>
      <c r="L10" s="643"/>
      <c r="M10" s="643"/>
      <c r="N10" s="643"/>
      <c r="O10" s="643"/>
    </row>
    <row r="11" spans="2:28" s="157" customFormat="1" x14ac:dyDescent="0.25"/>
    <row r="12" spans="2:28" s="157" customFormat="1" ht="15.6" x14ac:dyDescent="0.3">
      <c r="B12" s="331" t="s">
        <v>301</v>
      </c>
      <c r="C12" s="331"/>
    </row>
    <row r="13" spans="2:28" ht="14.4" x14ac:dyDescent="0.3">
      <c r="B13" s="657"/>
      <c r="C13" s="658"/>
      <c r="D13" s="650" t="s">
        <v>199</v>
      </c>
      <c r="E13" s="651"/>
      <c r="F13" s="651"/>
      <c r="G13" s="652"/>
      <c r="H13" s="648" t="s">
        <v>49</v>
      </c>
      <c r="I13" s="648"/>
      <c r="J13" s="648"/>
      <c r="K13" s="648"/>
      <c r="L13" s="648"/>
      <c r="M13" s="648"/>
      <c r="N13" s="648"/>
      <c r="O13" s="646" t="s">
        <v>208</v>
      </c>
      <c r="P13" s="157"/>
      <c r="Q13" s="157"/>
      <c r="R13" s="157"/>
    </row>
    <row r="14" spans="2:28" ht="12.75" customHeight="1" x14ac:dyDescent="0.3">
      <c r="B14" s="653" t="s">
        <v>108</v>
      </c>
      <c r="C14" s="654"/>
      <c r="D14" s="644" t="s">
        <v>186</v>
      </c>
      <c r="E14" s="644" t="s">
        <v>187</v>
      </c>
      <c r="F14" s="644" t="s">
        <v>197</v>
      </c>
      <c r="G14" s="646" t="s">
        <v>85</v>
      </c>
      <c r="H14" s="644" t="s">
        <v>6</v>
      </c>
      <c r="I14" s="644" t="s">
        <v>195</v>
      </c>
      <c r="J14" s="664" t="s">
        <v>198</v>
      </c>
      <c r="K14" s="664"/>
      <c r="L14" s="664" t="s">
        <v>11</v>
      </c>
      <c r="M14" s="664"/>
      <c r="N14" s="253"/>
      <c r="O14" s="647"/>
      <c r="P14" s="157"/>
      <c r="Q14" s="157"/>
      <c r="R14" s="157"/>
    </row>
    <row r="15" spans="2:28" ht="39.6" x14ac:dyDescent="0.25">
      <c r="B15" s="655"/>
      <c r="C15" s="656"/>
      <c r="D15" s="645"/>
      <c r="E15" s="645"/>
      <c r="F15" s="645"/>
      <c r="G15" s="647"/>
      <c r="H15" s="645"/>
      <c r="I15" s="645"/>
      <c r="J15" s="248" t="s">
        <v>202</v>
      </c>
      <c r="K15" s="248" t="s">
        <v>164</v>
      </c>
      <c r="L15" s="248" t="s">
        <v>201</v>
      </c>
      <c r="M15" s="248" t="s">
        <v>200</v>
      </c>
      <c r="N15" s="249" t="s">
        <v>86</v>
      </c>
      <c r="O15" s="649"/>
      <c r="P15" s="157"/>
      <c r="Q15" s="332" t="s">
        <v>188</v>
      </c>
      <c r="R15" s="332" t="s">
        <v>133</v>
      </c>
      <c r="U15" s="157" t="s">
        <v>108</v>
      </c>
      <c r="V15" s="157" t="s">
        <v>186</v>
      </c>
      <c r="W15" s="157" t="s">
        <v>187</v>
      </c>
      <c r="X15" s="157" t="s">
        <v>336</v>
      </c>
      <c r="Y15" s="157" t="s">
        <v>6</v>
      </c>
      <c r="Z15" s="157" t="s">
        <v>11</v>
      </c>
      <c r="AA15" s="157" t="s">
        <v>188</v>
      </c>
      <c r="AB15" s="157" t="s">
        <v>337</v>
      </c>
    </row>
    <row r="16" spans="2:28" x14ac:dyDescent="0.25">
      <c r="B16" s="166" t="s">
        <v>209</v>
      </c>
      <c r="C16" s="510"/>
      <c r="D16" s="167"/>
      <c r="E16" s="167"/>
      <c r="F16" s="167"/>
      <c r="G16" s="170"/>
      <c r="H16" s="167"/>
      <c r="I16" s="167"/>
      <c r="J16" s="171"/>
      <c r="K16" s="171"/>
      <c r="L16" s="171"/>
      <c r="M16" s="171"/>
      <c r="N16" s="172"/>
      <c r="O16" s="168"/>
      <c r="P16" s="157"/>
      <c r="Q16" s="332"/>
      <c r="R16" s="332"/>
    </row>
    <row r="17" spans="2:29" ht="14.4" x14ac:dyDescent="0.3">
      <c r="B17" s="657" t="s">
        <v>353</v>
      </c>
      <c r="C17" s="658"/>
      <c r="D17" s="173">
        <v>1.21</v>
      </c>
      <c r="E17" s="173">
        <v>1.07</v>
      </c>
      <c r="F17" s="173">
        <v>0.38</v>
      </c>
      <c r="G17" s="526">
        <f t="shared" ref="G17:G22" si="0">SUM(D17:F17)</f>
        <v>2.66</v>
      </c>
      <c r="H17" s="174">
        <v>0.83</v>
      </c>
      <c r="I17" s="174">
        <f>ROUND(K17*0.15,2)</f>
        <v>0.3</v>
      </c>
      <c r="J17" s="175">
        <f>ROUND((Q17*0.85)/3.5,2)</f>
        <v>0.57999999999999996</v>
      </c>
      <c r="K17" s="174">
        <f t="shared" ref="K17:K28" si="1">ROUND(J17*Diesel,2)</f>
        <v>1.97</v>
      </c>
      <c r="L17" s="175">
        <f>ROUND(R17/20,2)</f>
        <v>7.0000000000000007E-2</v>
      </c>
      <c r="M17" s="176">
        <f t="shared" ref="M17:M28" si="2">ROUND(L17*MachLabor,2)</f>
        <v>1.4</v>
      </c>
      <c r="N17" s="250">
        <f>SUM(H17,I17,K17,M17)</f>
        <v>4.5</v>
      </c>
      <c r="O17" s="177">
        <f t="shared" ref="O17" si="3">SUM(G17,N17)</f>
        <v>7.16</v>
      </c>
      <c r="P17" s="157"/>
      <c r="Q17" s="157">
        <v>2.39</v>
      </c>
      <c r="R17" s="157">
        <v>1.45</v>
      </c>
      <c r="U17" s="157" t="s">
        <v>338</v>
      </c>
      <c r="V17" s="157">
        <v>1.21</v>
      </c>
      <c r="W17" s="157">
        <v>1.07</v>
      </c>
      <c r="X17" s="157">
        <v>0.38</v>
      </c>
      <c r="Y17" s="157">
        <v>0.83</v>
      </c>
      <c r="Z17" s="157">
        <v>1.45</v>
      </c>
      <c r="AA17" s="157">
        <v>2.39</v>
      </c>
      <c r="AB17" s="157">
        <v>7.33</v>
      </c>
    </row>
    <row r="18" spans="2:29" ht="14.4" x14ac:dyDescent="0.3">
      <c r="B18" s="657" t="s">
        <v>378</v>
      </c>
      <c r="C18" s="658"/>
      <c r="D18" s="173">
        <v>0.31</v>
      </c>
      <c r="E18" s="173">
        <v>0.21</v>
      </c>
      <c r="F18" s="173">
        <v>0.03</v>
      </c>
      <c r="G18" s="526">
        <f t="shared" si="0"/>
        <v>0.55000000000000004</v>
      </c>
      <c r="H18" s="174">
        <v>0.23</v>
      </c>
      <c r="I18" s="174">
        <f t="shared" ref="I18:I28" si="4">ROUND(K18*0.15,2)</f>
        <v>0.15</v>
      </c>
      <c r="J18" s="175">
        <f t="shared" ref="J18:J28" si="5">ROUND((Q18*0.85)/3.5,2)</f>
        <v>0.3</v>
      </c>
      <c r="K18" s="174">
        <f t="shared" si="1"/>
        <v>1.02</v>
      </c>
      <c r="L18" s="175">
        <f t="shared" ref="L18:L28" si="6">ROUND(R18/20,2)</f>
        <v>0.04</v>
      </c>
      <c r="M18" s="176">
        <f t="shared" si="2"/>
        <v>0.8</v>
      </c>
      <c r="N18" s="250">
        <f>SUM(H18,I18,K18,M18)</f>
        <v>2.2000000000000002</v>
      </c>
      <c r="O18" s="177">
        <f t="shared" ref="O18:O26" si="7">SUM(G18,N18)</f>
        <v>2.75</v>
      </c>
      <c r="P18" s="157"/>
      <c r="Q18" s="157">
        <v>1.24</v>
      </c>
      <c r="R18" s="157">
        <v>0.74</v>
      </c>
      <c r="U18" s="157" t="s">
        <v>339</v>
      </c>
      <c r="V18" s="157">
        <v>0.42</v>
      </c>
      <c r="W18" s="157">
        <v>0.3</v>
      </c>
      <c r="X18" s="157">
        <v>0.04</v>
      </c>
      <c r="Y18" s="157">
        <v>0.33</v>
      </c>
      <c r="Z18" s="157">
        <v>1.02</v>
      </c>
      <c r="AA18" s="157">
        <v>1.68</v>
      </c>
      <c r="AB18" s="157">
        <v>3.78</v>
      </c>
    </row>
    <row r="19" spans="2:29" ht="14.4" x14ac:dyDescent="0.3">
      <c r="B19" s="657" t="s">
        <v>204</v>
      </c>
      <c r="C19" s="658"/>
      <c r="D19" s="164">
        <v>0.68</v>
      </c>
      <c r="E19" s="164">
        <v>0.49</v>
      </c>
      <c r="F19" s="164">
        <v>7.0000000000000007E-2</v>
      </c>
      <c r="G19" s="527">
        <f t="shared" si="0"/>
        <v>1.24</v>
      </c>
      <c r="H19" s="174">
        <v>0.52</v>
      </c>
      <c r="I19" s="174">
        <f t="shared" si="4"/>
        <v>0.31</v>
      </c>
      <c r="J19" s="175">
        <f t="shared" si="5"/>
        <v>0.61</v>
      </c>
      <c r="K19" s="174">
        <f t="shared" si="1"/>
        <v>2.0699999999999998</v>
      </c>
      <c r="L19" s="175">
        <f t="shared" si="6"/>
        <v>0.08</v>
      </c>
      <c r="M19" s="176">
        <f t="shared" si="2"/>
        <v>1.6</v>
      </c>
      <c r="N19" s="250">
        <f t="shared" ref="N19:N28" si="8">SUM(H19,I19,K19,M19)</f>
        <v>4.5</v>
      </c>
      <c r="O19" s="162">
        <f t="shared" si="7"/>
        <v>5.74</v>
      </c>
      <c r="P19" s="157"/>
      <c r="Q19" s="157">
        <v>2.5099999999999998</v>
      </c>
      <c r="R19" s="157">
        <v>1.53</v>
      </c>
      <c r="U19" s="157" t="s">
        <v>340</v>
      </c>
      <c r="V19" s="157">
        <v>0.68</v>
      </c>
      <c r="W19" s="157">
        <v>0.49</v>
      </c>
      <c r="X19" s="157">
        <v>7.0000000000000007E-2</v>
      </c>
      <c r="Y19" s="157">
        <v>0.52</v>
      </c>
      <c r="Z19" s="157">
        <v>1.53</v>
      </c>
      <c r="AA19" s="157">
        <v>2.5099999999999998</v>
      </c>
      <c r="AB19" s="157">
        <v>5.81</v>
      </c>
    </row>
    <row r="20" spans="2:29" ht="14.4" x14ac:dyDescent="0.3">
      <c r="B20" s="657" t="s">
        <v>205</v>
      </c>
      <c r="C20" s="658"/>
      <c r="D20" s="164">
        <v>0.45</v>
      </c>
      <c r="E20" s="164">
        <v>0.38</v>
      </c>
      <c r="F20" s="164">
        <v>0.05</v>
      </c>
      <c r="G20" s="527">
        <f t="shared" si="0"/>
        <v>0.88000000000000012</v>
      </c>
      <c r="H20" s="174">
        <v>0.43</v>
      </c>
      <c r="I20" s="174">
        <f t="shared" si="4"/>
        <v>0.16</v>
      </c>
      <c r="J20" s="175">
        <f t="shared" si="5"/>
        <v>0.32</v>
      </c>
      <c r="K20" s="174">
        <f t="shared" si="1"/>
        <v>1.0900000000000001</v>
      </c>
      <c r="L20" s="175">
        <f t="shared" si="6"/>
        <v>0.04</v>
      </c>
      <c r="M20" s="176">
        <f t="shared" si="2"/>
        <v>0.8</v>
      </c>
      <c r="N20" s="250">
        <f t="shared" si="8"/>
        <v>2.4800000000000004</v>
      </c>
      <c r="O20" s="162">
        <f t="shared" si="7"/>
        <v>3.3600000000000003</v>
      </c>
      <c r="P20" s="157"/>
      <c r="Q20" s="157">
        <v>1.3</v>
      </c>
      <c r="R20" s="157">
        <v>0.79</v>
      </c>
      <c r="U20" s="157" t="s">
        <v>341</v>
      </c>
      <c r="V20" s="157">
        <v>0.45</v>
      </c>
      <c r="W20" s="157">
        <v>0.38</v>
      </c>
      <c r="X20" s="157">
        <v>0.05</v>
      </c>
      <c r="Y20" s="157">
        <v>0.43</v>
      </c>
      <c r="Z20" s="157">
        <v>0.79</v>
      </c>
      <c r="AA20" s="157">
        <v>1.3</v>
      </c>
      <c r="AB20" s="157">
        <v>3.39</v>
      </c>
    </row>
    <row r="21" spans="2:29" ht="14.4" x14ac:dyDescent="0.3">
      <c r="B21" s="657" t="s">
        <v>352</v>
      </c>
      <c r="C21" s="658"/>
      <c r="D21" s="164">
        <v>0.6</v>
      </c>
      <c r="E21" s="164">
        <v>0.42</v>
      </c>
      <c r="F21" s="164">
        <v>0.06</v>
      </c>
      <c r="G21" s="527">
        <f t="shared" si="0"/>
        <v>1.08</v>
      </c>
      <c r="H21" s="174">
        <v>0.3</v>
      </c>
      <c r="I21" s="174">
        <f t="shared" si="4"/>
        <v>0.18</v>
      </c>
      <c r="J21" s="175">
        <f t="shared" si="5"/>
        <v>0.35</v>
      </c>
      <c r="K21" s="174">
        <f t="shared" si="1"/>
        <v>1.19</v>
      </c>
      <c r="L21" s="175">
        <f t="shared" si="6"/>
        <v>0.04</v>
      </c>
      <c r="M21" s="176">
        <f t="shared" si="2"/>
        <v>0.8</v>
      </c>
      <c r="N21" s="250">
        <f t="shared" ref="N21" si="9">SUM(H21,I21,K21,M21)</f>
        <v>2.4699999999999998</v>
      </c>
      <c r="O21" s="162">
        <f t="shared" ref="O21" si="10">SUM(G21,N21)</f>
        <v>3.55</v>
      </c>
      <c r="P21" s="157"/>
      <c r="Q21" s="157">
        <v>1.46</v>
      </c>
      <c r="R21" s="157">
        <v>0.89</v>
      </c>
      <c r="U21" s="157" t="s">
        <v>350</v>
      </c>
      <c r="V21" s="157">
        <v>0.72</v>
      </c>
      <c r="W21" s="157">
        <v>0.49</v>
      </c>
      <c r="X21" s="157">
        <v>7.0000000000000007E-2</v>
      </c>
      <c r="Y21" s="157">
        <v>0.35</v>
      </c>
      <c r="Z21" s="157">
        <v>1.19</v>
      </c>
      <c r="AA21" s="157">
        <v>1.95</v>
      </c>
      <c r="AB21" s="157">
        <v>4.78</v>
      </c>
    </row>
    <row r="22" spans="2:29" ht="14.4" x14ac:dyDescent="0.3">
      <c r="B22" s="521" t="s">
        <v>361</v>
      </c>
      <c r="C22" s="522"/>
      <c r="D22" s="164">
        <v>0.64</v>
      </c>
      <c r="E22" s="164">
        <v>0.73</v>
      </c>
      <c r="F22" s="164">
        <v>0.09</v>
      </c>
      <c r="G22" s="527">
        <f t="shared" si="0"/>
        <v>1.4600000000000002</v>
      </c>
      <c r="H22" s="174">
        <v>0.77</v>
      </c>
      <c r="I22" s="174">
        <f t="shared" si="4"/>
        <v>0.23</v>
      </c>
      <c r="J22" s="175">
        <f t="shared" si="5"/>
        <v>0.44</v>
      </c>
      <c r="K22" s="174">
        <f t="shared" si="1"/>
        <v>1.5</v>
      </c>
      <c r="L22" s="175">
        <f t="shared" si="6"/>
        <v>0.06</v>
      </c>
      <c r="M22" s="176">
        <f t="shared" si="2"/>
        <v>1.2</v>
      </c>
      <c r="N22" s="250">
        <f t="shared" ref="N22" si="11">SUM(H22,I22,K22,M22)</f>
        <v>3.7</v>
      </c>
      <c r="O22" s="162">
        <f t="shared" ref="O22" si="12">SUM(G22,N22)</f>
        <v>5.16</v>
      </c>
      <c r="P22" s="157"/>
      <c r="Q22" s="157">
        <v>1.83</v>
      </c>
      <c r="R22" s="157">
        <v>1.1100000000000001</v>
      </c>
      <c r="U22" s="157" t="s">
        <v>360</v>
      </c>
      <c r="V22" s="157">
        <v>0.64</v>
      </c>
      <c r="W22" s="157">
        <v>0.73</v>
      </c>
      <c r="X22" s="157">
        <v>0.09</v>
      </c>
      <c r="Y22" s="157">
        <v>0.77</v>
      </c>
      <c r="Z22" s="157">
        <v>1.1100000000000001</v>
      </c>
      <c r="AA22" s="157">
        <v>1.83</v>
      </c>
      <c r="AB22" s="157">
        <v>5.17</v>
      </c>
    </row>
    <row r="23" spans="2:29" ht="14.4" x14ac:dyDescent="0.3">
      <c r="B23" s="657" t="s">
        <v>367</v>
      </c>
      <c r="C23" s="658"/>
      <c r="D23" s="164">
        <v>0.31</v>
      </c>
      <c r="E23" s="164">
        <v>0.35</v>
      </c>
      <c r="F23" s="164">
        <v>0.04</v>
      </c>
      <c r="G23" s="527">
        <f t="shared" ref="G23:G34" si="13">SUM(D23:F23)</f>
        <v>0.7</v>
      </c>
      <c r="H23" s="174">
        <v>0.1</v>
      </c>
      <c r="I23" s="174">
        <f t="shared" si="4"/>
        <v>0.14000000000000001</v>
      </c>
      <c r="J23" s="175">
        <f t="shared" si="5"/>
        <v>0.28000000000000003</v>
      </c>
      <c r="K23" s="174">
        <f t="shared" si="1"/>
        <v>0.95</v>
      </c>
      <c r="L23" s="175">
        <f t="shared" si="6"/>
        <v>0.04</v>
      </c>
      <c r="M23" s="176">
        <f t="shared" si="2"/>
        <v>0.8</v>
      </c>
      <c r="N23" s="250">
        <f t="shared" si="8"/>
        <v>1.99</v>
      </c>
      <c r="O23" s="162">
        <f t="shared" si="7"/>
        <v>2.69</v>
      </c>
      <c r="P23" s="157"/>
      <c r="Q23" s="157">
        <v>1.17</v>
      </c>
      <c r="R23" s="157">
        <v>0.71</v>
      </c>
      <c r="U23" s="157" t="s">
        <v>342</v>
      </c>
      <c r="V23" s="157">
        <v>0.31</v>
      </c>
      <c r="W23" s="157">
        <v>0.35</v>
      </c>
      <c r="X23" s="157">
        <v>0.04</v>
      </c>
      <c r="Y23" s="157">
        <v>0.1</v>
      </c>
      <c r="Z23" s="157">
        <v>0.71</v>
      </c>
      <c r="AA23" s="157">
        <v>1.17</v>
      </c>
      <c r="AB23" s="157">
        <v>2.69</v>
      </c>
    </row>
    <row r="24" spans="2:29" ht="14.4" x14ac:dyDescent="0.3">
      <c r="B24" s="657" t="s">
        <v>206</v>
      </c>
      <c r="C24" s="658"/>
      <c r="D24" s="252">
        <v>0.33</v>
      </c>
      <c r="E24" s="252">
        <v>0.27</v>
      </c>
      <c r="F24" s="252">
        <v>0.04</v>
      </c>
      <c r="G24" s="527">
        <f>SUM(D24:F24)</f>
        <v>0.64000000000000012</v>
      </c>
      <c r="H24" s="174">
        <v>0.31</v>
      </c>
      <c r="I24" s="174">
        <f t="shared" si="4"/>
        <v>0.13</v>
      </c>
      <c r="J24" s="175">
        <f t="shared" si="5"/>
        <v>0.25</v>
      </c>
      <c r="K24" s="174">
        <f t="shared" si="1"/>
        <v>0.85</v>
      </c>
      <c r="L24" s="175">
        <f t="shared" si="6"/>
        <v>0.03</v>
      </c>
      <c r="M24" s="176">
        <f t="shared" si="2"/>
        <v>0.6</v>
      </c>
      <c r="N24" s="250">
        <f t="shared" si="8"/>
        <v>1.8900000000000001</v>
      </c>
      <c r="O24" s="162">
        <f t="shared" si="7"/>
        <v>2.5300000000000002</v>
      </c>
      <c r="P24" s="157"/>
      <c r="Q24" s="157">
        <v>1.01</v>
      </c>
      <c r="R24" s="157">
        <v>0.61</v>
      </c>
      <c r="U24" s="157" t="s">
        <v>343</v>
      </c>
      <c r="V24" s="157">
        <v>0.33</v>
      </c>
      <c r="W24" s="157">
        <v>0.27</v>
      </c>
      <c r="X24" s="157">
        <v>0.04</v>
      </c>
      <c r="Y24" s="157">
        <v>0.31</v>
      </c>
      <c r="Z24" s="157">
        <v>0.61</v>
      </c>
      <c r="AA24" s="157">
        <v>1.01</v>
      </c>
      <c r="AB24" s="157">
        <v>2.56</v>
      </c>
    </row>
    <row r="25" spans="2:29" ht="14.4" x14ac:dyDescent="0.3">
      <c r="B25" s="657" t="s">
        <v>207</v>
      </c>
      <c r="C25" s="658"/>
      <c r="D25" s="164">
        <v>0.88</v>
      </c>
      <c r="E25" s="164">
        <v>0.97</v>
      </c>
      <c r="F25" s="164">
        <v>0.38</v>
      </c>
      <c r="G25" s="527">
        <f t="shared" si="13"/>
        <v>2.23</v>
      </c>
      <c r="H25" s="174">
        <v>0.91</v>
      </c>
      <c r="I25" s="174">
        <f t="shared" si="4"/>
        <v>0.37</v>
      </c>
      <c r="J25" s="175">
        <f t="shared" si="5"/>
        <v>0.72</v>
      </c>
      <c r="K25" s="174">
        <f t="shared" si="1"/>
        <v>2.4500000000000002</v>
      </c>
      <c r="L25" s="175">
        <f t="shared" si="6"/>
        <v>0.09</v>
      </c>
      <c r="M25" s="176">
        <f t="shared" si="2"/>
        <v>1.8</v>
      </c>
      <c r="N25" s="250">
        <f t="shared" si="8"/>
        <v>5.53</v>
      </c>
      <c r="O25" s="162">
        <f t="shared" si="7"/>
        <v>7.76</v>
      </c>
      <c r="P25" s="157"/>
      <c r="Q25" s="157">
        <v>2.97</v>
      </c>
      <c r="R25" s="157">
        <v>1.8</v>
      </c>
      <c r="U25" s="157" t="s">
        <v>344</v>
      </c>
      <c r="V25" s="157">
        <v>0.88</v>
      </c>
      <c r="W25" s="157">
        <v>0.97</v>
      </c>
      <c r="X25" s="157">
        <v>0.38</v>
      </c>
      <c r="Y25" s="157">
        <v>0.91</v>
      </c>
      <c r="Z25" s="157">
        <v>1.8</v>
      </c>
      <c r="AA25" s="157">
        <v>2.97</v>
      </c>
      <c r="AB25" s="157">
        <v>7.9</v>
      </c>
    </row>
    <row r="26" spans="2:29" ht="14.4" x14ac:dyDescent="0.3">
      <c r="B26" s="657" t="s">
        <v>381</v>
      </c>
      <c r="C26" s="658"/>
      <c r="D26" s="252">
        <v>2.48</v>
      </c>
      <c r="E26" s="252">
        <v>2.21</v>
      </c>
      <c r="F26" s="252">
        <v>0.92</v>
      </c>
      <c r="G26" s="527">
        <f t="shared" si="13"/>
        <v>5.6099999999999994</v>
      </c>
      <c r="H26" s="174">
        <v>2.29</v>
      </c>
      <c r="I26" s="174">
        <f t="shared" si="4"/>
        <v>0.27</v>
      </c>
      <c r="J26" s="175">
        <f t="shared" si="5"/>
        <v>0.52</v>
      </c>
      <c r="K26" s="174">
        <f t="shared" si="1"/>
        <v>1.77</v>
      </c>
      <c r="L26" s="175">
        <f t="shared" si="6"/>
        <v>0.09</v>
      </c>
      <c r="M26" s="176">
        <f t="shared" si="2"/>
        <v>1.8</v>
      </c>
      <c r="N26" s="250">
        <f t="shared" si="8"/>
        <v>6.13</v>
      </c>
      <c r="O26" s="162">
        <f t="shared" si="7"/>
        <v>11.739999999999998</v>
      </c>
      <c r="P26" s="157"/>
      <c r="Q26" s="157">
        <v>2.15</v>
      </c>
      <c r="R26" s="157">
        <v>1.83</v>
      </c>
      <c r="U26" s="157" t="s">
        <v>345</v>
      </c>
      <c r="V26" s="157">
        <v>2.48</v>
      </c>
      <c r="W26" s="157">
        <v>2.21</v>
      </c>
      <c r="X26" s="157">
        <v>0.92</v>
      </c>
      <c r="Y26" s="157">
        <v>2.29</v>
      </c>
      <c r="Z26" s="157">
        <v>1.83</v>
      </c>
      <c r="AA26" s="157">
        <v>2.15</v>
      </c>
      <c r="AB26" s="157">
        <v>11.89</v>
      </c>
    </row>
    <row r="27" spans="2:29" ht="14.4" x14ac:dyDescent="0.3">
      <c r="B27" s="657" t="s">
        <v>380</v>
      </c>
      <c r="C27" s="658"/>
      <c r="D27" s="252">
        <v>3.31</v>
      </c>
      <c r="E27" s="252">
        <v>2.94</v>
      </c>
      <c r="F27" s="252">
        <v>1.23</v>
      </c>
      <c r="G27" s="527">
        <f t="shared" si="13"/>
        <v>7.48</v>
      </c>
      <c r="H27" s="174">
        <v>3.06</v>
      </c>
      <c r="I27" s="174">
        <f t="shared" si="4"/>
        <v>0.36</v>
      </c>
      <c r="J27" s="175">
        <f t="shared" si="5"/>
        <v>0.7</v>
      </c>
      <c r="K27" s="174">
        <f t="shared" si="1"/>
        <v>2.38</v>
      </c>
      <c r="L27" s="175">
        <f t="shared" si="6"/>
        <v>0.12</v>
      </c>
      <c r="M27" s="176">
        <f t="shared" si="2"/>
        <v>2.4</v>
      </c>
      <c r="N27" s="250">
        <f t="shared" ref="N27" si="14">SUM(H27,I27,K27,M27)</f>
        <v>8.1999999999999993</v>
      </c>
      <c r="O27" s="162">
        <f t="shared" ref="O27" si="15">SUM(G27,N27)</f>
        <v>15.68</v>
      </c>
      <c r="P27" s="157"/>
      <c r="Q27" s="157">
        <v>2.87</v>
      </c>
      <c r="R27" s="157">
        <v>2.44</v>
      </c>
    </row>
    <row r="28" spans="2:29" ht="14.4" x14ac:dyDescent="0.3">
      <c r="B28" s="657" t="s">
        <v>281</v>
      </c>
      <c r="C28" s="658"/>
      <c r="D28" s="252">
        <v>0.69</v>
      </c>
      <c r="E28" s="252">
        <v>0.5</v>
      </c>
      <c r="F28" s="252">
        <v>0.08</v>
      </c>
      <c r="G28" s="527">
        <f t="shared" si="13"/>
        <v>1.27</v>
      </c>
      <c r="H28" s="174">
        <v>0.39</v>
      </c>
      <c r="I28" s="174">
        <f t="shared" si="4"/>
        <v>0.35</v>
      </c>
      <c r="J28" s="175">
        <f t="shared" si="5"/>
        <v>0.68</v>
      </c>
      <c r="K28" s="174">
        <f t="shared" si="1"/>
        <v>2.31</v>
      </c>
      <c r="L28" s="175">
        <f t="shared" si="6"/>
        <v>0.09</v>
      </c>
      <c r="M28" s="176">
        <f t="shared" si="2"/>
        <v>1.8</v>
      </c>
      <c r="N28" s="250">
        <f t="shared" si="8"/>
        <v>4.8499999999999996</v>
      </c>
      <c r="O28" s="162">
        <f>SUM(G28,N28)</f>
        <v>6.1199999999999992</v>
      </c>
      <c r="P28" s="157"/>
      <c r="Q28" s="157">
        <v>2.79</v>
      </c>
      <c r="R28" s="157">
        <v>1.85</v>
      </c>
      <c r="U28" s="157" t="s">
        <v>346</v>
      </c>
      <c r="V28" s="157">
        <v>0.9</v>
      </c>
      <c r="W28" s="157">
        <v>0.65</v>
      </c>
      <c r="X28" s="157">
        <v>0.1</v>
      </c>
      <c r="Y28" s="157">
        <v>0.5</v>
      </c>
      <c r="Z28" s="157">
        <v>2.4</v>
      </c>
      <c r="AA28" s="157">
        <v>3.62</v>
      </c>
      <c r="AB28" s="157">
        <v>8.17</v>
      </c>
    </row>
    <row r="29" spans="2:29" x14ac:dyDescent="0.25">
      <c r="B29" s="304" t="s">
        <v>210</v>
      </c>
      <c r="C29" s="511"/>
      <c r="D29" s="305"/>
      <c r="E29" s="305"/>
      <c r="F29" s="305"/>
      <c r="G29" s="306"/>
      <c r="H29" s="305"/>
      <c r="I29" s="305"/>
      <c r="J29" s="307"/>
      <c r="K29" s="307"/>
      <c r="L29" s="307"/>
      <c r="M29" s="307"/>
      <c r="N29" s="308"/>
      <c r="O29" s="309"/>
      <c r="P29" s="157"/>
      <c r="Q29" s="533"/>
      <c r="R29" s="157"/>
      <c r="U29" s="335" t="s">
        <v>358</v>
      </c>
      <c r="V29" s="533">
        <f>V28*0.77</f>
        <v>0.69300000000000006</v>
      </c>
      <c r="W29" s="533">
        <f t="shared" ref="W29:AA29" si="16">W28*0.77</f>
        <v>0.50050000000000006</v>
      </c>
      <c r="X29" s="533">
        <f t="shared" si="16"/>
        <v>7.7000000000000013E-2</v>
      </c>
      <c r="Y29" s="533">
        <f t="shared" si="16"/>
        <v>0.38500000000000001</v>
      </c>
      <c r="Z29" s="533">
        <f t="shared" si="16"/>
        <v>1.8479999999999999</v>
      </c>
      <c r="AA29" s="533">
        <f t="shared" si="16"/>
        <v>2.7874000000000003</v>
      </c>
      <c r="AB29" s="335">
        <f t="shared" ref="AB29" si="17">SUM(V29:AA29)</f>
        <v>6.2909000000000006</v>
      </c>
      <c r="AC29" s="532">
        <f>SUM(V29:AA29)</f>
        <v>6.2909000000000006</v>
      </c>
    </row>
    <row r="30" spans="2:29" ht="14.4" x14ac:dyDescent="0.3">
      <c r="B30" s="659" t="s">
        <v>258</v>
      </c>
      <c r="C30" s="660"/>
      <c r="D30" s="311">
        <v>0.79</v>
      </c>
      <c r="E30" s="311">
        <v>0.5</v>
      </c>
      <c r="F30" s="311">
        <v>0.81</v>
      </c>
      <c r="G30" s="528">
        <f>SUM(D30:F30)</f>
        <v>2.1</v>
      </c>
      <c r="H30" s="312">
        <v>0.8</v>
      </c>
      <c r="I30" s="313">
        <f>ROUND(K30*0.15,2)</f>
        <v>0.05</v>
      </c>
      <c r="J30" s="314">
        <f>ROUND((Q30*0.85)/3.5,2)</f>
        <v>0.1</v>
      </c>
      <c r="K30" s="313">
        <f>ROUND(J30*Diesel,2)</f>
        <v>0.34</v>
      </c>
      <c r="L30" s="314">
        <f>ROUND(R30/17,2)</f>
        <v>0.04</v>
      </c>
      <c r="M30" s="312">
        <f t="shared" ref="M30:M35" si="18">ROUND(L30*MachLabor,2)</f>
        <v>0.8</v>
      </c>
      <c r="N30" s="326">
        <f t="shared" ref="N30:N31" si="19">SUM(H30,I30,K30,M30)</f>
        <v>1.9900000000000002</v>
      </c>
      <c r="O30" s="316">
        <f t="shared" ref="O30:O31" si="20">SUM(G30,N30)</f>
        <v>4.09</v>
      </c>
      <c r="P30" s="157"/>
      <c r="Q30" s="157">
        <v>0.4</v>
      </c>
      <c r="R30" s="157">
        <v>0.61</v>
      </c>
      <c r="U30" s="157" t="s">
        <v>347</v>
      </c>
      <c r="V30" s="157">
        <v>0.79</v>
      </c>
      <c r="W30" s="157">
        <v>0.5</v>
      </c>
      <c r="X30" s="157">
        <v>0.81</v>
      </c>
      <c r="Y30" s="157">
        <v>0.8</v>
      </c>
      <c r="Z30" s="157">
        <v>0.61</v>
      </c>
      <c r="AA30" s="157">
        <v>0.4</v>
      </c>
      <c r="AB30" s="157">
        <v>3.92</v>
      </c>
    </row>
    <row r="31" spans="2:29" ht="14.4" x14ac:dyDescent="0.3">
      <c r="B31" s="659" t="s">
        <v>258</v>
      </c>
      <c r="C31" s="660"/>
      <c r="D31" s="311">
        <v>0.79</v>
      </c>
      <c r="E31" s="311">
        <v>0.5</v>
      </c>
      <c r="F31" s="311">
        <v>0.81</v>
      </c>
      <c r="G31" s="528">
        <f>SUM(D31:F31)</f>
        <v>2.1</v>
      </c>
      <c r="H31" s="312">
        <v>0.8</v>
      </c>
      <c r="I31" s="313">
        <f t="shared" ref="I31:I35" si="21">ROUND(K31*0.15,2)</f>
        <v>0.05</v>
      </c>
      <c r="J31" s="314">
        <f t="shared" ref="J31:J35" si="22">ROUND((Q31*0.85)/3.5,2)</f>
        <v>0.1</v>
      </c>
      <c r="K31" s="313">
        <f>ROUND(J31*Diesel,2)</f>
        <v>0.34</v>
      </c>
      <c r="L31" s="314">
        <f t="shared" ref="L31" si="23">ROUND(R31/17,2)</f>
        <v>0.04</v>
      </c>
      <c r="M31" s="312">
        <f t="shared" si="18"/>
        <v>0.8</v>
      </c>
      <c r="N31" s="326">
        <f t="shared" si="19"/>
        <v>1.9900000000000002</v>
      </c>
      <c r="O31" s="316">
        <f t="shared" si="20"/>
        <v>4.09</v>
      </c>
      <c r="P31" s="157"/>
      <c r="Q31" s="157">
        <v>0.4</v>
      </c>
      <c r="R31" s="157">
        <v>0.61</v>
      </c>
      <c r="U31" s="157" t="s">
        <v>347</v>
      </c>
      <c r="V31" s="157">
        <v>0.79</v>
      </c>
      <c r="W31" s="157">
        <v>0.5</v>
      </c>
      <c r="X31" s="157">
        <v>0.81</v>
      </c>
      <c r="Y31" s="157">
        <v>0.8</v>
      </c>
      <c r="Z31" s="157">
        <v>0.61</v>
      </c>
      <c r="AA31" s="157">
        <v>0.4</v>
      </c>
      <c r="AB31" s="157">
        <v>3.92</v>
      </c>
    </row>
    <row r="32" spans="2:29" ht="14.4" x14ac:dyDescent="0.3">
      <c r="B32" s="659" t="s">
        <v>192</v>
      </c>
      <c r="C32" s="660"/>
      <c r="D32" s="311">
        <v>0.22</v>
      </c>
      <c r="E32" s="311">
        <v>0.18</v>
      </c>
      <c r="F32" s="311">
        <v>0.28999999999999998</v>
      </c>
      <c r="G32" s="528">
        <f>SUM(D32:F32)</f>
        <v>0.69</v>
      </c>
      <c r="H32" s="312">
        <v>0.2</v>
      </c>
      <c r="I32" s="313">
        <f t="shared" si="21"/>
        <v>0.02</v>
      </c>
      <c r="J32" s="314">
        <f t="shared" si="22"/>
        <v>0.03</v>
      </c>
      <c r="K32" s="313">
        <f>ROUND(J32*Diesel,2)</f>
        <v>0.1</v>
      </c>
      <c r="L32" s="314">
        <f>ROUND(R32/17,2)</f>
        <v>0.01</v>
      </c>
      <c r="M32" s="312">
        <f t="shared" si="18"/>
        <v>0.2</v>
      </c>
      <c r="N32" s="326">
        <f>SUM(H32,I32,K32,M32)</f>
        <v>0.52</v>
      </c>
      <c r="O32" s="316">
        <f>SUM(G32,N32)</f>
        <v>1.21</v>
      </c>
      <c r="P32" s="157"/>
      <c r="Q32" s="157">
        <v>0.14000000000000001</v>
      </c>
      <c r="R32" s="157">
        <v>0.2</v>
      </c>
      <c r="U32" s="157" t="s">
        <v>192</v>
      </c>
      <c r="V32" s="157">
        <v>0.22</v>
      </c>
      <c r="W32" s="157">
        <v>0.18</v>
      </c>
      <c r="X32" s="157">
        <v>0.28999999999999998</v>
      </c>
      <c r="Y32" s="157">
        <v>0.2</v>
      </c>
      <c r="Z32" s="157">
        <v>0.2</v>
      </c>
      <c r="AA32" s="157">
        <v>0.14000000000000001</v>
      </c>
      <c r="AB32" s="157">
        <v>1.23</v>
      </c>
    </row>
    <row r="33" spans="1:71" ht="14.4" x14ac:dyDescent="0.3">
      <c r="B33" s="659" t="s">
        <v>193</v>
      </c>
      <c r="C33" s="660"/>
      <c r="D33" s="311">
        <v>0.24</v>
      </c>
      <c r="E33" s="311">
        <v>0.11</v>
      </c>
      <c r="F33" s="311">
        <v>0.18</v>
      </c>
      <c r="G33" s="528">
        <f t="shared" si="13"/>
        <v>0.53</v>
      </c>
      <c r="H33" s="312">
        <v>0.08</v>
      </c>
      <c r="I33" s="313">
        <f t="shared" si="21"/>
        <v>0.02</v>
      </c>
      <c r="J33" s="314">
        <f t="shared" si="22"/>
        <v>0.03</v>
      </c>
      <c r="K33" s="313">
        <f>ROUND(J33*Diesel,2)</f>
        <v>0.1</v>
      </c>
      <c r="L33" s="314">
        <f>ROUND(R33/17,2)</f>
        <v>0.01</v>
      </c>
      <c r="M33" s="312">
        <f t="shared" si="18"/>
        <v>0.2</v>
      </c>
      <c r="N33" s="326">
        <f>SUM(H33,I33,K33,M33)</f>
        <v>0.4</v>
      </c>
      <c r="O33" s="316">
        <f>SUM(G33,N33)</f>
        <v>0.93</v>
      </c>
      <c r="P33" s="157"/>
      <c r="Q33" s="157">
        <v>0.14000000000000001</v>
      </c>
      <c r="R33" s="157">
        <v>0.2</v>
      </c>
      <c r="U33" s="157" t="s">
        <v>193</v>
      </c>
      <c r="V33" s="157">
        <v>0.24</v>
      </c>
      <c r="W33" s="157">
        <v>0.11</v>
      </c>
      <c r="X33" s="157">
        <v>0.18</v>
      </c>
      <c r="Y33" s="157">
        <v>0.08</v>
      </c>
      <c r="Z33" s="157">
        <v>0.2</v>
      </c>
      <c r="AA33" s="157">
        <v>0.14000000000000001</v>
      </c>
      <c r="AB33" s="157">
        <v>0.95</v>
      </c>
    </row>
    <row r="34" spans="1:71" ht="14.4" x14ac:dyDescent="0.3">
      <c r="B34" s="659" t="s">
        <v>194</v>
      </c>
      <c r="C34" s="660"/>
      <c r="D34" s="311">
        <v>0.42</v>
      </c>
      <c r="E34" s="311">
        <v>0.28999999999999998</v>
      </c>
      <c r="F34" s="311">
        <v>0.32</v>
      </c>
      <c r="G34" s="528">
        <f t="shared" si="13"/>
        <v>1.03</v>
      </c>
      <c r="H34" s="312">
        <v>0.12</v>
      </c>
      <c r="I34" s="313">
        <f t="shared" si="21"/>
        <v>0.1</v>
      </c>
      <c r="J34" s="314">
        <f t="shared" si="22"/>
        <v>0.19</v>
      </c>
      <c r="K34" s="313">
        <f>ROUND(J34*Gas,2)</f>
        <v>0.67</v>
      </c>
      <c r="L34" s="314">
        <f>ROUND(R34/20,2)</f>
        <v>0.1</v>
      </c>
      <c r="M34" s="312">
        <f t="shared" si="18"/>
        <v>2</v>
      </c>
      <c r="N34" s="326">
        <f>SUM(H34,I34,K34,M34)</f>
        <v>2.89</v>
      </c>
      <c r="O34" s="316">
        <f>SUM(G34,N34)</f>
        <v>3.92</v>
      </c>
      <c r="P34" s="157"/>
      <c r="Q34" s="157">
        <v>0.8</v>
      </c>
      <c r="R34" s="157">
        <v>1.92</v>
      </c>
      <c r="U34" s="157" t="s">
        <v>194</v>
      </c>
      <c r="V34" s="157">
        <v>0.42</v>
      </c>
      <c r="W34" s="157">
        <v>0.28999999999999998</v>
      </c>
      <c r="X34" s="157">
        <v>0.32</v>
      </c>
      <c r="Y34" s="157">
        <v>0.12</v>
      </c>
      <c r="Z34" s="157">
        <v>1.92</v>
      </c>
      <c r="AA34" s="157">
        <v>0.8</v>
      </c>
      <c r="AB34" s="157">
        <v>3.88</v>
      </c>
    </row>
    <row r="35" spans="1:71" ht="14.4" x14ac:dyDescent="0.3">
      <c r="B35" s="659" t="s">
        <v>196</v>
      </c>
      <c r="C35" s="660"/>
      <c r="D35" s="311">
        <v>0.25</v>
      </c>
      <c r="E35" s="311">
        <v>0.14000000000000001</v>
      </c>
      <c r="F35" s="311">
        <v>0.03</v>
      </c>
      <c r="G35" s="528">
        <f>SUM(D35:F35)</f>
        <v>0.42000000000000004</v>
      </c>
      <c r="H35" s="312">
        <v>0.05</v>
      </c>
      <c r="I35" s="313">
        <f t="shared" si="21"/>
        <v>0.06</v>
      </c>
      <c r="J35" s="314">
        <f t="shared" si="22"/>
        <v>0.12</v>
      </c>
      <c r="K35" s="313">
        <f>ROUND(J35*Gas,2)</f>
        <v>0.42</v>
      </c>
      <c r="L35" s="314">
        <f>ROUND(R35/20,2)</f>
        <v>0.06</v>
      </c>
      <c r="M35" s="312">
        <f t="shared" si="18"/>
        <v>1.2</v>
      </c>
      <c r="N35" s="326">
        <f>SUM(H35,I35,K35,M35)</f>
        <v>1.73</v>
      </c>
      <c r="O35" s="316">
        <f>SUM(G35,N35)</f>
        <v>2.15</v>
      </c>
      <c r="P35" s="157"/>
      <c r="Q35" s="157">
        <v>0.48</v>
      </c>
      <c r="R35" s="157">
        <v>1.1000000000000001</v>
      </c>
      <c r="T35" s="201"/>
      <c r="U35" s="157" t="s">
        <v>196</v>
      </c>
      <c r="V35" s="157">
        <v>0.25</v>
      </c>
      <c r="W35" s="157">
        <v>0.14000000000000001</v>
      </c>
      <c r="X35" s="157">
        <v>0.03</v>
      </c>
      <c r="Y35" s="157">
        <v>0.05</v>
      </c>
      <c r="Z35" s="157">
        <v>1.1000000000000001</v>
      </c>
      <c r="AA35" s="157">
        <v>0.48</v>
      </c>
      <c r="AB35" s="157">
        <v>2.0499999999999998</v>
      </c>
    </row>
    <row r="36" spans="1:71" s="38" customFormat="1" ht="13.8" thickBot="1" x14ac:dyDescent="0.3">
      <c r="A36" s="201"/>
      <c r="B36" s="665" t="s">
        <v>328</v>
      </c>
      <c r="C36" s="666"/>
      <c r="D36" s="161">
        <f>SUM(D17:D35)</f>
        <v>14.6</v>
      </c>
      <c r="E36" s="161">
        <f>SUM(E17:E35)</f>
        <v>12.259999999999998</v>
      </c>
      <c r="F36" s="161">
        <f>SUM(F17:F35)</f>
        <v>5.8100000000000005</v>
      </c>
      <c r="G36" s="161">
        <f>SUM(G17:G28,G30:G35)</f>
        <v>32.670000000000009</v>
      </c>
      <c r="H36" s="161">
        <f>SUM(H17:H35)</f>
        <v>12.190000000000001</v>
      </c>
      <c r="I36" s="161">
        <f>SUM(I17:I35)</f>
        <v>3.25</v>
      </c>
      <c r="J36" s="529"/>
      <c r="K36" s="161">
        <f>SUM(K17:K35)</f>
        <v>21.520000000000003</v>
      </c>
      <c r="L36" s="161"/>
      <c r="M36" s="161">
        <f>SUM(M17:M35)</f>
        <v>21</v>
      </c>
      <c r="N36" s="161">
        <f>SUM(N17:N28,N30:N35)</f>
        <v>57.960000000000008</v>
      </c>
      <c r="O36" s="161">
        <f>SUM(G36,N36)</f>
        <v>90.630000000000024</v>
      </c>
      <c r="P36" s="201"/>
      <c r="Q36" s="333">
        <f>SUM(Q17:Q35)</f>
        <v>26.049999999999997</v>
      </c>
      <c r="R36" s="333">
        <f>SUM(R17:R35)</f>
        <v>20.39</v>
      </c>
      <c r="S36" s="201"/>
      <c r="T36" s="157"/>
      <c r="U36" s="157" t="s">
        <v>348</v>
      </c>
      <c r="V36" s="157"/>
      <c r="W36" s="157"/>
      <c r="X36" s="157"/>
      <c r="Y36" s="157"/>
      <c r="Z36" s="157"/>
      <c r="AA36" s="157"/>
      <c r="AB36" s="157" t="s">
        <v>349</v>
      </c>
      <c r="AC36" s="157"/>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row>
    <row r="37" spans="1:71" s="157" customFormat="1" ht="14.4" x14ac:dyDescent="0.3">
      <c r="B37" s="334" t="s">
        <v>302</v>
      </c>
      <c r="C37" s="334"/>
      <c r="U37" s="157" t="s">
        <v>351</v>
      </c>
      <c r="V37" s="157">
        <v>11.73</v>
      </c>
      <c r="W37" s="157">
        <v>9.6300000000000008</v>
      </c>
      <c r="X37" s="157">
        <v>4.62</v>
      </c>
      <c r="Y37" s="157">
        <v>9.39</v>
      </c>
      <c r="Z37" s="157">
        <v>19.079999999999998</v>
      </c>
      <c r="AA37" s="157">
        <v>24.94</v>
      </c>
      <c r="AB37" s="157">
        <v>79.42</v>
      </c>
      <c r="AC37" s="201"/>
    </row>
    <row r="38" spans="1:71" s="157" customFormat="1" ht="14.4" x14ac:dyDescent="0.3">
      <c r="B38" s="334"/>
      <c r="C38" s="334"/>
      <c r="AC38" s="201"/>
    </row>
    <row r="39" spans="1:71" s="157" customFormat="1" x14ac:dyDescent="0.25">
      <c r="B39" s="191"/>
      <c r="C39" s="191"/>
      <c r="V39" s="533">
        <f>SUM(V17:V26,V29:V35)</f>
        <v>11.522999999999998</v>
      </c>
      <c r="W39" s="533">
        <f t="shared" ref="W39:AB39" si="24">SUM(W17:W26,W29:W35)</f>
        <v>9.4804999999999993</v>
      </c>
      <c r="X39" s="533">
        <f t="shared" si="24"/>
        <v>4.5970000000000004</v>
      </c>
      <c r="Y39" s="533">
        <f t="shared" si="24"/>
        <v>9.2750000000000004</v>
      </c>
      <c r="Z39" s="533">
        <f t="shared" si="24"/>
        <v>18.527999999999999</v>
      </c>
      <c r="AA39" s="533">
        <f t="shared" si="24"/>
        <v>24.107399999999998</v>
      </c>
      <c r="AB39" s="533">
        <f t="shared" si="24"/>
        <v>77.540899999999993</v>
      </c>
    </row>
    <row r="40" spans="1:71" ht="13.8" x14ac:dyDescent="0.25">
      <c r="B40" s="555" t="s">
        <v>401</v>
      </c>
      <c r="C40" s="556"/>
      <c r="D40" s="556"/>
      <c r="E40" s="557"/>
      <c r="F40" s="157"/>
      <c r="G40" s="157"/>
      <c r="H40" s="532"/>
      <c r="I40" s="532"/>
      <c r="J40" s="532"/>
      <c r="K40" s="532"/>
      <c r="L40" s="532"/>
      <c r="M40" s="532"/>
      <c r="N40" s="532"/>
      <c r="O40" s="532"/>
      <c r="P40" s="157"/>
      <c r="Q40" s="157"/>
      <c r="R40" s="157"/>
      <c r="BP40"/>
      <c r="BQ40"/>
      <c r="BR40"/>
      <c r="BS40"/>
    </row>
    <row r="41" spans="1:71" x14ac:dyDescent="0.25">
      <c r="B41" s="550" t="s">
        <v>212</v>
      </c>
      <c r="C41" s="542" t="s">
        <v>385</v>
      </c>
      <c r="D41" s="245"/>
      <c r="E41" s="246" t="s">
        <v>255</v>
      </c>
      <c r="F41" s="157"/>
      <c r="G41" s="157"/>
      <c r="H41" s="157"/>
      <c r="I41" s="157"/>
      <c r="J41" s="157"/>
      <c r="K41" s="157"/>
      <c r="L41" s="157"/>
      <c r="M41" s="157"/>
      <c r="N41" s="157"/>
      <c r="O41" s="157"/>
      <c r="P41" s="157"/>
      <c r="Q41" s="157"/>
      <c r="R41" s="157"/>
      <c r="BP41"/>
      <c r="BQ41"/>
      <c r="BR41"/>
      <c r="BS41"/>
    </row>
    <row r="42" spans="1:71" x14ac:dyDescent="0.25">
      <c r="B42" s="550" t="s">
        <v>312</v>
      </c>
      <c r="C42" s="542" t="s">
        <v>385</v>
      </c>
      <c r="D42" s="245"/>
      <c r="E42" s="246" t="s">
        <v>256</v>
      </c>
      <c r="F42" s="157"/>
      <c r="G42" s="157"/>
      <c r="H42" s="157"/>
      <c r="I42" s="157"/>
      <c r="J42" s="157"/>
      <c r="K42" s="157"/>
      <c r="L42" s="157"/>
      <c r="M42" s="157"/>
      <c r="N42" s="157"/>
      <c r="O42" s="157"/>
      <c r="P42" s="157"/>
      <c r="Q42" s="157"/>
      <c r="R42" s="157"/>
      <c r="BP42"/>
      <c r="BQ42"/>
      <c r="BR42"/>
      <c r="BS42"/>
    </row>
    <row r="43" spans="1:71" x14ac:dyDescent="0.25">
      <c r="B43" s="550" t="s">
        <v>213</v>
      </c>
      <c r="C43" s="542" t="s">
        <v>385</v>
      </c>
      <c r="D43" s="245"/>
      <c r="E43" s="246" t="s">
        <v>286</v>
      </c>
      <c r="F43" s="157"/>
      <c r="G43" s="157"/>
      <c r="H43" s="157"/>
      <c r="I43" s="157"/>
      <c r="J43" s="157"/>
      <c r="K43" s="157"/>
      <c r="L43" s="157"/>
      <c r="M43" s="157"/>
      <c r="N43" s="157"/>
      <c r="O43" s="157"/>
      <c r="P43" s="157"/>
      <c r="Q43" s="157"/>
      <c r="R43" s="157"/>
      <c r="BP43"/>
      <c r="BQ43"/>
      <c r="BR43"/>
      <c r="BS43"/>
    </row>
    <row r="44" spans="1:71" x14ac:dyDescent="0.25">
      <c r="B44" s="550" t="s">
        <v>214</v>
      </c>
      <c r="C44" s="542" t="s">
        <v>385</v>
      </c>
      <c r="D44" s="245"/>
      <c r="E44" s="246" t="s">
        <v>287</v>
      </c>
      <c r="F44" s="157"/>
      <c r="G44" s="157"/>
      <c r="H44" s="157"/>
      <c r="I44" s="157"/>
      <c r="J44" s="157"/>
      <c r="K44" s="157"/>
      <c r="L44" s="157"/>
      <c r="M44" s="157"/>
      <c r="N44" s="157"/>
      <c r="O44" s="157"/>
      <c r="P44" s="157"/>
      <c r="Q44" s="157"/>
      <c r="R44" s="157"/>
      <c r="BP44"/>
      <c r="BQ44"/>
      <c r="BR44"/>
      <c r="BS44"/>
    </row>
    <row r="45" spans="1:71" x14ac:dyDescent="0.25">
      <c r="B45" s="550" t="s">
        <v>215</v>
      </c>
      <c r="C45" s="542" t="s">
        <v>385</v>
      </c>
      <c r="D45" s="245"/>
      <c r="E45" s="246" t="s">
        <v>288</v>
      </c>
      <c r="F45" s="157"/>
      <c r="G45" s="157"/>
      <c r="H45" s="157"/>
      <c r="I45" s="157"/>
      <c r="J45" s="157"/>
      <c r="K45" s="157"/>
      <c r="L45" s="157"/>
      <c r="M45" s="157"/>
      <c r="N45" s="157"/>
      <c r="O45" s="157"/>
      <c r="P45" s="157"/>
      <c r="Q45" s="157"/>
      <c r="R45" s="157"/>
      <c r="BP45"/>
      <c r="BQ45"/>
      <c r="BR45"/>
      <c r="BS45"/>
    </row>
    <row r="46" spans="1:71" x14ac:dyDescent="0.25">
      <c r="B46" s="550"/>
      <c r="C46" s="542"/>
      <c r="D46" s="245"/>
      <c r="E46" s="246"/>
      <c r="F46" s="157"/>
      <c r="G46" s="157"/>
      <c r="H46" s="157"/>
      <c r="I46" s="157"/>
      <c r="J46" s="157"/>
      <c r="K46" s="157"/>
      <c r="L46" s="157"/>
      <c r="M46" s="157"/>
      <c r="N46" s="157"/>
      <c r="O46" s="157"/>
      <c r="P46" s="157"/>
      <c r="Q46" s="157"/>
      <c r="R46" s="157"/>
      <c r="BP46"/>
      <c r="BQ46"/>
      <c r="BR46"/>
      <c r="BS46"/>
    </row>
    <row r="47" spans="1:71" x14ac:dyDescent="0.25">
      <c r="B47" s="550" t="s">
        <v>211</v>
      </c>
      <c r="C47" s="542" t="s">
        <v>386</v>
      </c>
      <c r="D47" s="245"/>
      <c r="E47" s="246" t="s">
        <v>379</v>
      </c>
      <c r="F47" s="157"/>
      <c r="G47" s="157"/>
      <c r="H47" s="157"/>
      <c r="I47" s="157"/>
      <c r="J47" s="157"/>
      <c r="K47" s="157"/>
      <c r="L47" s="157"/>
      <c r="M47" s="157"/>
      <c r="N47" s="157"/>
      <c r="O47" s="157"/>
      <c r="P47" s="157"/>
      <c r="Q47" s="157"/>
      <c r="R47" s="157"/>
      <c r="BP47"/>
      <c r="BQ47"/>
      <c r="BR47"/>
      <c r="BS47"/>
    </row>
    <row r="48" spans="1:71" x14ac:dyDescent="0.25">
      <c r="B48" s="550" t="s">
        <v>310</v>
      </c>
      <c r="C48" s="542" t="s">
        <v>386</v>
      </c>
      <c r="D48" s="245"/>
      <c r="E48" s="246" t="s">
        <v>387</v>
      </c>
      <c r="F48" s="157"/>
      <c r="G48" s="157"/>
      <c r="H48" s="157"/>
      <c r="I48" s="157"/>
      <c r="J48" s="157"/>
      <c r="K48" s="157"/>
      <c r="L48" s="157"/>
      <c r="M48" s="157"/>
      <c r="N48" s="157"/>
      <c r="O48" s="157"/>
      <c r="P48" s="157"/>
      <c r="Q48" s="157"/>
      <c r="R48" s="157"/>
      <c r="BP48"/>
      <c r="BQ48"/>
      <c r="BR48"/>
      <c r="BS48"/>
    </row>
    <row r="49" spans="2:71" x14ac:dyDescent="0.25">
      <c r="B49" s="550" t="s">
        <v>311</v>
      </c>
      <c r="C49" s="542" t="s">
        <v>386</v>
      </c>
      <c r="D49" s="245"/>
      <c r="E49" s="246" t="s">
        <v>388</v>
      </c>
      <c r="F49" s="157"/>
      <c r="G49" s="157"/>
      <c r="H49" s="157"/>
      <c r="I49" s="157"/>
      <c r="J49" s="157"/>
      <c r="K49" s="157"/>
      <c r="L49" s="157"/>
      <c r="M49" s="157"/>
      <c r="N49" s="157"/>
      <c r="O49" s="157"/>
      <c r="P49" s="157"/>
      <c r="Q49" s="157"/>
      <c r="R49" s="157"/>
      <c r="BP49"/>
      <c r="BQ49"/>
      <c r="BR49"/>
      <c r="BS49"/>
    </row>
    <row r="50" spans="2:71" s="157" customFormat="1" x14ac:dyDescent="0.25">
      <c r="B50" s="285"/>
      <c r="C50" s="285"/>
      <c r="D50" s="285"/>
      <c r="E50" s="285"/>
    </row>
    <row r="51" spans="2:71" s="157" customFormat="1" x14ac:dyDescent="0.25">
      <c r="B51" s="285"/>
      <c r="C51" s="285"/>
      <c r="D51" s="285"/>
      <c r="E51" s="285"/>
    </row>
    <row r="52" spans="2:71" s="157" customFormat="1" x14ac:dyDescent="0.25">
      <c r="B52" s="285"/>
      <c r="C52" s="285"/>
      <c r="D52" s="285"/>
      <c r="E52" s="285"/>
    </row>
    <row r="53" spans="2:71" s="157" customFormat="1" x14ac:dyDescent="0.25">
      <c r="B53" s="285"/>
      <c r="C53" s="285"/>
      <c r="D53" s="285"/>
      <c r="E53" s="285"/>
    </row>
    <row r="54" spans="2:71" s="157" customFormat="1" x14ac:dyDescent="0.25"/>
    <row r="55" spans="2:71" s="157" customFormat="1" x14ac:dyDescent="0.25"/>
    <row r="56" spans="2:71" s="157" customFormat="1" ht="17.399999999999999" x14ac:dyDescent="0.3">
      <c r="B56" s="554" t="s">
        <v>411</v>
      </c>
    </row>
    <row r="57" spans="2:71" s="157" customFormat="1" x14ac:dyDescent="0.25"/>
    <row r="58" spans="2:71" s="551" customFormat="1" ht="15.6" x14ac:dyDescent="0.3">
      <c r="B58" s="553" t="s">
        <v>408</v>
      </c>
      <c r="C58" s="553"/>
      <c r="D58" s="553"/>
      <c r="E58" s="553"/>
      <c r="F58" s="553"/>
      <c r="G58" s="553"/>
      <c r="H58" s="553"/>
      <c r="I58" s="553"/>
      <c r="J58" s="553"/>
      <c r="K58" s="553"/>
      <c r="L58" s="553"/>
      <c r="M58" s="553"/>
      <c r="N58" s="553"/>
      <c r="O58" s="547" t="s">
        <v>389</v>
      </c>
      <c r="P58" s="285" t="s">
        <v>416</v>
      </c>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row>
    <row r="59" spans="2:71" ht="15" customHeight="1" x14ac:dyDescent="0.3">
      <c r="B59" s="158"/>
      <c r="C59" s="512"/>
      <c r="D59" s="650" t="s">
        <v>199</v>
      </c>
      <c r="E59" s="651"/>
      <c r="F59" s="651"/>
      <c r="G59" s="652"/>
      <c r="H59" s="648" t="str">
        <f>$H$13</f>
        <v>Variable Costs</v>
      </c>
      <c r="I59" s="648" t="e">
        <f>#REF!</f>
        <v>#REF!</v>
      </c>
      <c r="J59" s="648" t="e">
        <f>#REF!</f>
        <v>#REF!</v>
      </c>
      <c r="K59" s="648" t="e">
        <f>#REF!</f>
        <v>#REF!</v>
      </c>
      <c r="L59" s="648" t="e">
        <f>#REF!</f>
        <v>#REF!</v>
      </c>
      <c r="M59" s="648" t="e">
        <f>#REF!</f>
        <v>#REF!</v>
      </c>
      <c r="N59" s="648" t="e">
        <f>#REF!</f>
        <v>#REF!</v>
      </c>
      <c r="O59" s="646" t="str">
        <f>$O$13</f>
        <v>Total Cost ($/Acre)</v>
      </c>
      <c r="P59" s="199" t="s">
        <v>396</v>
      </c>
      <c r="Q59" s="157"/>
      <c r="R59" s="157"/>
    </row>
    <row r="60" spans="2:71" ht="15" customHeight="1" x14ac:dyDescent="0.25">
      <c r="B60" s="662" t="str">
        <f>$B$14</f>
        <v>Operation</v>
      </c>
      <c r="C60" s="549"/>
      <c r="D60" s="644" t="str">
        <f>$D$14</f>
        <v>Depreciation</v>
      </c>
      <c r="E60" s="644" t="str">
        <f>$E$14</f>
        <v>Interest</v>
      </c>
      <c r="F60" s="644" t="str">
        <f>$F$14</f>
        <v>Taxes, housing, insurance, licenses</v>
      </c>
      <c r="G60" s="646" t="str">
        <f>$G$14</f>
        <v>Total Fixed Costs</v>
      </c>
      <c r="H60" s="644" t="str">
        <f>$H$14</f>
        <v>Repairs</v>
      </c>
      <c r="I60" s="644" t="str">
        <f>$I$14</f>
        <v>Lube Cost</v>
      </c>
      <c r="J60" s="664" t="str">
        <f>$J$14</f>
        <v>Fuel</v>
      </c>
      <c r="K60" s="664" t="e">
        <f>#REF!</f>
        <v>#REF!</v>
      </c>
      <c r="L60" s="664" t="str">
        <f>$L$14</f>
        <v>Labor</v>
      </c>
      <c r="M60" s="664" t="e">
        <f>#REF!</f>
        <v>#REF!</v>
      </c>
      <c r="N60" s="646" t="str">
        <f>$N$15</f>
        <v>Total Variable Costs</v>
      </c>
      <c r="O60" s="647"/>
      <c r="P60" s="157"/>
      <c r="Q60" s="157"/>
      <c r="R60" s="157"/>
    </row>
    <row r="61" spans="2:71" ht="37.5" customHeight="1" x14ac:dyDescent="0.25">
      <c r="B61" s="668" t="e">
        <f>#REF!</f>
        <v>#REF!</v>
      </c>
      <c r="C61" s="548" t="s">
        <v>257</v>
      </c>
      <c r="D61" s="667"/>
      <c r="E61" s="667"/>
      <c r="F61" s="667"/>
      <c r="G61" s="649"/>
      <c r="H61" s="667" t="e">
        <f>#REF!</f>
        <v>#REF!</v>
      </c>
      <c r="I61" s="667" t="e">
        <f>#REF!</f>
        <v>#REF!</v>
      </c>
      <c r="J61" s="552" t="str">
        <f>$J$15</f>
        <v>Fuel Use gal/acre</v>
      </c>
      <c r="K61" s="552" t="str">
        <f>$K$15</f>
        <v>Fuel Cost</v>
      </c>
      <c r="L61" s="552" t="str">
        <f>$L$15</f>
        <v>Labor hrs/acre</v>
      </c>
      <c r="M61" s="552" t="str">
        <f>$M$15</f>
        <v>Labor Cost</v>
      </c>
      <c r="N61" s="649"/>
      <c r="O61" s="649"/>
      <c r="P61" s="157"/>
      <c r="Q61" s="157"/>
      <c r="R61" s="157"/>
    </row>
    <row r="62" spans="2:71" x14ac:dyDescent="0.25">
      <c r="B62" s="166" t="str">
        <f>$B$16</f>
        <v>Seasonal operations:</v>
      </c>
      <c r="C62" s="514"/>
      <c r="D62" s="519"/>
      <c r="E62" s="519"/>
      <c r="F62" s="519"/>
      <c r="G62" s="520"/>
      <c r="H62" s="167"/>
      <c r="I62" s="167"/>
      <c r="J62" s="171"/>
      <c r="K62" s="171"/>
      <c r="L62" s="171"/>
      <c r="M62" s="171"/>
      <c r="N62" s="172"/>
      <c r="O62" s="168"/>
      <c r="P62" s="157"/>
      <c r="Q62" s="157"/>
      <c r="R62" s="157"/>
    </row>
    <row r="63" spans="2:71" ht="14.4" x14ac:dyDescent="0.3">
      <c r="B63" s="165" t="str">
        <f>$B$17</f>
        <v>300HP Tractor &amp; 26' shredder</v>
      </c>
      <c r="C63" s="507">
        <v>0</v>
      </c>
      <c r="D63" s="174">
        <f>$D$17*$C63</f>
        <v>0</v>
      </c>
      <c r="E63" s="174">
        <f>$E$17*$C63</f>
        <v>0</v>
      </c>
      <c r="F63" s="174">
        <f>$F$17*$C63</f>
        <v>0</v>
      </c>
      <c r="G63" s="523">
        <f>SUM(D63:F63)</f>
        <v>0</v>
      </c>
      <c r="H63" s="174">
        <f>$H$17*$C63</f>
        <v>0</v>
      </c>
      <c r="I63" s="174">
        <f>$I$17*$C63</f>
        <v>0</v>
      </c>
      <c r="J63" s="175">
        <f>$J$17*$C63</f>
        <v>0</v>
      </c>
      <c r="K63" s="174">
        <f>$K$17*$C63</f>
        <v>0</v>
      </c>
      <c r="L63" s="175">
        <f>$L$17*$C63</f>
        <v>0</v>
      </c>
      <c r="M63" s="176">
        <f>$M$17*$C63</f>
        <v>0</v>
      </c>
      <c r="N63" s="250">
        <f>SUM(H63,I63,K63,M63)</f>
        <v>0</v>
      </c>
      <c r="O63" s="177"/>
      <c r="P63" s="157"/>
      <c r="Q63" s="157"/>
      <c r="R63" s="157"/>
    </row>
    <row r="64" spans="2:71" ht="14.4" x14ac:dyDescent="0.3">
      <c r="B64" s="165" t="str">
        <f>$B$18</f>
        <v>300HP Tractor &amp; 48' harrow</v>
      </c>
      <c r="C64" s="507">
        <v>0</v>
      </c>
      <c r="D64" s="174">
        <f>$D$18*$C64</f>
        <v>0</v>
      </c>
      <c r="E64" s="174">
        <f>$E$18*$C64</f>
        <v>0</v>
      </c>
      <c r="F64" s="174">
        <f>$F$18*$C64</f>
        <v>0</v>
      </c>
      <c r="G64" s="523">
        <f t="shared" ref="G64:G74" si="25">SUM(D64:F64)</f>
        <v>0</v>
      </c>
      <c r="H64" s="174">
        <f>$H$18*$C64</f>
        <v>0</v>
      </c>
      <c r="I64" s="174">
        <f>$I$18*$C64</f>
        <v>0</v>
      </c>
      <c r="J64" s="175">
        <f>$J$18*$C64</f>
        <v>0</v>
      </c>
      <c r="K64" s="174">
        <f>$K$18*$C64</f>
        <v>0</v>
      </c>
      <c r="L64" s="175">
        <f>$L$18*$C64</f>
        <v>0</v>
      </c>
      <c r="M64" s="176">
        <f>$M$18*$C64</f>
        <v>0</v>
      </c>
      <c r="N64" s="250">
        <f>SUM(H64,I64,K64,M64)</f>
        <v>0</v>
      </c>
      <c r="O64" s="177"/>
      <c r="P64" s="157"/>
      <c r="Q64" s="157"/>
      <c r="R64" s="157"/>
    </row>
    <row r="65" spans="2:18" ht="14.4" x14ac:dyDescent="0.3">
      <c r="B65" s="159" t="str">
        <f>$B$19</f>
        <v>300HP Tractor &amp; 35' chisel plow</v>
      </c>
      <c r="C65" s="507">
        <v>1</v>
      </c>
      <c r="D65" s="174">
        <f>$D$19*$C65</f>
        <v>0.68</v>
      </c>
      <c r="E65" s="174">
        <f>$E$19*$C65</f>
        <v>0.49</v>
      </c>
      <c r="F65" s="174">
        <f>$F$19*$C65</f>
        <v>7.0000000000000007E-2</v>
      </c>
      <c r="G65" s="523">
        <f t="shared" si="25"/>
        <v>1.24</v>
      </c>
      <c r="H65" s="174">
        <f>$H$19*$C65</f>
        <v>0.52</v>
      </c>
      <c r="I65" s="174">
        <f>$I$19*$C65</f>
        <v>0.31</v>
      </c>
      <c r="J65" s="175">
        <f>$J$19*$C65</f>
        <v>0.61</v>
      </c>
      <c r="K65" s="174">
        <f>$K$19*$C65</f>
        <v>2.0699999999999998</v>
      </c>
      <c r="L65" s="175">
        <f>$L$19*$C65</f>
        <v>0.08</v>
      </c>
      <c r="M65" s="176">
        <f>$M$19*$C65</f>
        <v>1.6</v>
      </c>
      <c r="N65" s="250">
        <f t="shared" ref="N65:N74" si="26">SUM(H65,I65,K65,M65)</f>
        <v>4.5</v>
      </c>
      <c r="O65" s="177"/>
      <c r="P65" s="157"/>
      <c r="Q65" s="157"/>
      <c r="R65" s="157"/>
    </row>
    <row r="66" spans="2:18" ht="14.4" x14ac:dyDescent="0.3">
      <c r="B66" s="159" t="str">
        <f>$B$20</f>
        <v>300HP Tractor &amp; 72' rodweeder</v>
      </c>
      <c r="C66" s="507">
        <v>3</v>
      </c>
      <c r="D66" s="174">
        <f>$D$20*$C66</f>
        <v>1.35</v>
      </c>
      <c r="E66" s="174">
        <f>$E$20*$C66</f>
        <v>1.1400000000000001</v>
      </c>
      <c r="F66" s="174">
        <f>$F$20*$C66</f>
        <v>0.15000000000000002</v>
      </c>
      <c r="G66" s="523">
        <f t="shared" si="25"/>
        <v>2.64</v>
      </c>
      <c r="H66" s="174">
        <f>$H$20*$C66</f>
        <v>1.29</v>
      </c>
      <c r="I66" s="174">
        <f>$I$20*$C66</f>
        <v>0.48</v>
      </c>
      <c r="J66" s="175">
        <f>$J$20*$C66</f>
        <v>0.96</v>
      </c>
      <c r="K66" s="174">
        <f>$K$20*$C66</f>
        <v>3.2700000000000005</v>
      </c>
      <c r="L66" s="175">
        <f>$L$20*$C66</f>
        <v>0.12</v>
      </c>
      <c r="M66" s="176">
        <f>$M$20*$C66</f>
        <v>2.4000000000000004</v>
      </c>
      <c r="N66" s="250">
        <f t="shared" si="26"/>
        <v>7.4400000000000013</v>
      </c>
      <c r="O66" s="177"/>
      <c r="P66" s="157"/>
      <c r="Q66" s="157"/>
      <c r="R66" s="157"/>
    </row>
    <row r="67" spans="2:18" ht="14.4" x14ac:dyDescent="0.3">
      <c r="B67" s="159" t="str">
        <f>$B$21</f>
        <v>300HP Tractor &amp; 36' cultivator</v>
      </c>
      <c r="C67" s="507">
        <v>1</v>
      </c>
      <c r="D67" s="174">
        <f>$D$21*$C67</f>
        <v>0.6</v>
      </c>
      <c r="E67" s="174">
        <f>$E$21*$C67</f>
        <v>0.42</v>
      </c>
      <c r="F67" s="174">
        <f>$F$21*$C67</f>
        <v>0.06</v>
      </c>
      <c r="G67" s="523">
        <f t="shared" si="25"/>
        <v>1.08</v>
      </c>
      <c r="H67" s="174">
        <f>$H$21*$C67</f>
        <v>0.3</v>
      </c>
      <c r="I67" s="174">
        <f>$I$21*$C67</f>
        <v>0.18</v>
      </c>
      <c r="J67" s="175">
        <f>$J$21*$C67</f>
        <v>0.35</v>
      </c>
      <c r="K67" s="174">
        <f>$K$21*$C67</f>
        <v>1.19</v>
      </c>
      <c r="L67" s="175">
        <f>$L$21*$C67</f>
        <v>0.04</v>
      </c>
      <c r="M67" s="176">
        <f>$M$21*$C67</f>
        <v>0.8</v>
      </c>
      <c r="N67" s="250">
        <f t="shared" si="26"/>
        <v>2.4699999999999998</v>
      </c>
      <c r="O67" s="177"/>
      <c r="P67" s="157"/>
      <c r="Q67" s="157"/>
      <c r="R67" s="157"/>
    </row>
    <row r="68" spans="2:18" ht="14.4" x14ac:dyDescent="0.3">
      <c r="B68" s="159" t="str">
        <f>$B$22</f>
        <v>300HP Tractor &amp; 34' tandem disk harrow</v>
      </c>
      <c r="C68" s="507">
        <v>0</v>
      </c>
      <c r="D68" s="174">
        <f>$D$22*$C68</f>
        <v>0</v>
      </c>
      <c r="E68" s="174">
        <f>$E$22*$C68</f>
        <v>0</v>
      </c>
      <c r="F68" s="174">
        <f>$F$22*$C68</f>
        <v>0</v>
      </c>
      <c r="G68" s="523">
        <f t="shared" si="25"/>
        <v>0</v>
      </c>
      <c r="H68" s="174">
        <f>$H$22*$C68</f>
        <v>0</v>
      </c>
      <c r="I68" s="174">
        <f>$I$22*$C68</f>
        <v>0</v>
      </c>
      <c r="J68" s="175">
        <f>$J$22*$C68</f>
        <v>0</v>
      </c>
      <c r="K68" s="174">
        <f>$K$22*$C68</f>
        <v>0</v>
      </c>
      <c r="L68" s="175">
        <f>$L$22*$C68</f>
        <v>0</v>
      </c>
      <c r="M68" s="176">
        <f>$M$22*$C68</f>
        <v>0</v>
      </c>
      <c r="N68" s="250">
        <f t="shared" si="26"/>
        <v>0</v>
      </c>
      <c r="O68" s="177"/>
      <c r="P68" s="157"/>
      <c r="Q68" s="157"/>
      <c r="R68" s="157"/>
    </row>
    <row r="69" spans="2:18" ht="14.4" x14ac:dyDescent="0.3">
      <c r="B69" s="159" t="str">
        <f>$B$23</f>
        <v>300HP Tractor &amp; 60' coil-packer</v>
      </c>
      <c r="C69" s="507">
        <v>0</v>
      </c>
      <c r="D69" s="174">
        <f>$D$23*$C69</f>
        <v>0</v>
      </c>
      <c r="E69" s="174">
        <f>$E$23*$C69</f>
        <v>0</v>
      </c>
      <c r="F69" s="174">
        <f>$F$23*$C69</f>
        <v>0</v>
      </c>
      <c r="G69" s="523">
        <f t="shared" si="25"/>
        <v>0</v>
      </c>
      <c r="H69" s="174">
        <f>$H$23*$C69</f>
        <v>0</v>
      </c>
      <c r="I69" s="174">
        <f>$I$23*$C69</f>
        <v>0</v>
      </c>
      <c r="J69" s="175">
        <f>$J$23*$C69</f>
        <v>0</v>
      </c>
      <c r="K69" s="174">
        <f>$K$23*$C69</f>
        <v>0</v>
      </c>
      <c r="L69" s="175">
        <f>$L$23*$C69</f>
        <v>0</v>
      </c>
      <c r="M69" s="176">
        <f>$M$23*$C69</f>
        <v>0</v>
      </c>
      <c r="N69" s="250">
        <f t="shared" si="26"/>
        <v>0</v>
      </c>
      <c r="O69" s="177"/>
      <c r="P69" s="157"/>
      <c r="Q69" s="157"/>
      <c r="R69" s="157"/>
    </row>
    <row r="70" spans="2:18" ht="14.4" x14ac:dyDescent="0.3">
      <c r="B70" s="159" t="str">
        <f>$B$24</f>
        <v>300HP Tractor &amp; 90' sprayer</v>
      </c>
      <c r="C70" s="507">
        <v>1</v>
      </c>
      <c r="D70" s="174">
        <f>$D$24*$C70</f>
        <v>0.33</v>
      </c>
      <c r="E70" s="174">
        <f>$E$24*$C70</f>
        <v>0.27</v>
      </c>
      <c r="F70" s="174">
        <f>$F$24*$C70</f>
        <v>0.04</v>
      </c>
      <c r="G70" s="523">
        <f t="shared" si="25"/>
        <v>0.64000000000000012</v>
      </c>
      <c r="H70" s="174">
        <f>$H$24*$C70</f>
        <v>0.31</v>
      </c>
      <c r="I70" s="174">
        <f>$I$24*$C70</f>
        <v>0.13</v>
      </c>
      <c r="J70" s="175">
        <f>$J$24*$C70</f>
        <v>0.25</v>
      </c>
      <c r="K70" s="174">
        <f>$K$24*$C70</f>
        <v>0.85</v>
      </c>
      <c r="L70" s="175">
        <f>$L$24*$C70</f>
        <v>0.03</v>
      </c>
      <c r="M70" s="176">
        <f>$M$24*$C70</f>
        <v>0.6</v>
      </c>
      <c r="N70" s="250">
        <f t="shared" si="26"/>
        <v>1.8900000000000001</v>
      </c>
      <c r="O70" s="177"/>
      <c r="P70" s="157"/>
      <c r="Q70" s="157"/>
      <c r="R70" s="157"/>
    </row>
    <row r="71" spans="2:18" ht="14.4" x14ac:dyDescent="0.3">
      <c r="B71" s="159" t="str">
        <f>$B$25</f>
        <v>300HP Tractor &amp; 36' grain drill</v>
      </c>
      <c r="C71" s="507">
        <v>0</v>
      </c>
      <c r="D71" s="174">
        <f>$D$25*$C71</f>
        <v>0</v>
      </c>
      <c r="E71" s="174">
        <f>$E$25*$C71</f>
        <v>0</v>
      </c>
      <c r="F71" s="174">
        <f>$F$25*$C71</f>
        <v>0</v>
      </c>
      <c r="G71" s="523">
        <f t="shared" si="25"/>
        <v>0</v>
      </c>
      <c r="H71" s="174">
        <f>$H$25*$C71</f>
        <v>0</v>
      </c>
      <c r="I71" s="174">
        <f>$I$25*$C71</f>
        <v>0</v>
      </c>
      <c r="J71" s="175">
        <f>$J$25*$C71</f>
        <v>0</v>
      </c>
      <c r="K71" s="174">
        <f>$K$25*$C71</f>
        <v>0</v>
      </c>
      <c r="L71" s="175">
        <f>$L$25*$C71</f>
        <v>0</v>
      </c>
      <c r="M71" s="176">
        <f>$M$25*$C71</f>
        <v>0</v>
      </c>
      <c r="N71" s="250">
        <f t="shared" si="26"/>
        <v>0</v>
      </c>
      <c r="O71" s="177"/>
      <c r="P71" s="157"/>
      <c r="Q71" s="157"/>
      <c r="R71" s="157"/>
    </row>
    <row r="72" spans="2:18" ht="14.4" x14ac:dyDescent="0.3">
      <c r="B72" s="169" t="str">
        <f>$B$26</f>
        <v>Combine &amp; 30' header  ** 4 mph **</v>
      </c>
      <c r="C72" s="507">
        <v>0</v>
      </c>
      <c r="D72" s="174">
        <f>$D$26*$C72</f>
        <v>0</v>
      </c>
      <c r="E72" s="174">
        <f>$E$26*$C72</f>
        <v>0</v>
      </c>
      <c r="F72" s="174">
        <f>$F$26*$C72</f>
        <v>0</v>
      </c>
      <c r="G72" s="523">
        <f t="shared" si="25"/>
        <v>0</v>
      </c>
      <c r="H72" s="174">
        <f>$H$26*$C72</f>
        <v>0</v>
      </c>
      <c r="I72" s="174">
        <f>$I$26*$C72</f>
        <v>0</v>
      </c>
      <c r="J72" s="175">
        <f>$J$26*$C72</f>
        <v>0</v>
      </c>
      <c r="K72" s="174">
        <f>$K$26*$C72</f>
        <v>0</v>
      </c>
      <c r="L72" s="175">
        <f>$L$26*$C72</f>
        <v>0</v>
      </c>
      <c r="M72" s="176">
        <f>$M$26*$C72</f>
        <v>0</v>
      </c>
      <c r="N72" s="250">
        <f t="shared" si="26"/>
        <v>0</v>
      </c>
      <c r="O72" s="177"/>
      <c r="P72" s="157"/>
      <c r="Q72" s="157"/>
      <c r="R72" s="157"/>
    </row>
    <row r="73" spans="2:18" ht="14.4" x14ac:dyDescent="0.3">
      <c r="B73" s="169" t="str">
        <f>$B$27</f>
        <v>Combine &amp; 30' header  ** 3 mph **</v>
      </c>
      <c r="C73" s="507">
        <v>0</v>
      </c>
      <c r="D73" s="174">
        <f>$D$27*$C73</f>
        <v>0</v>
      </c>
      <c r="E73" s="174">
        <f>$E$27*$C73</f>
        <v>0</v>
      </c>
      <c r="F73" s="174">
        <f>$F$27*$C73</f>
        <v>0</v>
      </c>
      <c r="G73" s="523">
        <f t="shared" ref="G73" si="27">SUM(D73:F73)</f>
        <v>0</v>
      </c>
      <c r="H73" s="174">
        <f>$H$27*$C73</f>
        <v>0</v>
      </c>
      <c r="I73" s="174">
        <f>$I$27*$C73</f>
        <v>0</v>
      </c>
      <c r="J73" s="175">
        <f>$J$27*$C73</f>
        <v>0</v>
      </c>
      <c r="K73" s="174">
        <f>$K$27*$C73</f>
        <v>0</v>
      </c>
      <c r="L73" s="175">
        <f>$L$27*$C73</f>
        <v>0</v>
      </c>
      <c r="M73" s="176">
        <f>$M$27*$C73</f>
        <v>0</v>
      </c>
      <c r="N73" s="250">
        <f t="shared" ref="N73" si="28">SUM(H73,I73,K73,M73)</f>
        <v>0</v>
      </c>
      <c r="O73" s="177"/>
      <c r="P73" s="157"/>
      <c r="Q73" s="157"/>
      <c r="R73" s="157"/>
    </row>
    <row r="74" spans="2:18" ht="14.4" x14ac:dyDescent="0.3">
      <c r="B74" s="169" t="str">
        <f>$B$28</f>
        <v>300HP Tractor &amp; Bankout wagon</v>
      </c>
      <c r="C74" s="507">
        <v>0</v>
      </c>
      <c r="D74" s="174">
        <f>$D$28*$C74</f>
        <v>0</v>
      </c>
      <c r="E74" s="174">
        <f>$E$28*$C74</f>
        <v>0</v>
      </c>
      <c r="F74" s="174">
        <f>$F$28*$C74</f>
        <v>0</v>
      </c>
      <c r="G74" s="523">
        <f t="shared" si="25"/>
        <v>0</v>
      </c>
      <c r="H74" s="174">
        <f>$H$28*$C74</f>
        <v>0</v>
      </c>
      <c r="I74" s="174">
        <f>$I$28*$C74</f>
        <v>0</v>
      </c>
      <c r="J74" s="175">
        <f>$J$28*$C74</f>
        <v>0</v>
      </c>
      <c r="K74" s="174">
        <f>$K$28*$C74</f>
        <v>0</v>
      </c>
      <c r="L74" s="175">
        <f>$L$28*$C74</f>
        <v>0</v>
      </c>
      <c r="M74" s="176">
        <f>$M$28*$C74</f>
        <v>0</v>
      </c>
      <c r="N74" s="250">
        <f t="shared" si="26"/>
        <v>0</v>
      </c>
      <c r="O74" s="177"/>
      <c r="P74" s="157"/>
      <c r="Q74" s="157"/>
      <c r="R74" s="157"/>
    </row>
    <row r="75" spans="2:18" ht="14.4" x14ac:dyDescent="0.3">
      <c r="B75" s="317" t="str">
        <f>$B$29</f>
        <v>Annual Costs:</v>
      </c>
      <c r="C75" s="511"/>
      <c r="D75" s="318"/>
      <c r="E75" s="318"/>
      <c r="F75" s="318"/>
      <c r="G75" s="524"/>
      <c r="H75" s="319"/>
      <c r="I75" s="319"/>
      <c r="J75" s="320"/>
      <c r="K75" s="319"/>
      <c r="L75" s="320"/>
      <c r="M75" s="321"/>
      <c r="N75" s="322"/>
      <c r="O75" s="309"/>
      <c r="P75" s="157"/>
      <c r="Q75" s="157"/>
      <c r="R75" s="157"/>
    </row>
    <row r="76" spans="2:18" ht="14.4" x14ac:dyDescent="0.3">
      <c r="B76" s="310" t="str">
        <f>$B$32</f>
        <v>2-ton truck</v>
      </c>
      <c r="C76" s="516"/>
      <c r="D76" s="324">
        <f>$D$32</f>
        <v>0.22</v>
      </c>
      <c r="E76" s="324">
        <f>$E$32</f>
        <v>0.18</v>
      </c>
      <c r="F76" s="324">
        <f>$F$32</f>
        <v>0.28999999999999998</v>
      </c>
      <c r="G76" s="525">
        <f t="shared" ref="G76:G80" si="29">SUM(D76:F76)</f>
        <v>0.69</v>
      </c>
      <c r="H76" s="324">
        <f>$H$32</f>
        <v>0.2</v>
      </c>
      <c r="I76" s="324">
        <f>$I$32</f>
        <v>0.02</v>
      </c>
      <c r="J76" s="325">
        <f>$J$32</f>
        <v>0.03</v>
      </c>
      <c r="K76" s="324">
        <f>$K$32</f>
        <v>0.1</v>
      </c>
      <c r="L76" s="325">
        <f>$L$32</f>
        <v>0.01</v>
      </c>
      <c r="M76" s="315">
        <f>$M$32</f>
        <v>0.2</v>
      </c>
      <c r="N76" s="326">
        <f t="shared" ref="N76:N79" si="30">SUM(H76,I76,K76,M76)</f>
        <v>0.52</v>
      </c>
      <c r="O76" s="327"/>
      <c r="P76" s="157"/>
      <c r="Q76" s="157"/>
      <c r="R76" s="157"/>
    </row>
    <row r="77" spans="2:18" ht="14.4" x14ac:dyDescent="0.3">
      <c r="B77" s="310" t="str">
        <f>$B$33</f>
        <v>Trap wagon</v>
      </c>
      <c r="C77" s="516"/>
      <c r="D77" s="324">
        <f>$D$33</f>
        <v>0.24</v>
      </c>
      <c r="E77" s="324">
        <f>$E$33</f>
        <v>0.11</v>
      </c>
      <c r="F77" s="324">
        <f>$F$33</f>
        <v>0.18</v>
      </c>
      <c r="G77" s="525">
        <f t="shared" si="29"/>
        <v>0.53</v>
      </c>
      <c r="H77" s="324">
        <f>$H$33</f>
        <v>0.08</v>
      </c>
      <c r="I77" s="324">
        <f>$I$33</f>
        <v>0.02</v>
      </c>
      <c r="J77" s="325">
        <f>$J$33</f>
        <v>0.03</v>
      </c>
      <c r="K77" s="324">
        <f>$K$33</f>
        <v>0.1</v>
      </c>
      <c r="L77" s="325">
        <f>$L$33</f>
        <v>0.01</v>
      </c>
      <c r="M77" s="315">
        <f>$M$33</f>
        <v>0.2</v>
      </c>
      <c r="N77" s="326">
        <f t="shared" si="30"/>
        <v>0.4</v>
      </c>
      <c r="O77" s="327"/>
      <c r="P77" s="157"/>
      <c r="Q77" s="157"/>
      <c r="R77" s="157"/>
    </row>
    <row r="78" spans="2:18" ht="14.4" x14ac:dyDescent="0.3">
      <c r="B78" s="310" t="str">
        <f>$B$34</f>
        <v>3/4-ton pick-up</v>
      </c>
      <c r="C78" s="516"/>
      <c r="D78" s="324">
        <f>$D$34</f>
        <v>0.42</v>
      </c>
      <c r="E78" s="324">
        <f>$E$34</f>
        <v>0.28999999999999998</v>
      </c>
      <c r="F78" s="324">
        <f>$F$34</f>
        <v>0.32</v>
      </c>
      <c r="G78" s="525">
        <f t="shared" si="29"/>
        <v>1.03</v>
      </c>
      <c r="H78" s="324">
        <f>$H$34</f>
        <v>0.12</v>
      </c>
      <c r="I78" s="324">
        <f>$I$34</f>
        <v>0.1</v>
      </c>
      <c r="J78" s="325">
        <f>$J$34</f>
        <v>0.19</v>
      </c>
      <c r="K78" s="324">
        <f>$K$34</f>
        <v>0.67</v>
      </c>
      <c r="L78" s="325">
        <f>$L$34</f>
        <v>0.1</v>
      </c>
      <c r="M78" s="315">
        <f>$M$34</f>
        <v>2</v>
      </c>
      <c r="N78" s="326">
        <f t="shared" si="30"/>
        <v>2.89</v>
      </c>
      <c r="O78" s="327"/>
      <c r="P78" s="157"/>
      <c r="Q78" s="157"/>
      <c r="R78" s="157"/>
    </row>
    <row r="79" spans="2:18" ht="14.4" x14ac:dyDescent="0.3">
      <c r="B79" s="310" t="str">
        <f>$B$35</f>
        <v>ATV</v>
      </c>
      <c r="C79" s="516"/>
      <c r="D79" s="324">
        <f>$D$35</f>
        <v>0.25</v>
      </c>
      <c r="E79" s="324">
        <f>$E$35</f>
        <v>0.14000000000000001</v>
      </c>
      <c r="F79" s="324">
        <f>$F$35</f>
        <v>0.03</v>
      </c>
      <c r="G79" s="525">
        <f t="shared" si="29"/>
        <v>0.42000000000000004</v>
      </c>
      <c r="H79" s="324">
        <f>$H$35</f>
        <v>0.05</v>
      </c>
      <c r="I79" s="324">
        <f>$I$35</f>
        <v>0.06</v>
      </c>
      <c r="J79" s="325">
        <f>$J$35</f>
        <v>0.12</v>
      </c>
      <c r="K79" s="324">
        <f>$K$35</f>
        <v>0.42</v>
      </c>
      <c r="L79" s="325">
        <f>$L$35</f>
        <v>0.06</v>
      </c>
      <c r="M79" s="315">
        <f>$M$35</f>
        <v>1.2</v>
      </c>
      <c r="N79" s="326">
        <f t="shared" si="30"/>
        <v>1.73</v>
      </c>
      <c r="O79" s="327"/>
      <c r="P79" s="157"/>
      <c r="Q79" s="157"/>
      <c r="R79" s="157"/>
    </row>
    <row r="80" spans="2:18" ht="13.8" thickBot="1" x14ac:dyDescent="0.3">
      <c r="B80" s="160" t="str">
        <f>$B$36</f>
        <v>Fixed Cost $/Acre</v>
      </c>
      <c r="C80" s="517"/>
      <c r="D80" s="247">
        <f t="shared" ref="D80:F80" si="31">SUM(D61:D79)</f>
        <v>4.0900000000000007</v>
      </c>
      <c r="E80" s="247">
        <f t="shared" si="31"/>
        <v>3.0400000000000005</v>
      </c>
      <c r="F80" s="247">
        <f t="shared" si="31"/>
        <v>1.1400000000000001</v>
      </c>
      <c r="G80" s="247">
        <f t="shared" si="29"/>
        <v>8.2700000000000014</v>
      </c>
      <c r="H80" s="247">
        <f>SUM(H63:H79)</f>
        <v>2.87</v>
      </c>
      <c r="I80" s="247">
        <f>SUM(I63:I79)</f>
        <v>1.3000000000000003</v>
      </c>
      <c r="J80" s="163">
        <f t="shared" ref="J80:K80" si="32">SUM(J61:J79)</f>
        <v>2.5399999999999996</v>
      </c>
      <c r="K80" s="247">
        <f t="shared" si="32"/>
        <v>8.6699999999999982</v>
      </c>
      <c r="L80" s="163">
        <f>SUM(L61:L79)</f>
        <v>0.45</v>
      </c>
      <c r="M80" s="247">
        <f t="shared" ref="M80:N80" si="33">SUM(M61:M79)</f>
        <v>9</v>
      </c>
      <c r="N80" s="247">
        <f t="shared" si="33"/>
        <v>21.84</v>
      </c>
      <c r="O80" s="161">
        <f>SUM(G80,N80)</f>
        <v>30.11</v>
      </c>
      <c r="P80" s="157"/>
      <c r="Q80" s="157"/>
      <c r="R80" s="157"/>
    </row>
    <row r="81" spans="1:71" s="157" customFormat="1" ht="23.25" customHeight="1" x14ac:dyDescent="0.25">
      <c r="A81" s="124"/>
      <c r="B81" s="543"/>
      <c r="C81" s="543"/>
      <c r="D81" s="544"/>
      <c r="E81" s="544"/>
      <c r="F81" s="544"/>
      <c r="G81" s="544"/>
      <c r="H81" s="544"/>
      <c r="I81" s="544"/>
      <c r="J81" s="545"/>
      <c r="K81" s="544"/>
      <c r="L81" s="545"/>
      <c r="M81" s="544"/>
      <c r="N81" s="544"/>
      <c r="O81" s="546"/>
      <c r="P81" s="124"/>
    </row>
    <row r="82" spans="1:71" s="157" customFormat="1" x14ac:dyDescent="0.25"/>
    <row r="83" spans="1:71" s="551" customFormat="1" ht="15.6" x14ac:dyDescent="0.3">
      <c r="B83" s="553" t="s">
        <v>403</v>
      </c>
      <c r="C83" s="553"/>
      <c r="D83" s="553"/>
      <c r="E83" s="553"/>
      <c r="F83" s="553"/>
      <c r="G83" s="553"/>
      <c r="H83" s="553"/>
      <c r="I83" s="553"/>
      <c r="J83" s="553"/>
      <c r="K83" s="553"/>
      <c r="L83" s="553"/>
      <c r="M83" s="553"/>
      <c r="N83" s="553"/>
      <c r="O83" s="547" t="s">
        <v>390</v>
      </c>
      <c r="P83" s="285" t="s">
        <v>412</v>
      </c>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row>
    <row r="84" spans="1:71" ht="15" customHeight="1" x14ac:dyDescent="0.3">
      <c r="B84" s="158"/>
      <c r="C84" s="512"/>
      <c r="D84" s="650" t="s">
        <v>199</v>
      </c>
      <c r="E84" s="651"/>
      <c r="F84" s="651"/>
      <c r="G84" s="652"/>
      <c r="H84" s="648" t="str">
        <f>$H$13</f>
        <v>Variable Costs</v>
      </c>
      <c r="I84" s="648" t="e">
        <f>#REF!</f>
        <v>#REF!</v>
      </c>
      <c r="J84" s="648" t="e">
        <f>#REF!</f>
        <v>#REF!</v>
      </c>
      <c r="K84" s="648" t="e">
        <f>#REF!</f>
        <v>#REF!</v>
      </c>
      <c r="L84" s="648" t="e">
        <f>#REF!</f>
        <v>#REF!</v>
      </c>
      <c r="M84" s="648" t="e">
        <f>#REF!</f>
        <v>#REF!</v>
      </c>
      <c r="N84" s="648" t="e">
        <f>#REF!</f>
        <v>#REF!</v>
      </c>
      <c r="O84" s="646" t="str">
        <f>$O$13</f>
        <v>Total Cost ($/Acre)</v>
      </c>
      <c r="P84" s="199" t="s">
        <v>396</v>
      </c>
      <c r="Q84" s="157"/>
      <c r="R84" s="157"/>
    </row>
    <row r="85" spans="1:71" ht="15" customHeight="1" x14ac:dyDescent="0.25">
      <c r="B85" s="662" t="str">
        <f>$B$14</f>
        <v>Operation</v>
      </c>
      <c r="C85" s="513"/>
      <c r="D85" s="644" t="str">
        <f>$D$14</f>
        <v>Depreciation</v>
      </c>
      <c r="E85" s="644" t="str">
        <f>$E$14</f>
        <v>Interest</v>
      </c>
      <c r="F85" s="644" t="str">
        <f>$F$14</f>
        <v>Taxes, housing, insurance, licenses</v>
      </c>
      <c r="G85" s="646" t="str">
        <f>$G$14</f>
        <v>Total Fixed Costs</v>
      </c>
      <c r="H85" s="644" t="str">
        <f>$H$14</f>
        <v>Repairs</v>
      </c>
      <c r="I85" s="644" t="str">
        <f>$I$14</f>
        <v>Lube Cost</v>
      </c>
      <c r="J85" s="664" t="str">
        <f>$J$14</f>
        <v>Fuel</v>
      </c>
      <c r="K85" s="664" t="e">
        <f>#REF!</f>
        <v>#REF!</v>
      </c>
      <c r="L85" s="664" t="str">
        <f>$L$14</f>
        <v>Labor</v>
      </c>
      <c r="M85" s="664" t="e">
        <f>#REF!</f>
        <v>#REF!</v>
      </c>
      <c r="N85" s="646" t="str">
        <f>$N$15</f>
        <v>Total Variable Costs</v>
      </c>
      <c r="O85" s="647"/>
      <c r="P85" s="157"/>
      <c r="Q85" s="157"/>
      <c r="R85" s="157"/>
    </row>
    <row r="86" spans="1:71" ht="38.25" customHeight="1" x14ac:dyDescent="0.25">
      <c r="B86" s="663" t="e">
        <f>#REF!</f>
        <v>#REF!</v>
      </c>
      <c r="C86" s="509" t="s">
        <v>257</v>
      </c>
      <c r="D86" s="645"/>
      <c r="E86" s="645"/>
      <c r="F86" s="645"/>
      <c r="G86" s="647"/>
      <c r="H86" s="645" t="e">
        <f>#REF!</f>
        <v>#REF!</v>
      </c>
      <c r="I86" s="645" t="e">
        <f>#REF!</f>
        <v>#REF!</v>
      </c>
      <c r="J86" s="537" t="str">
        <f>$J$15</f>
        <v>Fuel Use gal/acre</v>
      </c>
      <c r="K86" s="537" t="str">
        <f>$K$15</f>
        <v>Fuel Cost</v>
      </c>
      <c r="L86" s="537" t="str">
        <f>$L$15</f>
        <v>Labor hrs/acre</v>
      </c>
      <c r="M86" s="537" t="str">
        <f>$M$15</f>
        <v>Labor Cost</v>
      </c>
      <c r="N86" s="649"/>
      <c r="O86" s="649"/>
      <c r="P86" s="157"/>
      <c r="Q86" s="157"/>
      <c r="R86" s="157"/>
    </row>
    <row r="87" spans="1:71" x14ac:dyDescent="0.25">
      <c r="B87" s="166" t="str">
        <f>$B$16</f>
        <v>Seasonal operations:</v>
      </c>
      <c r="C87" s="514"/>
      <c r="D87" s="519"/>
      <c r="E87" s="519"/>
      <c r="F87" s="519"/>
      <c r="G87" s="520"/>
      <c r="H87" s="167"/>
      <c r="I87" s="167"/>
      <c r="J87" s="171"/>
      <c r="K87" s="171"/>
      <c r="L87" s="171"/>
      <c r="M87" s="171"/>
      <c r="N87" s="172"/>
      <c r="O87" s="168"/>
      <c r="P87" s="157"/>
      <c r="Q87" s="157"/>
      <c r="R87" s="157"/>
    </row>
    <row r="88" spans="1:71" ht="14.4" x14ac:dyDescent="0.3">
      <c r="B88" s="165" t="str">
        <f>$B$17</f>
        <v>300HP Tractor &amp; 26' shredder</v>
      </c>
      <c r="C88" s="518">
        <v>0</v>
      </c>
      <c r="D88" s="174">
        <f>$D$17*$C88</f>
        <v>0</v>
      </c>
      <c r="E88" s="174">
        <f>$E$17*$C88</f>
        <v>0</v>
      </c>
      <c r="F88" s="174">
        <f>$F$17*$C88</f>
        <v>0</v>
      </c>
      <c r="G88" s="523">
        <f>SUM(D88:F88)</f>
        <v>0</v>
      </c>
      <c r="H88" s="174">
        <f>$H$17*$C88</f>
        <v>0</v>
      </c>
      <c r="I88" s="174">
        <f>$I$17*$C88</f>
        <v>0</v>
      </c>
      <c r="J88" s="175">
        <f>$J$17*$C88</f>
        <v>0</v>
      </c>
      <c r="K88" s="174">
        <f>$K$17*$C88</f>
        <v>0</v>
      </c>
      <c r="L88" s="175">
        <f>$L$17*$C88</f>
        <v>0</v>
      </c>
      <c r="M88" s="176">
        <f>$M$17*$C88</f>
        <v>0</v>
      </c>
      <c r="N88" s="250">
        <f>SUM(H88,I88,K88,M88)</f>
        <v>0</v>
      </c>
      <c r="O88" s="177"/>
      <c r="P88" s="157"/>
      <c r="Q88" s="157"/>
      <c r="R88" s="157"/>
    </row>
    <row r="89" spans="1:71" ht="14.4" x14ac:dyDescent="0.3">
      <c r="B89" s="165" t="str">
        <f>$B$18</f>
        <v>300HP Tractor &amp; 48' harrow</v>
      </c>
      <c r="C89" s="518">
        <v>0</v>
      </c>
      <c r="D89" s="174">
        <f>$D$18*$C89</f>
        <v>0</v>
      </c>
      <c r="E89" s="174">
        <f>$E$18*$C89</f>
        <v>0</v>
      </c>
      <c r="F89" s="174">
        <f>$F$18*$C89</f>
        <v>0</v>
      </c>
      <c r="G89" s="523">
        <f t="shared" ref="G89:G99" si="34">SUM(D89:F89)</f>
        <v>0</v>
      </c>
      <c r="H89" s="174">
        <f>$H$18*$C89</f>
        <v>0</v>
      </c>
      <c r="I89" s="174">
        <f>$I$18*$C89</f>
        <v>0</v>
      </c>
      <c r="J89" s="175">
        <f>$J$18*$C89</f>
        <v>0</v>
      </c>
      <c r="K89" s="174">
        <f>$K$18*$C89</f>
        <v>0</v>
      </c>
      <c r="L89" s="175">
        <f>$L$18*$C89</f>
        <v>0</v>
      </c>
      <c r="M89" s="176">
        <f>$M$18*$C89</f>
        <v>0</v>
      </c>
      <c r="N89" s="250">
        <f>SUM(H89,I89,K89,M89)</f>
        <v>0</v>
      </c>
      <c r="O89" s="177"/>
      <c r="P89" s="157"/>
      <c r="Q89" s="157"/>
      <c r="R89" s="157"/>
    </row>
    <row r="90" spans="1:71" ht="14.4" x14ac:dyDescent="0.3">
      <c r="B90" s="159" t="str">
        <f>$B$19</f>
        <v>300HP Tractor &amp; 35' chisel plow</v>
      </c>
      <c r="C90" s="518">
        <v>0</v>
      </c>
      <c r="D90" s="174">
        <f>$D$19*$C90</f>
        <v>0</v>
      </c>
      <c r="E90" s="174">
        <f>$E$19*$C90</f>
        <v>0</v>
      </c>
      <c r="F90" s="174">
        <f>$F$19*$C90</f>
        <v>0</v>
      </c>
      <c r="G90" s="523">
        <f t="shared" si="34"/>
        <v>0</v>
      </c>
      <c r="H90" s="174">
        <f>$H$19*$C90</f>
        <v>0</v>
      </c>
      <c r="I90" s="174">
        <f>$I$19*$C90</f>
        <v>0</v>
      </c>
      <c r="J90" s="175">
        <f>$J$19*$C90</f>
        <v>0</v>
      </c>
      <c r="K90" s="174">
        <f>$K$19*$C90</f>
        <v>0</v>
      </c>
      <c r="L90" s="175">
        <f>$L$19*$C90</f>
        <v>0</v>
      </c>
      <c r="M90" s="176">
        <f>$M$19*$C90</f>
        <v>0</v>
      </c>
      <c r="N90" s="250">
        <f t="shared" ref="N90:N99" si="35">SUM(H90,I90,K90,M90)</f>
        <v>0</v>
      </c>
      <c r="O90" s="177"/>
      <c r="P90" s="157"/>
      <c r="Q90" s="157"/>
      <c r="R90" s="157"/>
    </row>
    <row r="91" spans="1:71" ht="14.4" x14ac:dyDescent="0.3">
      <c r="B91" s="159" t="str">
        <f>$B$20</f>
        <v>300HP Tractor &amp; 72' rodweeder</v>
      </c>
      <c r="C91" s="518">
        <v>0</v>
      </c>
      <c r="D91" s="174">
        <f>$D$20*$C91</f>
        <v>0</v>
      </c>
      <c r="E91" s="174">
        <f>$E$20*$C91</f>
        <v>0</v>
      </c>
      <c r="F91" s="174">
        <f>$F$20*$C91</f>
        <v>0</v>
      </c>
      <c r="G91" s="523">
        <f t="shared" si="34"/>
        <v>0</v>
      </c>
      <c r="H91" s="174">
        <f>$H$20*$C91</f>
        <v>0</v>
      </c>
      <c r="I91" s="174">
        <f>$I$20*$C91</f>
        <v>0</v>
      </c>
      <c r="J91" s="175">
        <f>$J$20*$C91</f>
        <v>0</v>
      </c>
      <c r="K91" s="174">
        <f>$K$20*$C91</f>
        <v>0</v>
      </c>
      <c r="L91" s="175">
        <f>$L$20*$C91</f>
        <v>0</v>
      </c>
      <c r="M91" s="176">
        <f>$M$20*$C91</f>
        <v>0</v>
      </c>
      <c r="N91" s="250">
        <f t="shared" si="35"/>
        <v>0</v>
      </c>
      <c r="O91" s="177"/>
      <c r="P91" s="157"/>
      <c r="Q91" s="157"/>
      <c r="R91" s="157"/>
    </row>
    <row r="92" spans="1:71" ht="14.4" x14ac:dyDescent="0.3">
      <c r="B92" s="159" t="str">
        <f>$B$21</f>
        <v>300HP Tractor &amp; 36' cultivator</v>
      </c>
      <c r="C92" s="518">
        <v>0</v>
      </c>
      <c r="D92" s="174">
        <f>$D$21*$C92</f>
        <v>0</v>
      </c>
      <c r="E92" s="174">
        <f>$E$21*$C92</f>
        <v>0</v>
      </c>
      <c r="F92" s="174">
        <f>$F$21*$C92</f>
        <v>0</v>
      </c>
      <c r="G92" s="523">
        <f t="shared" si="34"/>
        <v>0</v>
      </c>
      <c r="H92" s="174">
        <f>$H$21*$C92</f>
        <v>0</v>
      </c>
      <c r="I92" s="174">
        <f>$I$21*$C92</f>
        <v>0</v>
      </c>
      <c r="J92" s="175">
        <f>$J$21*$C92</f>
        <v>0</v>
      </c>
      <c r="K92" s="174">
        <f>$K$21*$C92</f>
        <v>0</v>
      </c>
      <c r="L92" s="175">
        <f>$L$21*$C92</f>
        <v>0</v>
      </c>
      <c r="M92" s="176">
        <f>$M$21*$C92</f>
        <v>0</v>
      </c>
      <c r="N92" s="250">
        <f t="shared" si="35"/>
        <v>0</v>
      </c>
      <c r="O92" s="177"/>
      <c r="P92" s="157"/>
      <c r="Q92" s="157"/>
      <c r="R92" s="157"/>
    </row>
    <row r="93" spans="1:71" ht="14.4" x14ac:dyDescent="0.3">
      <c r="B93" s="159" t="str">
        <f>$B$22</f>
        <v>300HP Tractor &amp; 34' tandem disk harrow</v>
      </c>
      <c r="C93" s="518">
        <v>0</v>
      </c>
      <c r="D93" s="174">
        <f>$D$22*$C93</f>
        <v>0</v>
      </c>
      <c r="E93" s="174">
        <f>$E$22*$C93</f>
        <v>0</v>
      </c>
      <c r="F93" s="174">
        <f>$F$22*$C93</f>
        <v>0</v>
      </c>
      <c r="G93" s="523">
        <f t="shared" si="34"/>
        <v>0</v>
      </c>
      <c r="H93" s="174">
        <f>$H$22*$C93</f>
        <v>0</v>
      </c>
      <c r="I93" s="174">
        <f>$I$22*$C93</f>
        <v>0</v>
      </c>
      <c r="J93" s="175">
        <f>$J$22*$C93</f>
        <v>0</v>
      </c>
      <c r="K93" s="174">
        <f>$K$22*$C93</f>
        <v>0</v>
      </c>
      <c r="L93" s="175">
        <f>$L$22*$C93</f>
        <v>0</v>
      </c>
      <c r="M93" s="176">
        <f>$M$22*$C93</f>
        <v>0</v>
      </c>
      <c r="N93" s="250">
        <f t="shared" si="35"/>
        <v>0</v>
      </c>
      <c r="O93" s="177"/>
      <c r="P93" s="157"/>
      <c r="Q93" s="157"/>
      <c r="R93" s="157"/>
    </row>
    <row r="94" spans="1:71" ht="14.4" x14ac:dyDescent="0.3">
      <c r="B94" s="159" t="str">
        <f>$B$23</f>
        <v>300HP Tractor &amp; 60' coil-packer</v>
      </c>
      <c r="C94" s="518">
        <v>0</v>
      </c>
      <c r="D94" s="174">
        <f>$D$23*$C94</f>
        <v>0</v>
      </c>
      <c r="E94" s="174">
        <f>$E$23*$C94</f>
        <v>0</v>
      </c>
      <c r="F94" s="174">
        <f>$F$23*$C94</f>
        <v>0</v>
      </c>
      <c r="G94" s="523">
        <f t="shared" si="34"/>
        <v>0</v>
      </c>
      <c r="H94" s="174">
        <f>$H$23*$C94</f>
        <v>0</v>
      </c>
      <c r="I94" s="174">
        <f>$I$23*$C94</f>
        <v>0</v>
      </c>
      <c r="J94" s="175">
        <f>$J$23*$C94</f>
        <v>0</v>
      </c>
      <c r="K94" s="174">
        <f>$K$23*$C94</f>
        <v>0</v>
      </c>
      <c r="L94" s="175">
        <f>$L$23*$C94</f>
        <v>0</v>
      </c>
      <c r="M94" s="176">
        <f>$M$23*$C94</f>
        <v>0</v>
      </c>
      <c r="N94" s="250">
        <f t="shared" si="35"/>
        <v>0</v>
      </c>
      <c r="O94" s="177"/>
      <c r="P94" s="157"/>
      <c r="Q94" s="157"/>
      <c r="R94" s="157"/>
    </row>
    <row r="95" spans="1:71" ht="14.4" x14ac:dyDescent="0.3">
      <c r="B95" s="159" t="str">
        <f>$B$24</f>
        <v>300HP Tractor &amp; 90' sprayer</v>
      </c>
      <c r="C95" s="518">
        <v>2</v>
      </c>
      <c r="D95" s="174">
        <f>$D$24*$C95</f>
        <v>0.66</v>
      </c>
      <c r="E95" s="174">
        <f>$E$24*$C95</f>
        <v>0.54</v>
      </c>
      <c r="F95" s="174">
        <f>$F$24*$C95</f>
        <v>0.08</v>
      </c>
      <c r="G95" s="523">
        <f t="shared" si="34"/>
        <v>1.2800000000000002</v>
      </c>
      <c r="H95" s="174">
        <f>$H$24*$C95</f>
        <v>0.62</v>
      </c>
      <c r="I95" s="174">
        <f>$I$24*$C95</f>
        <v>0.26</v>
      </c>
      <c r="J95" s="175">
        <f>$J$24*$C95</f>
        <v>0.5</v>
      </c>
      <c r="K95" s="174">
        <f>$K$24*$C95</f>
        <v>1.7</v>
      </c>
      <c r="L95" s="175">
        <f>$L$24*$C95</f>
        <v>0.06</v>
      </c>
      <c r="M95" s="176">
        <f>$M$24*$C95</f>
        <v>1.2</v>
      </c>
      <c r="N95" s="250">
        <f t="shared" si="35"/>
        <v>3.7800000000000002</v>
      </c>
      <c r="O95" s="177"/>
      <c r="P95" s="157"/>
      <c r="Q95" s="157"/>
      <c r="R95" s="157"/>
    </row>
    <row r="96" spans="1:71" ht="14.4" x14ac:dyDescent="0.3">
      <c r="B96" s="159" t="str">
        <f>$B$25</f>
        <v>300HP Tractor &amp; 36' grain drill</v>
      </c>
      <c r="C96" s="518">
        <v>1</v>
      </c>
      <c r="D96" s="174">
        <f>$D$25*$C96</f>
        <v>0.88</v>
      </c>
      <c r="E96" s="174">
        <f>$E$25*$C96</f>
        <v>0.97</v>
      </c>
      <c r="F96" s="174">
        <f>$F$25*$C96</f>
        <v>0.38</v>
      </c>
      <c r="G96" s="523">
        <f t="shared" si="34"/>
        <v>2.23</v>
      </c>
      <c r="H96" s="174">
        <f>$H$25*$C96</f>
        <v>0.91</v>
      </c>
      <c r="I96" s="174">
        <f>$I$25*$C96</f>
        <v>0.37</v>
      </c>
      <c r="J96" s="175">
        <f>$J$25*$C96</f>
        <v>0.72</v>
      </c>
      <c r="K96" s="174">
        <f>$K$25*$C96</f>
        <v>2.4500000000000002</v>
      </c>
      <c r="L96" s="175">
        <f>$L$25*$C96</f>
        <v>0.09</v>
      </c>
      <c r="M96" s="176">
        <f>$M$25*$C96</f>
        <v>1.8</v>
      </c>
      <c r="N96" s="250">
        <f t="shared" si="35"/>
        <v>5.53</v>
      </c>
      <c r="O96" s="177"/>
      <c r="P96" s="157"/>
      <c r="Q96" s="157"/>
      <c r="R96" s="157"/>
    </row>
    <row r="97" spans="2:71" ht="14.4" x14ac:dyDescent="0.3">
      <c r="B97" s="169" t="str">
        <f>$B$26</f>
        <v>Combine &amp; 30' header  ** 4 mph **</v>
      </c>
      <c r="C97" s="518">
        <v>0</v>
      </c>
      <c r="D97" s="174">
        <f>$D$26*$C97</f>
        <v>0</v>
      </c>
      <c r="E97" s="174">
        <f>$E$26*$C97</f>
        <v>0</v>
      </c>
      <c r="F97" s="174">
        <f>$F$26*$C97</f>
        <v>0</v>
      </c>
      <c r="G97" s="523">
        <f t="shared" si="34"/>
        <v>0</v>
      </c>
      <c r="H97" s="174">
        <f>$H$26*$C97</f>
        <v>0</v>
      </c>
      <c r="I97" s="174">
        <f>$I$26*$C97</f>
        <v>0</v>
      </c>
      <c r="J97" s="175">
        <f>$J$26*$C97</f>
        <v>0</v>
      </c>
      <c r="K97" s="174">
        <f>$K$26*$C97</f>
        <v>0</v>
      </c>
      <c r="L97" s="175">
        <f>$L$26*$C97</f>
        <v>0</v>
      </c>
      <c r="M97" s="176">
        <f>$M$26*$C97</f>
        <v>0</v>
      </c>
      <c r="N97" s="250">
        <f t="shared" si="35"/>
        <v>0</v>
      </c>
      <c r="O97" s="177"/>
      <c r="P97" s="157"/>
      <c r="Q97" s="157"/>
      <c r="R97" s="157"/>
    </row>
    <row r="98" spans="2:71" ht="14.4" x14ac:dyDescent="0.3">
      <c r="B98" s="169" t="str">
        <f>$B$27</f>
        <v>Combine &amp; 30' header  ** 3 mph **</v>
      </c>
      <c r="C98" s="507">
        <v>1</v>
      </c>
      <c r="D98" s="174">
        <f>$D$27*$C98</f>
        <v>3.31</v>
      </c>
      <c r="E98" s="174">
        <f>$E$27*$C98</f>
        <v>2.94</v>
      </c>
      <c r="F98" s="174">
        <f>$F$27*$C98</f>
        <v>1.23</v>
      </c>
      <c r="G98" s="523">
        <f t="shared" si="34"/>
        <v>7.48</v>
      </c>
      <c r="H98" s="174">
        <f>$H$27*$C98</f>
        <v>3.06</v>
      </c>
      <c r="I98" s="174">
        <f>$I$27*$C98</f>
        <v>0.36</v>
      </c>
      <c r="J98" s="175">
        <f>$J$27*$C98</f>
        <v>0.7</v>
      </c>
      <c r="K98" s="174">
        <f>$K$27*$C98</f>
        <v>2.38</v>
      </c>
      <c r="L98" s="175">
        <f>$L$27*$C98</f>
        <v>0.12</v>
      </c>
      <c r="M98" s="176">
        <f>$M$27*$C98</f>
        <v>2.4</v>
      </c>
      <c r="N98" s="250">
        <f t="shared" si="35"/>
        <v>8.1999999999999993</v>
      </c>
      <c r="O98" s="177"/>
      <c r="P98" s="157"/>
      <c r="Q98" s="157"/>
      <c r="R98" s="157"/>
    </row>
    <row r="99" spans="2:71" ht="14.4" x14ac:dyDescent="0.3">
      <c r="B99" s="169" t="str">
        <f>$B$28</f>
        <v>300HP Tractor &amp; Bankout wagon</v>
      </c>
      <c r="C99" s="518">
        <v>1</v>
      </c>
      <c r="D99" s="174">
        <f>$D$28*$C99</f>
        <v>0.69</v>
      </c>
      <c r="E99" s="174">
        <f>$E$28*$C99</f>
        <v>0.5</v>
      </c>
      <c r="F99" s="174">
        <f>$F$28*$C99</f>
        <v>0.08</v>
      </c>
      <c r="G99" s="523">
        <f t="shared" si="34"/>
        <v>1.27</v>
      </c>
      <c r="H99" s="174">
        <f>$H$28*$C99</f>
        <v>0.39</v>
      </c>
      <c r="I99" s="174">
        <f>$I$28*$C99</f>
        <v>0.35</v>
      </c>
      <c r="J99" s="175">
        <f>$J$28*$C99</f>
        <v>0.68</v>
      </c>
      <c r="K99" s="174">
        <f>$K$28*$C99</f>
        <v>2.31</v>
      </c>
      <c r="L99" s="175">
        <f>$L$28*$C99</f>
        <v>0.09</v>
      </c>
      <c r="M99" s="176">
        <f>$M$28*$C99</f>
        <v>1.8</v>
      </c>
      <c r="N99" s="250">
        <f t="shared" si="35"/>
        <v>4.8499999999999996</v>
      </c>
      <c r="O99" s="177"/>
      <c r="P99" s="157"/>
      <c r="Q99" s="157"/>
      <c r="R99" s="157"/>
    </row>
    <row r="100" spans="2:71" ht="14.4" x14ac:dyDescent="0.3">
      <c r="B100" s="317" t="str">
        <f>$B$29</f>
        <v>Annual Costs:</v>
      </c>
      <c r="C100" s="511"/>
      <c r="D100" s="318"/>
      <c r="E100" s="318"/>
      <c r="F100" s="318"/>
      <c r="G100" s="524"/>
      <c r="H100" s="319"/>
      <c r="I100" s="319"/>
      <c r="J100" s="320"/>
      <c r="K100" s="319"/>
      <c r="L100" s="320"/>
      <c r="M100" s="321"/>
      <c r="N100" s="322"/>
      <c r="O100" s="323"/>
      <c r="P100" s="157"/>
      <c r="Q100" s="157"/>
      <c r="R100" s="157"/>
    </row>
    <row r="101" spans="2:71" ht="14.4" x14ac:dyDescent="0.3">
      <c r="B101" s="310" t="str">
        <f>$B$30</f>
        <v>Tandem axle truck</v>
      </c>
      <c r="C101" s="516"/>
      <c r="D101" s="324">
        <f>$D$30</f>
        <v>0.79</v>
      </c>
      <c r="E101" s="324">
        <f>$E$30</f>
        <v>0.5</v>
      </c>
      <c r="F101" s="324">
        <f>$F$30</f>
        <v>0.81</v>
      </c>
      <c r="G101" s="525">
        <f t="shared" ref="G101:G107" si="36">SUM(D101:F101)</f>
        <v>2.1</v>
      </c>
      <c r="H101" s="324">
        <f>$H$30</f>
        <v>0.8</v>
      </c>
      <c r="I101" s="324">
        <f>$I$30</f>
        <v>0.05</v>
      </c>
      <c r="J101" s="325">
        <f>$J$30</f>
        <v>0.1</v>
      </c>
      <c r="K101" s="324">
        <f>$K$30</f>
        <v>0.34</v>
      </c>
      <c r="L101" s="325">
        <f>$L$30</f>
        <v>0.04</v>
      </c>
      <c r="M101" s="315">
        <f>$M$30</f>
        <v>0.8</v>
      </c>
      <c r="N101" s="326">
        <f t="shared" ref="N101:N106" si="37">SUM(H101,I101,K101,M101)</f>
        <v>1.9900000000000002</v>
      </c>
      <c r="O101" s="327"/>
      <c r="P101" s="157"/>
      <c r="Q101" s="157"/>
      <c r="R101" s="157"/>
    </row>
    <row r="102" spans="2:71" ht="14.4" x14ac:dyDescent="0.3">
      <c r="B102" s="310" t="str">
        <f>$B$31</f>
        <v>Tandem axle truck</v>
      </c>
      <c r="C102" s="516"/>
      <c r="D102" s="324">
        <f>$D$31</f>
        <v>0.79</v>
      </c>
      <c r="E102" s="324">
        <f>$E$31</f>
        <v>0.5</v>
      </c>
      <c r="F102" s="324">
        <f>$F$31</f>
        <v>0.81</v>
      </c>
      <c r="G102" s="525">
        <f t="shared" si="36"/>
        <v>2.1</v>
      </c>
      <c r="H102" s="324">
        <f>$H$31</f>
        <v>0.8</v>
      </c>
      <c r="I102" s="324">
        <f>$I$31</f>
        <v>0.05</v>
      </c>
      <c r="J102" s="325">
        <f>$J$31</f>
        <v>0.1</v>
      </c>
      <c r="K102" s="324">
        <f>$K$31</f>
        <v>0.34</v>
      </c>
      <c r="L102" s="325">
        <f>$L$31</f>
        <v>0.04</v>
      </c>
      <c r="M102" s="315">
        <f>$M$31</f>
        <v>0.8</v>
      </c>
      <c r="N102" s="326">
        <f t="shared" si="37"/>
        <v>1.9900000000000002</v>
      </c>
      <c r="O102" s="327"/>
      <c r="P102" s="157"/>
      <c r="Q102" s="157"/>
      <c r="R102" s="157"/>
    </row>
    <row r="103" spans="2:71" ht="14.4" x14ac:dyDescent="0.3">
      <c r="B103" s="310" t="str">
        <f>$B$32</f>
        <v>2-ton truck</v>
      </c>
      <c r="C103" s="516"/>
      <c r="D103" s="324">
        <f>$D$32</f>
        <v>0.22</v>
      </c>
      <c r="E103" s="324">
        <f>$E$32</f>
        <v>0.18</v>
      </c>
      <c r="F103" s="324">
        <f>$F$32</f>
        <v>0.28999999999999998</v>
      </c>
      <c r="G103" s="525">
        <f t="shared" si="36"/>
        <v>0.69</v>
      </c>
      <c r="H103" s="324">
        <f>$H$32</f>
        <v>0.2</v>
      </c>
      <c r="I103" s="324">
        <f>$I$32</f>
        <v>0.02</v>
      </c>
      <c r="J103" s="325">
        <f>$J$32</f>
        <v>0.03</v>
      </c>
      <c r="K103" s="324">
        <f>$K$32</f>
        <v>0.1</v>
      </c>
      <c r="L103" s="325">
        <f>$L$32</f>
        <v>0.01</v>
      </c>
      <c r="M103" s="315">
        <f>$M$32</f>
        <v>0.2</v>
      </c>
      <c r="N103" s="326">
        <f t="shared" si="37"/>
        <v>0.52</v>
      </c>
      <c r="O103" s="327"/>
      <c r="P103" s="157"/>
      <c r="Q103" s="157"/>
      <c r="R103" s="157"/>
    </row>
    <row r="104" spans="2:71" ht="14.4" x14ac:dyDescent="0.3">
      <c r="B104" s="310" t="str">
        <f>$B$33</f>
        <v>Trap wagon</v>
      </c>
      <c r="C104" s="516"/>
      <c r="D104" s="324">
        <f>$D$33</f>
        <v>0.24</v>
      </c>
      <c r="E104" s="324">
        <f>$E$33</f>
        <v>0.11</v>
      </c>
      <c r="F104" s="324">
        <f>$F$33</f>
        <v>0.18</v>
      </c>
      <c r="G104" s="525">
        <f t="shared" si="36"/>
        <v>0.53</v>
      </c>
      <c r="H104" s="324">
        <f>$H$33</f>
        <v>0.08</v>
      </c>
      <c r="I104" s="324">
        <f>$I$33</f>
        <v>0.02</v>
      </c>
      <c r="J104" s="325">
        <f>$J$33</f>
        <v>0.03</v>
      </c>
      <c r="K104" s="324">
        <f>$K$33</f>
        <v>0.1</v>
      </c>
      <c r="L104" s="325">
        <f>$L$33</f>
        <v>0.01</v>
      </c>
      <c r="M104" s="315">
        <f>$M$33</f>
        <v>0.2</v>
      </c>
      <c r="N104" s="326">
        <f t="shared" si="37"/>
        <v>0.4</v>
      </c>
      <c r="O104" s="327"/>
      <c r="P104" s="157"/>
      <c r="Q104" s="157"/>
      <c r="R104" s="157"/>
    </row>
    <row r="105" spans="2:71" ht="14.4" x14ac:dyDescent="0.3">
      <c r="B105" s="310" t="str">
        <f>$B$34</f>
        <v>3/4-ton pick-up</v>
      </c>
      <c r="C105" s="516"/>
      <c r="D105" s="324">
        <f>$D$34</f>
        <v>0.42</v>
      </c>
      <c r="E105" s="324">
        <f>$E$34</f>
        <v>0.28999999999999998</v>
      </c>
      <c r="F105" s="324">
        <f>$F$34</f>
        <v>0.32</v>
      </c>
      <c r="G105" s="525">
        <f t="shared" si="36"/>
        <v>1.03</v>
      </c>
      <c r="H105" s="324">
        <f>$H$34</f>
        <v>0.12</v>
      </c>
      <c r="I105" s="324">
        <f>$I$34</f>
        <v>0.1</v>
      </c>
      <c r="J105" s="325">
        <f>$J$34</f>
        <v>0.19</v>
      </c>
      <c r="K105" s="324">
        <f>$K$34</f>
        <v>0.67</v>
      </c>
      <c r="L105" s="325">
        <f>$L$34</f>
        <v>0.1</v>
      </c>
      <c r="M105" s="315">
        <f>$M$34</f>
        <v>2</v>
      </c>
      <c r="N105" s="326">
        <f t="shared" si="37"/>
        <v>2.89</v>
      </c>
      <c r="O105" s="327"/>
      <c r="P105" s="157"/>
      <c r="Q105" s="157"/>
      <c r="R105" s="157"/>
    </row>
    <row r="106" spans="2:71" ht="14.4" x14ac:dyDescent="0.3">
      <c r="B106" s="310" t="str">
        <f>$B$35</f>
        <v>ATV</v>
      </c>
      <c r="C106" s="516"/>
      <c r="D106" s="324">
        <f>$D$35</f>
        <v>0.25</v>
      </c>
      <c r="E106" s="324">
        <f>$E$35</f>
        <v>0.14000000000000001</v>
      </c>
      <c r="F106" s="324">
        <f>$F$35</f>
        <v>0.03</v>
      </c>
      <c r="G106" s="525">
        <f t="shared" si="36"/>
        <v>0.42000000000000004</v>
      </c>
      <c r="H106" s="324">
        <f>$H$35</f>
        <v>0.05</v>
      </c>
      <c r="I106" s="324">
        <f>$I$35</f>
        <v>0.06</v>
      </c>
      <c r="J106" s="325">
        <f>$J$35</f>
        <v>0.12</v>
      </c>
      <c r="K106" s="324">
        <f>$K$35</f>
        <v>0.42</v>
      </c>
      <c r="L106" s="325">
        <f>$L$35</f>
        <v>0.06</v>
      </c>
      <c r="M106" s="315">
        <f>$M$35</f>
        <v>1.2</v>
      </c>
      <c r="N106" s="326">
        <f t="shared" si="37"/>
        <v>1.73</v>
      </c>
      <c r="O106" s="327"/>
      <c r="P106" s="157"/>
      <c r="Q106" s="157"/>
      <c r="R106" s="157"/>
    </row>
    <row r="107" spans="2:71" ht="13.8" thickBot="1" x14ac:dyDescent="0.3">
      <c r="B107" s="160" t="str">
        <f>$B$36</f>
        <v>Fixed Cost $/Acre</v>
      </c>
      <c r="C107" s="517"/>
      <c r="D107" s="247">
        <f>SUM(D88:D106)</f>
        <v>8.25</v>
      </c>
      <c r="E107" s="247">
        <f>SUM(E88:E106)</f>
        <v>6.67</v>
      </c>
      <c r="F107" s="247">
        <f>SUM(F88:F106)</f>
        <v>4.2100000000000009</v>
      </c>
      <c r="G107" s="247">
        <f t="shared" si="36"/>
        <v>19.130000000000003</v>
      </c>
      <c r="H107" s="247">
        <f t="shared" ref="H107:N107" si="38">SUM(H88:H106)</f>
        <v>7.0299999999999994</v>
      </c>
      <c r="I107" s="247">
        <f t="shared" si="38"/>
        <v>1.6400000000000001</v>
      </c>
      <c r="J107" s="163">
        <f t="shared" si="38"/>
        <v>3.17</v>
      </c>
      <c r="K107" s="247">
        <f t="shared" si="38"/>
        <v>10.809999999999999</v>
      </c>
      <c r="L107" s="163">
        <f t="shared" si="38"/>
        <v>0.61999999999999988</v>
      </c>
      <c r="M107" s="247">
        <f t="shared" si="38"/>
        <v>12.399999999999999</v>
      </c>
      <c r="N107" s="247">
        <f t="shared" si="38"/>
        <v>31.880000000000003</v>
      </c>
      <c r="O107" s="161">
        <f>SUM(G107,N107)</f>
        <v>51.010000000000005</v>
      </c>
      <c r="P107" s="157"/>
      <c r="Q107" s="157"/>
      <c r="R107" s="157"/>
    </row>
    <row r="108" spans="2:71" s="157" customFormat="1" ht="23.25" customHeight="1" x14ac:dyDescent="0.25"/>
    <row r="109" spans="2:71" s="157" customFormat="1" x14ac:dyDescent="0.25"/>
    <row r="110" spans="2:71" s="551" customFormat="1" ht="15.6" x14ac:dyDescent="0.3">
      <c r="B110" s="553" t="s">
        <v>409</v>
      </c>
      <c r="C110" s="553"/>
      <c r="D110" s="553"/>
      <c r="E110" s="553"/>
      <c r="F110" s="553"/>
      <c r="G110" s="553"/>
      <c r="H110" s="553"/>
      <c r="I110" s="553"/>
      <c r="J110" s="553"/>
      <c r="K110" s="553"/>
      <c r="L110" s="553"/>
      <c r="M110" s="553"/>
      <c r="N110" s="553"/>
      <c r="O110" s="547" t="s">
        <v>391</v>
      </c>
      <c r="P110" s="285" t="s">
        <v>417</v>
      </c>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row>
    <row r="111" spans="2:71" ht="15" customHeight="1" x14ac:dyDescent="0.3">
      <c r="B111" s="158"/>
      <c r="C111" s="512"/>
      <c r="D111" s="650" t="s">
        <v>199</v>
      </c>
      <c r="E111" s="651"/>
      <c r="F111" s="651"/>
      <c r="G111" s="652"/>
      <c r="H111" s="648" t="str">
        <f>$H$13</f>
        <v>Variable Costs</v>
      </c>
      <c r="I111" s="648" t="e">
        <f>#REF!</f>
        <v>#REF!</v>
      </c>
      <c r="J111" s="648" t="e">
        <f>#REF!</f>
        <v>#REF!</v>
      </c>
      <c r="K111" s="648" t="e">
        <f>#REF!</f>
        <v>#REF!</v>
      </c>
      <c r="L111" s="648" t="e">
        <f>#REF!</f>
        <v>#REF!</v>
      </c>
      <c r="M111" s="648" t="e">
        <f>#REF!</f>
        <v>#REF!</v>
      </c>
      <c r="N111" s="648" t="e">
        <f>#REF!</f>
        <v>#REF!</v>
      </c>
      <c r="O111" s="646" t="str">
        <f>$O$13</f>
        <v>Total Cost ($/Acre)</v>
      </c>
      <c r="P111" s="199" t="s">
        <v>418</v>
      </c>
      <c r="Q111" s="157"/>
      <c r="R111" s="157"/>
    </row>
    <row r="112" spans="2:71" ht="15" customHeight="1" x14ac:dyDescent="0.25">
      <c r="B112" s="662" t="str">
        <f>$B$14</f>
        <v>Operation</v>
      </c>
      <c r="C112" s="513"/>
      <c r="D112" s="644" t="str">
        <f>$D$14</f>
        <v>Depreciation</v>
      </c>
      <c r="E112" s="644" t="str">
        <f>$E$14</f>
        <v>Interest</v>
      </c>
      <c r="F112" s="644" t="str">
        <f>$F$14</f>
        <v>Taxes, housing, insurance, licenses</v>
      </c>
      <c r="G112" s="646" t="str">
        <f>$G$14</f>
        <v>Total Fixed Costs</v>
      </c>
      <c r="H112" s="644" t="str">
        <f>$H$14</f>
        <v>Repairs</v>
      </c>
      <c r="I112" s="644" t="str">
        <f>$I$14</f>
        <v>Lube Cost</v>
      </c>
      <c r="J112" s="664" t="str">
        <f>$J$14</f>
        <v>Fuel</v>
      </c>
      <c r="K112" s="664" t="e">
        <f>#REF!</f>
        <v>#REF!</v>
      </c>
      <c r="L112" s="664" t="str">
        <f>$L$14</f>
        <v>Labor</v>
      </c>
      <c r="M112" s="664" t="e">
        <f>#REF!</f>
        <v>#REF!</v>
      </c>
      <c r="N112" s="646" t="str">
        <f>$N$15</f>
        <v>Total Variable Costs</v>
      </c>
      <c r="O112" s="647"/>
      <c r="P112" s="199" t="s">
        <v>396</v>
      </c>
      <c r="Q112" s="157"/>
      <c r="R112" s="157"/>
    </row>
    <row r="113" spans="2:31" ht="38.25" customHeight="1" x14ac:dyDescent="0.25">
      <c r="B113" s="663" t="e">
        <f>#REF!</f>
        <v>#REF!</v>
      </c>
      <c r="C113" s="509" t="s">
        <v>257</v>
      </c>
      <c r="D113" s="667"/>
      <c r="E113" s="667"/>
      <c r="F113" s="667"/>
      <c r="G113" s="649"/>
      <c r="H113" s="645" t="e">
        <f>#REF!</f>
        <v>#REF!</v>
      </c>
      <c r="I113" s="645" t="e">
        <f>#REF!</f>
        <v>#REF!</v>
      </c>
      <c r="J113" s="537" t="str">
        <f>$J$15</f>
        <v>Fuel Use gal/acre</v>
      </c>
      <c r="K113" s="537" t="str">
        <f>$K$15</f>
        <v>Fuel Cost</v>
      </c>
      <c r="L113" s="537" t="str">
        <f>$L$15</f>
        <v>Labor hrs/acre</v>
      </c>
      <c r="M113" s="537" t="str">
        <f>$M$15</f>
        <v>Labor Cost</v>
      </c>
      <c r="N113" s="649"/>
      <c r="O113" s="649"/>
      <c r="P113" s="157"/>
      <c r="Q113" s="157"/>
      <c r="R113" s="157"/>
    </row>
    <row r="114" spans="2:31" x14ac:dyDescent="0.25">
      <c r="B114" s="166" t="str">
        <f>$B$16</f>
        <v>Seasonal operations:</v>
      </c>
      <c r="C114" s="514"/>
      <c r="D114" s="519"/>
      <c r="E114" s="519"/>
      <c r="F114" s="519"/>
      <c r="G114" s="520"/>
      <c r="H114" s="167"/>
      <c r="I114" s="167"/>
      <c r="J114" s="171"/>
      <c r="K114" s="171"/>
      <c r="L114" s="171"/>
      <c r="M114" s="171"/>
      <c r="N114" s="172"/>
      <c r="O114" s="168"/>
      <c r="P114" s="157"/>
      <c r="Q114" s="157"/>
      <c r="R114" s="157"/>
    </row>
    <row r="115" spans="2:31" ht="14.4" x14ac:dyDescent="0.3">
      <c r="B115" s="165" t="str">
        <f>$B$17</f>
        <v>300HP Tractor &amp; 26' shredder</v>
      </c>
      <c r="C115" s="507">
        <v>0</v>
      </c>
      <c r="D115" s="174">
        <f>$D$17*$C115</f>
        <v>0</v>
      </c>
      <c r="E115" s="174">
        <f>$E$17*$C115</f>
        <v>0</v>
      </c>
      <c r="F115" s="174">
        <f>$F$17*$C115</f>
        <v>0</v>
      </c>
      <c r="G115" s="523">
        <f>SUM(D115:F115)</f>
        <v>0</v>
      </c>
      <c r="H115" s="174">
        <f>$H$17*$C115</f>
        <v>0</v>
      </c>
      <c r="I115" s="174">
        <f>$I$17*$C115</f>
        <v>0</v>
      </c>
      <c r="J115" s="175">
        <f>$J$17*$C115</f>
        <v>0</v>
      </c>
      <c r="K115" s="174">
        <f>$K$17*$C115</f>
        <v>0</v>
      </c>
      <c r="L115" s="175">
        <f>$L$17*$C115</f>
        <v>0</v>
      </c>
      <c r="M115" s="176">
        <f>$M$17*$C115</f>
        <v>0</v>
      </c>
      <c r="N115" s="250">
        <f>SUM(H115,I115,K115,M115)</f>
        <v>0</v>
      </c>
      <c r="O115" s="177"/>
      <c r="P115" s="157"/>
      <c r="Q115" s="157"/>
      <c r="R115" s="157"/>
    </row>
    <row r="116" spans="2:31" ht="14.4" x14ac:dyDescent="0.3">
      <c r="B116" s="165" t="str">
        <f>$B$18</f>
        <v>300HP Tractor &amp; 48' harrow</v>
      </c>
      <c r="C116" s="507">
        <v>0</v>
      </c>
      <c r="D116" s="174">
        <f>$D$18*$C116</f>
        <v>0</v>
      </c>
      <c r="E116" s="174">
        <f>$E$18*$C116</f>
        <v>0</v>
      </c>
      <c r="F116" s="174">
        <f>$F$18*$C116</f>
        <v>0</v>
      </c>
      <c r="G116" s="523">
        <f t="shared" ref="G116:G126" si="39">SUM(D116:F116)</f>
        <v>0</v>
      </c>
      <c r="H116" s="174">
        <f>$H$18*$C116</f>
        <v>0</v>
      </c>
      <c r="I116" s="174">
        <f>$I$18*$C116</f>
        <v>0</v>
      </c>
      <c r="J116" s="175">
        <f>$J$18*$C116</f>
        <v>0</v>
      </c>
      <c r="K116" s="174">
        <f>$K$18*$C116</f>
        <v>0</v>
      </c>
      <c r="L116" s="175">
        <f>$L$18*$C116</f>
        <v>0</v>
      </c>
      <c r="M116" s="176">
        <f>$M$18*$C116</f>
        <v>0</v>
      </c>
      <c r="N116" s="250">
        <f>SUM(H116,I116,K116,M116)</f>
        <v>0</v>
      </c>
      <c r="O116" s="177"/>
      <c r="P116" s="157"/>
      <c r="Q116" s="157"/>
      <c r="R116" s="157"/>
    </row>
    <row r="117" spans="2:31" ht="14.4" x14ac:dyDescent="0.3">
      <c r="B117" s="159" t="str">
        <f>$B$19</f>
        <v>300HP Tractor &amp; 35' chisel plow</v>
      </c>
      <c r="C117" s="507">
        <v>0</v>
      </c>
      <c r="D117" s="174">
        <f>$D$19*$C117</f>
        <v>0</v>
      </c>
      <c r="E117" s="174">
        <f>$E$19*$C117</f>
        <v>0</v>
      </c>
      <c r="F117" s="174">
        <f>$F$19*$C117</f>
        <v>0</v>
      </c>
      <c r="G117" s="523">
        <f t="shared" si="39"/>
        <v>0</v>
      </c>
      <c r="H117" s="174">
        <f>$H$19*$C117</f>
        <v>0</v>
      </c>
      <c r="I117" s="174">
        <f>$I$19*$C117</f>
        <v>0</v>
      </c>
      <c r="J117" s="175">
        <f>$J$19*$C117</f>
        <v>0</v>
      </c>
      <c r="K117" s="174">
        <f>$K$19*$C117</f>
        <v>0</v>
      </c>
      <c r="L117" s="175">
        <f>$L$19*$C117</f>
        <v>0</v>
      </c>
      <c r="M117" s="176">
        <f>$M$19*$C117</f>
        <v>0</v>
      </c>
      <c r="N117" s="250">
        <f t="shared" ref="N117:N126" si="40">SUM(H117,I117,K117,M117)</f>
        <v>0</v>
      </c>
      <c r="O117" s="177"/>
      <c r="P117" s="157"/>
      <c r="Q117" s="157"/>
      <c r="R117" s="157"/>
      <c r="AE117" s="577"/>
    </row>
    <row r="118" spans="2:31" ht="14.4" x14ac:dyDescent="0.3">
      <c r="B118" s="159" t="str">
        <f>$B$20</f>
        <v>300HP Tractor &amp; 72' rodweeder</v>
      </c>
      <c r="C118" s="507">
        <v>3</v>
      </c>
      <c r="D118" s="174">
        <f>$D$20*$C118</f>
        <v>1.35</v>
      </c>
      <c r="E118" s="174">
        <f>$E$20*$C118</f>
        <v>1.1400000000000001</v>
      </c>
      <c r="F118" s="174">
        <f>$F$20*$C118</f>
        <v>0.15000000000000002</v>
      </c>
      <c r="G118" s="523">
        <f t="shared" si="39"/>
        <v>2.64</v>
      </c>
      <c r="H118" s="174">
        <f>$H$20*$C118</f>
        <v>1.29</v>
      </c>
      <c r="I118" s="174">
        <f>$I$20*$C118</f>
        <v>0.48</v>
      </c>
      <c r="J118" s="175">
        <f>$J$20*$C118</f>
        <v>0.96</v>
      </c>
      <c r="K118" s="174">
        <f>$K$20*$C118</f>
        <v>3.2700000000000005</v>
      </c>
      <c r="L118" s="175">
        <f>$L$20*$C118</f>
        <v>0.12</v>
      </c>
      <c r="M118" s="176">
        <f>$M$20*$C118</f>
        <v>2.4000000000000004</v>
      </c>
      <c r="N118" s="250">
        <f t="shared" si="40"/>
        <v>7.4400000000000013</v>
      </c>
      <c r="O118" s="177"/>
      <c r="P118" s="157"/>
      <c r="Q118" s="157"/>
      <c r="R118" s="157"/>
      <c r="AE118" s="577"/>
    </row>
    <row r="119" spans="2:31" ht="14.4" x14ac:dyDescent="0.3">
      <c r="B119" s="159" t="str">
        <f>$B$21</f>
        <v>300HP Tractor &amp; 36' cultivator</v>
      </c>
      <c r="C119" s="507">
        <v>1</v>
      </c>
      <c r="D119" s="174">
        <f>$D$21*$C119</f>
        <v>0.6</v>
      </c>
      <c r="E119" s="174">
        <f>$E$21*$C119</f>
        <v>0.42</v>
      </c>
      <c r="F119" s="174">
        <f>$F$21*$C119</f>
        <v>0.06</v>
      </c>
      <c r="G119" s="523">
        <f t="shared" si="39"/>
        <v>1.08</v>
      </c>
      <c r="H119" s="174">
        <f>$H$21*$C119</f>
        <v>0.3</v>
      </c>
      <c r="I119" s="174">
        <f>$I$21*$C119</f>
        <v>0.18</v>
      </c>
      <c r="J119" s="175">
        <f>$J$21*$C119</f>
        <v>0.35</v>
      </c>
      <c r="K119" s="174">
        <f>$K$21*$C119</f>
        <v>1.19</v>
      </c>
      <c r="L119" s="175">
        <f>$L$21*$C119</f>
        <v>0.04</v>
      </c>
      <c r="M119" s="176">
        <f>$M$21*$C119</f>
        <v>0.8</v>
      </c>
      <c r="N119" s="250">
        <f t="shared" si="40"/>
        <v>2.4699999999999998</v>
      </c>
      <c r="O119" s="177"/>
      <c r="P119" s="157"/>
      <c r="Q119" s="157"/>
      <c r="R119" s="157"/>
      <c r="AE119" s="577"/>
    </row>
    <row r="120" spans="2:31" ht="14.4" x14ac:dyDescent="0.3">
      <c r="B120" s="159" t="str">
        <f>$B$22</f>
        <v>300HP Tractor &amp; 34' tandem disk harrow</v>
      </c>
      <c r="C120" s="507">
        <v>0</v>
      </c>
      <c r="D120" s="174">
        <f>$D$22*$C120</f>
        <v>0</v>
      </c>
      <c r="E120" s="174">
        <f>$E$22*$C120</f>
        <v>0</v>
      </c>
      <c r="F120" s="174">
        <f>$F$22*$C120</f>
        <v>0</v>
      </c>
      <c r="G120" s="523">
        <f t="shared" si="39"/>
        <v>0</v>
      </c>
      <c r="H120" s="174">
        <f>$H$22*$C120</f>
        <v>0</v>
      </c>
      <c r="I120" s="174">
        <f>$I$22*$C120</f>
        <v>0</v>
      </c>
      <c r="J120" s="175">
        <f>$J$22*$C120</f>
        <v>0</v>
      </c>
      <c r="K120" s="174">
        <f>$K$22*$C120</f>
        <v>0</v>
      </c>
      <c r="L120" s="175">
        <f>$L$22*$C120</f>
        <v>0</v>
      </c>
      <c r="M120" s="176">
        <f>$M$22*$C120</f>
        <v>0</v>
      </c>
      <c r="N120" s="250">
        <f t="shared" si="40"/>
        <v>0</v>
      </c>
      <c r="O120" s="177"/>
      <c r="P120" s="157"/>
      <c r="Q120" s="157"/>
      <c r="R120" s="157"/>
      <c r="AE120" s="577"/>
    </row>
    <row r="121" spans="2:31" ht="14.4" x14ac:dyDescent="0.3">
      <c r="B121" s="159" t="str">
        <f>$B$23</f>
        <v>300HP Tractor &amp; 60' coil-packer</v>
      </c>
      <c r="C121" s="507">
        <v>0</v>
      </c>
      <c r="D121" s="174">
        <f>$D$23*$C121</f>
        <v>0</v>
      </c>
      <c r="E121" s="174">
        <f>$E$23*$C121</f>
        <v>0</v>
      </c>
      <c r="F121" s="174">
        <f>$F$23*$C121</f>
        <v>0</v>
      </c>
      <c r="G121" s="523">
        <f t="shared" si="39"/>
        <v>0</v>
      </c>
      <c r="H121" s="174">
        <f>$H$23*$C121</f>
        <v>0</v>
      </c>
      <c r="I121" s="174">
        <f>$I$23*$C121</f>
        <v>0</v>
      </c>
      <c r="J121" s="175">
        <f>$J$23*$C121</f>
        <v>0</v>
      </c>
      <c r="K121" s="174">
        <f>$K$23*$C121</f>
        <v>0</v>
      </c>
      <c r="L121" s="175">
        <f>$L$23*$C121</f>
        <v>0</v>
      </c>
      <c r="M121" s="176">
        <f>$M$23*$C121</f>
        <v>0</v>
      </c>
      <c r="N121" s="250">
        <f t="shared" si="40"/>
        <v>0</v>
      </c>
      <c r="O121" s="177"/>
      <c r="P121" s="157"/>
      <c r="Q121" s="157"/>
      <c r="R121" s="157"/>
    </row>
    <row r="122" spans="2:31" ht="14.4" x14ac:dyDescent="0.3">
      <c r="B122" s="159" t="str">
        <f>$B$24</f>
        <v>300HP Tractor &amp; 90' sprayer</v>
      </c>
      <c r="C122" s="507">
        <v>1</v>
      </c>
      <c r="D122" s="174">
        <f>$D$24*$C122</f>
        <v>0.33</v>
      </c>
      <c r="E122" s="174">
        <f>$E$24*$C122</f>
        <v>0.27</v>
      </c>
      <c r="F122" s="174">
        <f>$F$24*$C122</f>
        <v>0.04</v>
      </c>
      <c r="G122" s="523">
        <f t="shared" si="39"/>
        <v>0.64000000000000012</v>
      </c>
      <c r="H122" s="174">
        <f>$H$24*$C122</f>
        <v>0.31</v>
      </c>
      <c r="I122" s="174">
        <f>$I$24*$C122</f>
        <v>0.13</v>
      </c>
      <c r="J122" s="175">
        <f>$J$24*$C122</f>
        <v>0.25</v>
      </c>
      <c r="K122" s="174">
        <f>$K$24*$C122</f>
        <v>0.85</v>
      </c>
      <c r="L122" s="175">
        <f>$L$24*$C122</f>
        <v>0.03</v>
      </c>
      <c r="M122" s="176">
        <f>$M$24*$C122</f>
        <v>0.6</v>
      </c>
      <c r="N122" s="250">
        <f t="shared" si="40"/>
        <v>1.8900000000000001</v>
      </c>
      <c r="O122" s="177"/>
      <c r="P122" s="157"/>
      <c r="Q122" s="157"/>
      <c r="R122" s="157"/>
    </row>
    <row r="123" spans="2:31" ht="14.4" x14ac:dyDescent="0.3">
      <c r="B123" s="159" t="str">
        <f>$B$25</f>
        <v>300HP Tractor &amp; 36' grain drill</v>
      </c>
      <c r="C123" s="507">
        <v>0</v>
      </c>
      <c r="D123" s="174">
        <f>$D$25*$C123</f>
        <v>0</v>
      </c>
      <c r="E123" s="174">
        <f>$E$25*$C123</f>
        <v>0</v>
      </c>
      <c r="F123" s="174">
        <f>$F$25*$C123</f>
        <v>0</v>
      </c>
      <c r="G123" s="523">
        <f t="shared" si="39"/>
        <v>0</v>
      </c>
      <c r="H123" s="174">
        <f>$H$25*$C123</f>
        <v>0</v>
      </c>
      <c r="I123" s="174">
        <f>$I$25*$C123</f>
        <v>0</v>
      </c>
      <c r="J123" s="175">
        <f>$J$25*$C123</f>
        <v>0</v>
      </c>
      <c r="K123" s="174">
        <f>$K$25*$C123</f>
        <v>0</v>
      </c>
      <c r="L123" s="175">
        <f>$L$25*$C123</f>
        <v>0</v>
      </c>
      <c r="M123" s="176">
        <f>$M$25*$C123</f>
        <v>0</v>
      </c>
      <c r="N123" s="250">
        <f t="shared" si="40"/>
        <v>0</v>
      </c>
      <c r="O123" s="177"/>
      <c r="P123" s="157"/>
      <c r="Q123" s="157"/>
      <c r="R123" s="157"/>
    </row>
    <row r="124" spans="2:31" ht="14.4" x14ac:dyDescent="0.3">
      <c r="B124" s="169" t="str">
        <f>$B$26</f>
        <v>Combine &amp; 30' header  ** 4 mph **</v>
      </c>
      <c r="C124" s="507">
        <v>0</v>
      </c>
      <c r="D124" s="174">
        <f>$D$26*$C124</f>
        <v>0</v>
      </c>
      <c r="E124" s="174">
        <f>$E$26*$C124</f>
        <v>0</v>
      </c>
      <c r="F124" s="174">
        <f>$F$26*$C124</f>
        <v>0</v>
      </c>
      <c r="G124" s="523">
        <f t="shared" si="39"/>
        <v>0</v>
      </c>
      <c r="H124" s="174">
        <f>$H$26*$C124</f>
        <v>0</v>
      </c>
      <c r="I124" s="174">
        <f>$I$26*$C124</f>
        <v>0</v>
      </c>
      <c r="J124" s="175">
        <f>$J$26*$C124</f>
        <v>0</v>
      </c>
      <c r="K124" s="174">
        <f>$K$26*$C124</f>
        <v>0</v>
      </c>
      <c r="L124" s="175">
        <f>$L$26*$C124</f>
        <v>0</v>
      </c>
      <c r="M124" s="176">
        <f>$M$26*$C124</f>
        <v>0</v>
      </c>
      <c r="N124" s="250">
        <f t="shared" si="40"/>
        <v>0</v>
      </c>
      <c r="O124" s="177"/>
      <c r="P124" s="157"/>
      <c r="Q124" s="157"/>
      <c r="R124" s="157"/>
    </row>
    <row r="125" spans="2:31" ht="14.4" x14ac:dyDescent="0.3">
      <c r="B125" s="169" t="str">
        <f>$B$27</f>
        <v>Combine &amp; 30' header  ** 3 mph **</v>
      </c>
      <c r="C125" s="507">
        <v>0</v>
      </c>
      <c r="D125" s="174">
        <f>$D$27*$C125</f>
        <v>0</v>
      </c>
      <c r="E125" s="174">
        <f>$E$27*$C125</f>
        <v>0</v>
      </c>
      <c r="F125" s="174">
        <f>$F$27*$C125</f>
        <v>0</v>
      </c>
      <c r="G125" s="523">
        <f t="shared" si="39"/>
        <v>0</v>
      </c>
      <c r="H125" s="174">
        <f>$H$27*$C125</f>
        <v>0</v>
      </c>
      <c r="I125" s="174">
        <f>$I$27*$C125</f>
        <v>0</v>
      </c>
      <c r="J125" s="175">
        <f>$J$27*$C125</f>
        <v>0</v>
      </c>
      <c r="K125" s="174">
        <f>$K$27*$C125</f>
        <v>0</v>
      </c>
      <c r="L125" s="175">
        <f>$L$27*$C125</f>
        <v>0</v>
      </c>
      <c r="M125" s="176">
        <f>$M$27*$C125</f>
        <v>0</v>
      </c>
      <c r="N125" s="250">
        <f t="shared" si="40"/>
        <v>0</v>
      </c>
      <c r="O125" s="177"/>
      <c r="P125" s="157"/>
      <c r="Q125" s="157"/>
      <c r="R125" s="157"/>
    </row>
    <row r="126" spans="2:31" ht="14.4" x14ac:dyDescent="0.3">
      <c r="B126" s="169" t="str">
        <f>$B$28</f>
        <v>300HP Tractor &amp; Bankout wagon</v>
      </c>
      <c r="C126" s="507">
        <v>0</v>
      </c>
      <c r="D126" s="174">
        <f>$D$28*$C126</f>
        <v>0</v>
      </c>
      <c r="E126" s="174">
        <f>$E$28*$C126</f>
        <v>0</v>
      </c>
      <c r="F126" s="174">
        <f>$F$28*$C126</f>
        <v>0</v>
      </c>
      <c r="G126" s="523">
        <f t="shared" si="39"/>
        <v>0</v>
      </c>
      <c r="H126" s="174">
        <f>$H$28*$C126</f>
        <v>0</v>
      </c>
      <c r="I126" s="174">
        <f>$I$28*$C126</f>
        <v>0</v>
      </c>
      <c r="J126" s="175">
        <f>$J$28*$C126</f>
        <v>0</v>
      </c>
      <c r="K126" s="174">
        <f>$K$28*$C126</f>
        <v>0</v>
      </c>
      <c r="L126" s="175">
        <f>$L$28*$C126</f>
        <v>0</v>
      </c>
      <c r="M126" s="176">
        <f>$M$28*$C126</f>
        <v>0</v>
      </c>
      <c r="N126" s="250">
        <f t="shared" si="40"/>
        <v>0</v>
      </c>
      <c r="O126" s="177"/>
      <c r="P126" s="157"/>
      <c r="Q126" s="157"/>
      <c r="R126" s="157"/>
    </row>
    <row r="127" spans="2:31" ht="14.4" x14ac:dyDescent="0.3">
      <c r="B127" s="317" t="str">
        <f>$B$29</f>
        <v>Annual Costs:</v>
      </c>
      <c r="C127" s="511"/>
      <c r="D127" s="318"/>
      <c r="E127" s="318"/>
      <c r="F127" s="318"/>
      <c r="G127" s="524"/>
      <c r="H127" s="319"/>
      <c r="I127" s="319"/>
      <c r="J127" s="320"/>
      <c r="K127" s="319"/>
      <c r="L127" s="320"/>
      <c r="M127" s="321"/>
      <c r="N127" s="322"/>
      <c r="O127" s="309"/>
      <c r="P127" s="157"/>
      <c r="Q127" s="157"/>
      <c r="R127" s="157"/>
    </row>
    <row r="128" spans="2:31" ht="14.4" x14ac:dyDescent="0.3">
      <c r="B128" s="310" t="str">
        <f>$B$32</f>
        <v>2-ton truck</v>
      </c>
      <c r="C128" s="516"/>
      <c r="D128" s="324">
        <f>$D$32</f>
        <v>0.22</v>
      </c>
      <c r="E128" s="324">
        <f>$E$32</f>
        <v>0.18</v>
      </c>
      <c r="F128" s="324">
        <f>$F$32</f>
        <v>0.28999999999999998</v>
      </c>
      <c r="G128" s="525">
        <f t="shared" ref="G128:G132" si="41">SUM(D128:F128)</f>
        <v>0.69</v>
      </c>
      <c r="H128" s="324">
        <f>$H$32</f>
        <v>0.2</v>
      </c>
      <c r="I128" s="324">
        <f>$I$32</f>
        <v>0.02</v>
      </c>
      <c r="J128" s="325">
        <f>$J$32</f>
        <v>0.03</v>
      </c>
      <c r="K128" s="324">
        <f>$K$32</f>
        <v>0.1</v>
      </c>
      <c r="L128" s="325">
        <f>$L$32</f>
        <v>0.01</v>
      </c>
      <c r="M128" s="315">
        <f>$M$32</f>
        <v>0.2</v>
      </c>
      <c r="N128" s="326">
        <f t="shared" ref="N128:N131" si="42">SUM(H128,I128,K128,M128)</f>
        <v>0.52</v>
      </c>
      <c r="O128" s="327"/>
      <c r="P128" s="157"/>
      <c r="Q128" s="157"/>
      <c r="R128" s="157"/>
    </row>
    <row r="129" spans="2:71" ht="14.4" x14ac:dyDescent="0.3">
      <c r="B129" s="310" t="str">
        <f>$B$33</f>
        <v>Trap wagon</v>
      </c>
      <c r="C129" s="516"/>
      <c r="D129" s="324">
        <f>$D$33</f>
        <v>0.24</v>
      </c>
      <c r="E129" s="324">
        <f>$E$33</f>
        <v>0.11</v>
      </c>
      <c r="F129" s="324">
        <f>$F$33</f>
        <v>0.18</v>
      </c>
      <c r="G129" s="525">
        <f t="shared" si="41"/>
        <v>0.53</v>
      </c>
      <c r="H129" s="324">
        <f>$H$33</f>
        <v>0.08</v>
      </c>
      <c r="I129" s="324">
        <f>$I$33</f>
        <v>0.02</v>
      </c>
      <c r="J129" s="325">
        <f>$J$33</f>
        <v>0.03</v>
      </c>
      <c r="K129" s="324">
        <f>$K$33</f>
        <v>0.1</v>
      </c>
      <c r="L129" s="325">
        <f>$L$33</f>
        <v>0.01</v>
      </c>
      <c r="M129" s="315">
        <f>$M$33</f>
        <v>0.2</v>
      </c>
      <c r="N129" s="326">
        <f t="shared" si="42"/>
        <v>0.4</v>
      </c>
      <c r="O129" s="327"/>
      <c r="P129" s="157"/>
      <c r="Q129" s="157"/>
      <c r="R129" s="157"/>
    </row>
    <row r="130" spans="2:71" ht="14.4" x14ac:dyDescent="0.3">
      <c r="B130" s="310" t="str">
        <f>$B$34</f>
        <v>3/4-ton pick-up</v>
      </c>
      <c r="C130" s="516"/>
      <c r="D130" s="324">
        <f>$D$34</f>
        <v>0.42</v>
      </c>
      <c r="E130" s="324">
        <f>$E$34</f>
        <v>0.28999999999999998</v>
      </c>
      <c r="F130" s="324">
        <f>$F$34</f>
        <v>0.32</v>
      </c>
      <c r="G130" s="525">
        <f t="shared" si="41"/>
        <v>1.03</v>
      </c>
      <c r="H130" s="324">
        <f>$H$34</f>
        <v>0.12</v>
      </c>
      <c r="I130" s="324">
        <f>$I$34</f>
        <v>0.1</v>
      </c>
      <c r="J130" s="325">
        <f>$J$34</f>
        <v>0.19</v>
      </c>
      <c r="K130" s="324">
        <f>$K$34</f>
        <v>0.67</v>
      </c>
      <c r="L130" s="325">
        <f>$L$34</f>
        <v>0.1</v>
      </c>
      <c r="M130" s="315">
        <f>$M$34</f>
        <v>2</v>
      </c>
      <c r="N130" s="326">
        <f t="shared" si="42"/>
        <v>2.89</v>
      </c>
      <c r="O130" s="327"/>
      <c r="P130" s="157"/>
      <c r="Q130" s="157"/>
      <c r="R130" s="157"/>
    </row>
    <row r="131" spans="2:71" ht="14.4" x14ac:dyDescent="0.3">
      <c r="B131" s="310" t="str">
        <f>$B$35</f>
        <v>ATV</v>
      </c>
      <c r="C131" s="516"/>
      <c r="D131" s="324">
        <f>$D$35</f>
        <v>0.25</v>
      </c>
      <c r="E131" s="324">
        <f>$E$35</f>
        <v>0.14000000000000001</v>
      </c>
      <c r="F131" s="324">
        <f>$F$35</f>
        <v>0.03</v>
      </c>
      <c r="G131" s="525">
        <f t="shared" si="41"/>
        <v>0.42000000000000004</v>
      </c>
      <c r="H131" s="324">
        <f>$H$35</f>
        <v>0.05</v>
      </c>
      <c r="I131" s="324">
        <f>$I$35</f>
        <v>0.06</v>
      </c>
      <c r="J131" s="325">
        <f>$J$35</f>
        <v>0.12</v>
      </c>
      <c r="K131" s="324">
        <f>$K$35</f>
        <v>0.42</v>
      </c>
      <c r="L131" s="325">
        <f>$L$35</f>
        <v>0.06</v>
      </c>
      <c r="M131" s="315">
        <f>$M$35</f>
        <v>1.2</v>
      </c>
      <c r="N131" s="326">
        <f t="shared" si="42"/>
        <v>1.73</v>
      </c>
      <c r="O131" s="327"/>
      <c r="P131" s="157"/>
      <c r="Q131" s="157"/>
      <c r="R131" s="157"/>
    </row>
    <row r="132" spans="2:71" ht="13.8" thickBot="1" x14ac:dyDescent="0.3">
      <c r="B132" s="160" t="str">
        <f>$B$36</f>
        <v>Fixed Cost $/Acre</v>
      </c>
      <c r="C132" s="517"/>
      <c r="D132" s="247">
        <f t="shared" ref="D132:F132" si="43">SUM(D113:D131)</f>
        <v>3.41</v>
      </c>
      <c r="E132" s="247">
        <f t="shared" si="43"/>
        <v>2.5500000000000003</v>
      </c>
      <c r="F132" s="247">
        <f t="shared" si="43"/>
        <v>1.07</v>
      </c>
      <c r="G132" s="247">
        <f t="shared" si="41"/>
        <v>7.0300000000000011</v>
      </c>
      <c r="H132" s="247">
        <f>SUM(H115:H131)</f>
        <v>2.35</v>
      </c>
      <c r="I132" s="247">
        <f>SUM(I115:I131)</f>
        <v>0.99</v>
      </c>
      <c r="J132" s="163">
        <f>SUM(J113:J131)</f>
        <v>1.9300000000000002</v>
      </c>
      <c r="K132" s="247">
        <f>SUM(K113:K131)</f>
        <v>6.6</v>
      </c>
      <c r="L132" s="163">
        <f>SUM(L113:L131)</f>
        <v>0.37000000000000005</v>
      </c>
      <c r="M132" s="247">
        <f t="shared" ref="M132:N132" si="44">SUM(M113:M131)</f>
        <v>7.4</v>
      </c>
      <c r="N132" s="247">
        <f t="shared" si="44"/>
        <v>17.34</v>
      </c>
      <c r="O132" s="161">
        <f>SUM(G132,N132)</f>
        <v>24.37</v>
      </c>
      <c r="P132" s="157"/>
      <c r="Q132" s="157"/>
      <c r="R132" s="157"/>
    </row>
    <row r="133" spans="2:71" s="157" customFormat="1" ht="23.25" customHeight="1" x14ac:dyDescent="0.25"/>
    <row r="134" spans="2:71" s="157" customFormat="1" x14ac:dyDescent="0.25"/>
    <row r="135" spans="2:71" s="551" customFormat="1" ht="15.6" x14ac:dyDescent="0.3">
      <c r="B135" s="553" t="s">
        <v>404</v>
      </c>
      <c r="C135" s="553"/>
      <c r="D135" s="553"/>
      <c r="E135" s="553"/>
      <c r="F135" s="553"/>
      <c r="G135" s="553"/>
      <c r="H135" s="553"/>
      <c r="I135" s="553"/>
      <c r="J135" s="553"/>
      <c r="K135" s="553"/>
      <c r="L135" s="553"/>
      <c r="M135" s="553"/>
      <c r="N135" s="553"/>
      <c r="O135" s="547" t="s">
        <v>392</v>
      </c>
      <c r="P135" s="285" t="s">
        <v>397</v>
      </c>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row>
    <row r="136" spans="2:71" ht="15" customHeight="1" x14ac:dyDescent="0.3">
      <c r="B136" s="158"/>
      <c r="C136" s="512"/>
      <c r="D136" s="650" t="s">
        <v>199</v>
      </c>
      <c r="E136" s="651"/>
      <c r="F136" s="651"/>
      <c r="G136" s="652"/>
      <c r="H136" s="648" t="str">
        <f>$H$13</f>
        <v>Variable Costs</v>
      </c>
      <c r="I136" s="648">
        <f t="shared" ref="I136:N136" si="45">I13</f>
        <v>0</v>
      </c>
      <c r="J136" s="648">
        <f t="shared" si="45"/>
        <v>0</v>
      </c>
      <c r="K136" s="648">
        <f t="shared" si="45"/>
        <v>0</v>
      </c>
      <c r="L136" s="648">
        <f t="shared" si="45"/>
        <v>0</v>
      </c>
      <c r="M136" s="648">
        <f t="shared" si="45"/>
        <v>0</v>
      </c>
      <c r="N136" s="648">
        <f t="shared" si="45"/>
        <v>0</v>
      </c>
      <c r="O136" s="646" t="str">
        <f>$O$13</f>
        <v>Total Cost ($/Acre)</v>
      </c>
      <c r="P136" s="199" t="s">
        <v>396</v>
      </c>
      <c r="Q136" s="157"/>
      <c r="R136" s="157"/>
    </row>
    <row r="137" spans="2:71" ht="15" customHeight="1" x14ac:dyDescent="0.25">
      <c r="B137" s="662" t="str">
        <f>$B$14</f>
        <v>Operation</v>
      </c>
      <c r="C137" s="513"/>
      <c r="D137" s="644" t="str">
        <f>$D$14</f>
        <v>Depreciation</v>
      </c>
      <c r="E137" s="644" t="str">
        <f>$E$14</f>
        <v>Interest</v>
      </c>
      <c r="F137" s="644" t="str">
        <f>$F$14</f>
        <v>Taxes, housing, insurance, licenses</v>
      </c>
      <c r="G137" s="646" t="str">
        <f>$G$14</f>
        <v>Total Fixed Costs</v>
      </c>
      <c r="H137" s="644" t="str">
        <f>$H$14</f>
        <v>Repairs</v>
      </c>
      <c r="I137" s="644" t="str">
        <f>$I$14</f>
        <v>Lube Cost</v>
      </c>
      <c r="J137" s="664" t="str">
        <f>$J$14</f>
        <v>Fuel</v>
      </c>
      <c r="K137" s="664">
        <f>K14</f>
        <v>0</v>
      </c>
      <c r="L137" s="664" t="str">
        <f>$L$14</f>
        <v>Labor</v>
      </c>
      <c r="M137" s="664">
        <f>M14</f>
        <v>0</v>
      </c>
      <c r="N137" s="646" t="str">
        <f>$N$15</f>
        <v>Total Variable Costs</v>
      </c>
      <c r="O137" s="647"/>
      <c r="P137" s="157"/>
      <c r="Q137" s="157"/>
      <c r="R137" s="157"/>
    </row>
    <row r="138" spans="2:71" ht="38.25" customHeight="1" x14ac:dyDescent="0.25">
      <c r="B138" s="663">
        <f>B15</f>
        <v>0</v>
      </c>
      <c r="C138" s="509" t="s">
        <v>257</v>
      </c>
      <c r="D138" s="645"/>
      <c r="E138" s="645"/>
      <c r="F138" s="645"/>
      <c r="G138" s="647"/>
      <c r="H138" s="645">
        <f>H15</f>
        <v>0</v>
      </c>
      <c r="I138" s="645">
        <f>I15</f>
        <v>0</v>
      </c>
      <c r="J138" s="248" t="str">
        <f>$J$15</f>
        <v>Fuel Use gal/acre</v>
      </c>
      <c r="K138" s="248" t="str">
        <f>$K$15</f>
        <v>Fuel Cost</v>
      </c>
      <c r="L138" s="248" t="str">
        <f>$L$15</f>
        <v>Labor hrs/acre</v>
      </c>
      <c r="M138" s="248" t="str">
        <f>$M$15</f>
        <v>Labor Cost</v>
      </c>
      <c r="N138" s="649"/>
      <c r="O138" s="649"/>
      <c r="P138" s="157"/>
      <c r="Q138" s="157"/>
      <c r="R138" s="157"/>
    </row>
    <row r="139" spans="2:71" x14ac:dyDescent="0.25">
      <c r="B139" s="166" t="str">
        <f>$B$16</f>
        <v>Seasonal operations:</v>
      </c>
      <c r="C139" s="510"/>
      <c r="D139" s="519"/>
      <c r="E139" s="519"/>
      <c r="F139" s="519"/>
      <c r="G139" s="520"/>
      <c r="H139" s="167"/>
      <c r="I139" s="167"/>
      <c r="J139" s="171"/>
      <c r="K139" s="171"/>
      <c r="L139" s="171"/>
      <c r="M139" s="171"/>
      <c r="N139" s="172"/>
      <c r="O139" s="168"/>
      <c r="P139" s="157"/>
      <c r="Q139" s="157"/>
      <c r="R139" s="157"/>
    </row>
    <row r="140" spans="2:71" ht="14.4" x14ac:dyDescent="0.3">
      <c r="B140" s="165" t="str">
        <f>$B$17</f>
        <v>300HP Tractor &amp; 26' shredder</v>
      </c>
      <c r="C140" s="518">
        <v>0</v>
      </c>
      <c r="D140" s="174">
        <f>$D$17*$C140</f>
        <v>0</v>
      </c>
      <c r="E140" s="174">
        <f>$E$17*$C140</f>
        <v>0</v>
      </c>
      <c r="F140" s="174">
        <f>$F$17*$C140</f>
        <v>0</v>
      </c>
      <c r="G140" s="523">
        <f>SUM(D140:F140)</f>
        <v>0</v>
      </c>
      <c r="H140" s="174">
        <f>$H$17*$C140</f>
        <v>0</v>
      </c>
      <c r="I140" s="174">
        <f>$I$17*$C140</f>
        <v>0</v>
      </c>
      <c r="J140" s="175">
        <f>$J$17*$C140</f>
        <v>0</v>
      </c>
      <c r="K140" s="174">
        <f>$K$17*$C140</f>
        <v>0</v>
      </c>
      <c r="L140" s="175">
        <f>$L$17*$C140</f>
        <v>0</v>
      </c>
      <c r="M140" s="176">
        <f>$M$17*$C140</f>
        <v>0</v>
      </c>
      <c r="N140" s="250">
        <f>SUM(H140,I140,K140,M140)</f>
        <v>0</v>
      </c>
      <c r="O140" s="177"/>
      <c r="P140" s="157"/>
      <c r="Q140" s="157"/>
      <c r="R140" s="157"/>
    </row>
    <row r="141" spans="2:71" ht="14.4" x14ac:dyDescent="0.3">
      <c r="B141" s="165" t="str">
        <f>$B$18</f>
        <v>300HP Tractor &amp; 48' harrow</v>
      </c>
      <c r="C141" s="518">
        <v>0</v>
      </c>
      <c r="D141" s="174">
        <f>$D$18*$C141</f>
        <v>0</v>
      </c>
      <c r="E141" s="174">
        <f>$E$18*$C141</f>
        <v>0</v>
      </c>
      <c r="F141" s="174">
        <f>$F$18*$C141</f>
        <v>0</v>
      </c>
      <c r="G141" s="523">
        <f t="shared" ref="G141:G159" si="46">SUM(D141:F141)</f>
        <v>0</v>
      </c>
      <c r="H141" s="174">
        <f>$H$18*$C141</f>
        <v>0</v>
      </c>
      <c r="I141" s="174">
        <f>$I$18*$C141</f>
        <v>0</v>
      </c>
      <c r="J141" s="175">
        <f>$J$18*$C141</f>
        <v>0</v>
      </c>
      <c r="K141" s="174">
        <f>$K$18*$C141</f>
        <v>0</v>
      </c>
      <c r="L141" s="175">
        <f>$L$18*$C141</f>
        <v>0</v>
      </c>
      <c r="M141" s="176">
        <f>$M$18*$C141</f>
        <v>0</v>
      </c>
      <c r="N141" s="250">
        <f>SUM(H141,I141,K141,M141)</f>
        <v>0</v>
      </c>
      <c r="O141" s="177"/>
      <c r="P141" s="157"/>
      <c r="Q141" s="157"/>
      <c r="R141" s="157"/>
    </row>
    <row r="142" spans="2:71" ht="14.4" x14ac:dyDescent="0.3">
      <c r="B142" s="159" t="str">
        <f>$B$19</f>
        <v>300HP Tractor &amp; 35' chisel plow</v>
      </c>
      <c r="C142" s="518">
        <v>0</v>
      </c>
      <c r="D142" s="174">
        <f>$D$19*$C142</f>
        <v>0</v>
      </c>
      <c r="E142" s="174">
        <f>$E$19*$C142</f>
        <v>0</v>
      </c>
      <c r="F142" s="174">
        <f>$F$19*$C142</f>
        <v>0</v>
      </c>
      <c r="G142" s="523">
        <f t="shared" si="46"/>
        <v>0</v>
      </c>
      <c r="H142" s="174">
        <f>$H$19*$C142</f>
        <v>0</v>
      </c>
      <c r="I142" s="174">
        <f>$I$19*$C142</f>
        <v>0</v>
      </c>
      <c r="J142" s="175">
        <f>$J$19*$C142</f>
        <v>0</v>
      </c>
      <c r="K142" s="174">
        <f>$K$19*$C142</f>
        <v>0</v>
      </c>
      <c r="L142" s="175">
        <f>$L$19*$C142</f>
        <v>0</v>
      </c>
      <c r="M142" s="176">
        <f>$M$19*$C142</f>
        <v>0</v>
      </c>
      <c r="N142" s="250">
        <f t="shared" ref="N142:N151" si="47">SUM(H142,I142,K142,M142)</f>
        <v>0</v>
      </c>
      <c r="O142" s="177"/>
      <c r="P142" s="157"/>
      <c r="Q142" s="157"/>
      <c r="R142" s="157"/>
    </row>
    <row r="143" spans="2:71" ht="14.4" x14ac:dyDescent="0.3">
      <c r="B143" s="159" t="str">
        <f>$B$20</f>
        <v>300HP Tractor &amp; 72' rodweeder</v>
      </c>
      <c r="C143" s="518">
        <v>0</v>
      </c>
      <c r="D143" s="174">
        <f>$D$20*$C143</f>
        <v>0</v>
      </c>
      <c r="E143" s="174">
        <f>$E$20*$C143</f>
        <v>0</v>
      </c>
      <c r="F143" s="174">
        <f>$F$20*$C143</f>
        <v>0</v>
      </c>
      <c r="G143" s="523">
        <f t="shared" si="46"/>
        <v>0</v>
      </c>
      <c r="H143" s="174">
        <f>$H$20*$C143</f>
        <v>0</v>
      </c>
      <c r="I143" s="174">
        <f>$I$20*$C143</f>
        <v>0</v>
      </c>
      <c r="J143" s="175">
        <f>$J$20*$C143</f>
        <v>0</v>
      </c>
      <c r="K143" s="174">
        <f>$K$20*$C143</f>
        <v>0</v>
      </c>
      <c r="L143" s="175">
        <f>$L$20*$C143</f>
        <v>0</v>
      </c>
      <c r="M143" s="176">
        <f>$M$20*$C143</f>
        <v>0</v>
      </c>
      <c r="N143" s="250">
        <f t="shared" si="47"/>
        <v>0</v>
      </c>
      <c r="O143" s="177"/>
      <c r="P143" s="157"/>
      <c r="Q143" s="157"/>
      <c r="R143" s="157"/>
    </row>
    <row r="144" spans="2:71" ht="14.4" x14ac:dyDescent="0.3">
      <c r="B144" s="159" t="str">
        <f>$B$21</f>
        <v>300HP Tractor &amp; 36' cultivator</v>
      </c>
      <c r="C144" s="518">
        <v>0</v>
      </c>
      <c r="D144" s="174">
        <f>$D$21*$C144</f>
        <v>0</v>
      </c>
      <c r="E144" s="174">
        <f>$E$21*$C144</f>
        <v>0</v>
      </c>
      <c r="F144" s="174">
        <f>$F$21*$C144</f>
        <v>0</v>
      </c>
      <c r="G144" s="523">
        <f t="shared" si="46"/>
        <v>0</v>
      </c>
      <c r="H144" s="174">
        <f>$H$21*$C144</f>
        <v>0</v>
      </c>
      <c r="I144" s="174">
        <f>$I$21*$C144</f>
        <v>0</v>
      </c>
      <c r="J144" s="175">
        <f>$J$21*$C144</f>
        <v>0</v>
      </c>
      <c r="K144" s="174">
        <f>$K$21*$C144</f>
        <v>0</v>
      </c>
      <c r="L144" s="175">
        <f>$L$21*$C144</f>
        <v>0</v>
      </c>
      <c r="M144" s="176">
        <f>$M$21*$C144</f>
        <v>0</v>
      </c>
      <c r="N144" s="250">
        <f t="shared" ref="N144" si="48">SUM(H144,I144,K144,M144)</f>
        <v>0</v>
      </c>
      <c r="O144" s="177"/>
      <c r="P144" s="157"/>
      <c r="Q144" s="157"/>
      <c r="R144" s="157"/>
    </row>
    <row r="145" spans="2:18" ht="14.4" x14ac:dyDescent="0.3">
      <c r="B145" s="159" t="str">
        <f>$B$22</f>
        <v>300HP Tractor &amp; 34' tandem disk harrow</v>
      </c>
      <c r="C145" s="518">
        <v>0</v>
      </c>
      <c r="D145" s="174">
        <f>$D$22*$C145</f>
        <v>0</v>
      </c>
      <c r="E145" s="174">
        <f>$E$22*$C145</f>
        <v>0</v>
      </c>
      <c r="F145" s="174">
        <f>$F$22*$C145</f>
        <v>0</v>
      </c>
      <c r="G145" s="523">
        <f t="shared" ref="G145" si="49">SUM(D145:F145)</f>
        <v>0</v>
      </c>
      <c r="H145" s="174">
        <f>$H$22*$C145</f>
        <v>0</v>
      </c>
      <c r="I145" s="174">
        <f>$I$22*$C145</f>
        <v>0</v>
      </c>
      <c r="J145" s="175">
        <f>$J$22*$C145</f>
        <v>0</v>
      </c>
      <c r="K145" s="174">
        <f>$K$22*$C145</f>
        <v>0</v>
      </c>
      <c r="L145" s="175">
        <f>$L$22*$C145</f>
        <v>0</v>
      </c>
      <c r="M145" s="176">
        <f>$M$22*$C145</f>
        <v>0</v>
      </c>
      <c r="N145" s="250">
        <f t="shared" ref="N145" si="50">SUM(H145,I145,K145,M145)</f>
        <v>0</v>
      </c>
      <c r="O145" s="177"/>
      <c r="P145" s="157"/>
      <c r="Q145" s="157"/>
      <c r="R145" s="157"/>
    </row>
    <row r="146" spans="2:18" ht="14.4" x14ac:dyDescent="0.3">
      <c r="B146" s="159" t="str">
        <f>$B$23</f>
        <v>300HP Tractor &amp; 60' coil-packer</v>
      </c>
      <c r="C146" s="518">
        <v>0</v>
      </c>
      <c r="D146" s="174">
        <f>$D$23*$C146</f>
        <v>0</v>
      </c>
      <c r="E146" s="174">
        <f>$E$23*$C146</f>
        <v>0</v>
      </c>
      <c r="F146" s="174">
        <f>$F$23*$C146</f>
        <v>0</v>
      </c>
      <c r="G146" s="523">
        <f t="shared" si="46"/>
        <v>0</v>
      </c>
      <c r="H146" s="174">
        <f>$H$23*$C146</f>
        <v>0</v>
      </c>
      <c r="I146" s="174">
        <f>$I$23*$C146</f>
        <v>0</v>
      </c>
      <c r="J146" s="175">
        <f>$J$23*$C146</f>
        <v>0</v>
      </c>
      <c r="K146" s="174">
        <f>$K$23*$C146</f>
        <v>0</v>
      </c>
      <c r="L146" s="175">
        <f>$L$23*$C146</f>
        <v>0</v>
      </c>
      <c r="M146" s="176">
        <f>$M$23*$C146</f>
        <v>0</v>
      </c>
      <c r="N146" s="250">
        <f t="shared" si="47"/>
        <v>0</v>
      </c>
      <c r="O146" s="177"/>
      <c r="P146" s="157"/>
      <c r="Q146" s="157"/>
      <c r="R146" s="157"/>
    </row>
    <row r="147" spans="2:18" ht="14.4" x14ac:dyDescent="0.3">
      <c r="B147" s="159" t="str">
        <f>$B$24</f>
        <v>300HP Tractor &amp; 90' sprayer</v>
      </c>
      <c r="C147" s="518">
        <v>1</v>
      </c>
      <c r="D147" s="174">
        <f>$D$24*$C147</f>
        <v>0.33</v>
      </c>
      <c r="E147" s="174">
        <f>$E$24*$C147</f>
        <v>0.27</v>
      </c>
      <c r="F147" s="174">
        <f>$F$24*$C147</f>
        <v>0.04</v>
      </c>
      <c r="G147" s="523">
        <f t="shared" si="46"/>
        <v>0.64000000000000012</v>
      </c>
      <c r="H147" s="174">
        <f>$H$24*$C147</f>
        <v>0.31</v>
      </c>
      <c r="I147" s="174">
        <f>$I$24*$C147</f>
        <v>0.13</v>
      </c>
      <c r="J147" s="175">
        <f>$J$24*$C147</f>
        <v>0.25</v>
      </c>
      <c r="K147" s="174">
        <f>$K$24*$C147</f>
        <v>0.85</v>
      </c>
      <c r="L147" s="175">
        <f>$L$24*$C147</f>
        <v>0.03</v>
      </c>
      <c r="M147" s="176">
        <f>$M$24*$C147</f>
        <v>0.6</v>
      </c>
      <c r="N147" s="250">
        <f t="shared" si="47"/>
        <v>1.8900000000000001</v>
      </c>
      <c r="O147" s="177"/>
      <c r="P147" s="157"/>
      <c r="Q147" s="157"/>
      <c r="R147" s="157"/>
    </row>
    <row r="148" spans="2:18" ht="14.4" x14ac:dyDescent="0.3">
      <c r="B148" s="159" t="str">
        <f>$B$25</f>
        <v>300HP Tractor &amp; 36' grain drill</v>
      </c>
      <c r="C148" s="518">
        <v>1</v>
      </c>
      <c r="D148" s="174">
        <f>$D$25*$C148</f>
        <v>0.88</v>
      </c>
      <c r="E148" s="174">
        <f>$E$25*$C148</f>
        <v>0.97</v>
      </c>
      <c r="F148" s="174">
        <f>$F$25*$C148</f>
        <v>0.38</v>
      </c>
      <c r="G148" s="523">
        <f t="shared" si="46"/>
        <v>2.23</v>
      </c>
      <c r="H148" s="174">
        <f>$H$25*$C148</f>
        <v>0.91</v>
      </c>
      <c r="I148" s="174">
        <f>$I$25*$C148</f>
        <v>0.37</v>
      </c>
      <c r="J148" s="175">
        <f>$J$25*$C148</f>
        <v>0.72</v>
      </c>
      <c r="K148" s="174">
        <f>$K$25*$C148</f>
        <v>2.4500000000000002</v>
      </c>
      <c r="L148" s="175">
        <f>$L$25*$C148</f>
        <v>0.09</v>
      </c>
      <c r="M148" s="176">
        <f>$M$25*$C148</f>
        <v>1.8</v>
      </c>
      <c r="N148" s="250">
        <f t="shared" si="47"/>
        <v>5.53</v>
      </c>
      <c r="O148" s="177"/>
      <c r="P148" s="157"/>
      <c r="Q148" s="157"/>
      <c r="R148" s="157"/>
    </row>
    <row r="149" spans="2:18" ht="14.4" x14ac:dyDescent="0.3">
      <c r="B149" s="169" t="str">
        <f>$B$26</f>
        <v>Combine &amp; 30' header  ** 4 mph **</v>
      </c>
      <c r="C149" s="518">
        <v>1</v>
      </c>
      <c r="D149" s="174">
        <f>$D$26*$C149</f>
        <v>2.48</v>
      </c>
      <c r="E149" s="174">
        <f>$E$26*$C149</f>
        <v>2.21</v>
      </c>
      <c r="F149" s="174">
        <f>$F$26*$C149</f>
        <v>0.92</v>
      </c>
      <c r="G149" s="523">
        <f t="shared" si="46"/>
        <v>5.6099999999999994</v>
      </c>
      <c r="H149" s="174">
        <f>$H$26*$C149</f>
        <v>2.29</v>
      </c>
      <c r="I149" s="174">
        <f>$I$26*$C149</f>
        <v>0.27</v>
      </c>
      <c r="J149" s="175">
        <f>$J$26*$C149</f>
        <v>0.52</v>
      </c>
      <c r="K149" s="174">
        <f>$K$26*$C149</f>
        <v>1.77</v>
      </c>
      <c r="L149" s="175">
        <f>$L$26*$C149</f>
        <v>0.09</v>
      </c>
      <c r="M149" s="176">
        <f>$M$26*$C149</f>
        <v>1.8</v>
      </c>
      <c r="N149" s="250">
        <f t="shared" si="47"/>
        <v>6.13</v>
      </c>
      <c r="O149" s="177"/>
      <c r="P149" s="89"/>
      <c r="Q149" s="157"/>
      <c r="R149" s="157"/>
    </row>
    <row r="150" spans="2:18" ht="14.4" x14ac:dyDescent="0.3">
      <c r="B150" s="169" t="str">
        <f>$B$27</f>
        <v>Combine &amp; 30' header  ** 3 mph **</v>
      </c>
      <c r="C150" s="507">
        <v>0</v>
      </c>
      <c r="D150" s="174">
        <f>$D$27*$C150</f>
        <v>0</v>
      </c>
      <c r="E150" s="174">
        <f>$E$27*$C150</f>
        <v>0</v>
      </c>
      <c r="F150" s="174">
        <f>$F$27*$C150</f>
        <v>0</v>
      </c>
      <c r="G150" s="523">
        <f t="shared" si="46"/>
        <v>0</v>
      </c>
      <c r="H150" s="174">
        <f>$H$27*$C150</f>
        <v>0</v>
      </c>
      <c r="I150" s="174">
        <f>$I$27*$C150</f>
        <v>0</v>
      </c>
      <c r="J150" s="175">
        <f>$J$27*$C150</f>
        <v>0</v>
      </c>
      <c r="K150" s="174">
        <f>$K$27*$C150</f>
        <v>0</v>
      </c>
      <c r="L150" s="175">
        <f>$L$27*$C150</f>
        <v>0</v>
      </c>
      <c r="M150" s="176">
        <f>$M$27*$C150</f>
        <v>0</v>
      </c>
      <c r="N150" s="250">
        <f t="shared" si="47"/>
        <v>0</v>
      </c>
      <c r="O150" s="177"/>
      <c r="P150" s="157"/>
      <c r="Q150" s="157"/>
      <c r="R150" s="157"/>
    </row>
    <row r="151" spans="2:18" ht="14.4" x14ac:dyDescent="0.3">
      <c r="B151" s="169" t="str">
        <f>$B$28</f>
        <v>300HP Tractor &amp; Bankout wagon</v>
      </c>
      <c r="C151" s="518">
        <v>1</v>
      </c>
      <c r="D151" s="174">
        <f>$D$28*$C151</f>
        <v>0.69</v>
      </c>
      <c r="E151" s="174">
        <f>$E$28*$C151</f>
        <v>0.5</v>
      </c>
      <c r="F151" s="174">
        <f>$F$28*$C151</f>
        <v>0.08</v>
      </c>
      <c r="G151" s="523">
        <f t="shared" si="46"/>
        <v>1.27</v>
      </c>
      <c r="H151" s="174">
        <f>$H$28*$C151</f>
        <v>0.39</v>
      </c>
      <c r="I151" s="174">
        <f>$I$28*$C151</f>
        <v>0.35</v>
      </c>
      <c r="J151" s="175">
        <f>$J$28*$C151</f>
        <v>0.68</v>
      </c>
      <c r="K151" s="174">
        <f>$K$28*$C151</f>
        <v>2.31</v>
      </c>
      <c r="L151" s="175">
        <f>$L$28*$C151</f>
        <v>0.09</v>
      </c>
      <c r="M151" s="176">
        <f>$M$28*$C151</f>
        <v>1.8</v>
      </c>
      <c r="N151" s="250">
        <f t="shared" si="47"/>
        <v>4.8499999999999996</v>
      </c>
      <c r="O151" s="177"/>
      <c r="P151" s="157"/>
      <c r="Q151" s="157"/>
      <c r="R151" s="157"/>
    </row>
    <row r="152" spans="2:18" ht="14.4" x14ac:dyDescent="0.3">
      <c r="B152" s="317" t="str">
        <f>$B$29</f>
        <v>Annual Costs:</v>
      </c>
      <c r="C152" s="515"/>
      <c r="D152" s="318"/>
      <c r="E152" s="318"/>
      <c r="F152" s="318"/>
      <c r="G152" s="524"/>
      <c r="H152" s="319"/>
      <c r="I152" s="319"/>
      <c r="J152" s="320"/>
      <c r="K152" s="319"/>
      <c r="L152" s="320"/>
      <c r="M152" s="321"/>
      <c r="N152" s="322"/>
      <c r="O152" s="323"/>
      <c r="P152" s="157"/>
      <c r="Q152" s="157"/>
      <c r="R152" s="157"/>
    </row>
    <row r="153" spans="2:18" ht="14.4" x14ac:dyDescent="0.3">
      <c r="B153" s="310" t="str">
        <f>$B$30</f>
        <v>Tandem axle truck</v>
      </c>
      <c r="C153" s="516"/>
      <c r="D153" s="324">
        <f>$D$30</f>
        <v>0.79</v>
      </c>
      <c r="E153" s="324">
        <f>$E$30</f>
        <v>0.5</v>
      </c>
      <c r="F153" s="324">
        <f>$F$30</f>
        <v>0.81</v>
      </c>
      <c r="G153" s="525">
        <f t="shared" si="46"/>
        <v>2.1</v>
      </c>
      <c r="H153" s="324">
        <f>$H$30</f>
        <v>0.8</v>
      </c>
      <c r="I153" s="324">
        <f>$I$30</f>
        <v>0.05</v>
      </c>
      <c r="J153" s="325">
        <f>$J$30</f>
        <v>0.1</v>
      </c>
      <c r="K153" s="324">
        <f>$K$30</f>
        <v>0.34</v>
      </c>
      <c r="L153" s="325">
        <f>$L$30</f>
        <v>0.04</v>
      </c>
      <c r="M153" s="315">
        <f>$M$30</f>
        <v>0.8</v>
      </c>
      <c r="N153" s="326">
        <f t="shared" ref="N153:N158" si="51">SUM(H153,I153,K153,M153)</f>
        <v>1.9900000000000002</v>
      </c>
      <c r="O153" s="327"/>
      <c r="P153" s="157"/>
      <c r="Q153" s="157"/>
      <c r="R153" s="157"/>
    </row>
    <row r="154" spans="2:18" ht="14.4" x14ac:dyDescent="0.3">
      <c r="B154" s="310" t="str">
        <f>$B$31</f>
        <v>Tandem axle truck</v>
      </c>
      <c r="C154" s="516"/>
      <c r="D154" s="324">
        <f>$D$31</f>
        <v>0.79</v>
      </c>
      <c r="E154" s="324">
        <f>$E$31</f>
        <v>0.5</v>
      </c>
      <c r="F154" s="324">
        <f>$F$31</f>
        <v>0.81</v>
      </c>
      <c r="G154" s="525">
        <f t="shared" si="46"/>
        <v>2.1</v>
      </c>
      <c r="H154" s="324">
        <f>$H$31</f>
        <v>0.8</v>
      </c>
      <c r="I154" s="324">
        <f>$I$31</f>
        <v>0.05</v>
      </c>
      <c r="J154" s="325">
        <f>$J$31</f>
        <v>0.1</v>
      </c>
      <c r="K154" s="324">
        <f>$K$31</f>
        <v>0.34</v>
      </c>
      <c r="L154" s="325">
        <f>$L$31</f>
        <v>0.04</v>
      </c>
      <c r="M154" s="315">
        <f>$M$31</f>
        <v>0.8</v>
      </c>
      <c r="N154" s="326">
        <f t="shared" si="51"/>
        <v>1.9900000000000002</v>
      </c>
      <c r="O154" s="327"/>
      <c r="P154" s="157"/>
      <c r="Q154" s="157"/>
      <c r="R154" s="157"/>
    </row>
    <row r="155" spans="2:18" ht="14.4" x14ac:dyDescent="0.3">
      <c r="B155" s="310" t="str">
        <f>$B$32</f>
        <v>2-ton truck</v>
      </c>
      <c r="C155" s="516"/>
      <c r="D155" s="324">
        <f>$D$32</f>
        <v>0.22</v>
      </c>
      <c r="E155" s="324">
        <f>$E$32</f>
        <v>0.18</v>
      </c>
      <c r="F155" s="324">
        <f>$F$32</f>
        <v>0.28999999999999998</v>
      </c>
      <c r="G155" s="525">
        <f t="shared" si="46"/>
        <v>0.69</v>
      </c>
      <c r="H155" s="324">
        <f>$H$32</f>
        <v>0.2</v>
      </c>
      <c r="I155" s="324">
        <f>$I$32</f>
        <v>0.02</v>
      </c>
      <c r="J155" s="325">
        <f>$J$32</f>
        <v>0.03</v>
      </c>
      <c r="K155" s="324">
        <f>$K$32</f>
        <v>0.1</v>
      </c>
      <c r="L155" s="325">
        <f>$L$32</f>
        <v>0.01</v>
      </c>
      <c r="M155" s="315">
        <f>$M$32</f>
        <v>0.2</v>
      </c>
      <c r="N155" s="326">
        <f t="shared" si="51"/>
        <v>0.52</v>
      </c>
      <c r="O155" s="327"/>
      <c r="P155" s="157"/>
      <c r="Q155" s="157"/>
      <c r="R155" s="157"/>
    </row>
    <row r="156" spans="2:18" ht="14.4" x14ac:dyDescent="0.3">
      <c r="B156" s="310" t="str">
        <f>$B$33</f>
        <v>Trap wagon</v>
      </c>
      <c r="C156" s="516"/>
      <c r="D156" s="324">
        <f>$D$33</f>
        <v>0.24</v>
      </c>
      <c r="E156" s="324">
        <f>$E$33</f>
        <v>0.11</v>
      </c>
      <c r="F156" s="324">
        <f>$F$33</f>
        <v>0.18</v>
      </c>
      <c r="G156" s="525">
        <f t="shared" si="46"/>
        <v>0.53</v>
      </c>
      <c r="H156" s="324">
        <f>$H$33</f>
        <v>0.08</v>
      </c>
      <c r="I156" s="324">
        <f>$I$33</f>
        <v>0.02</v>
      </c>
      <c r="J156" s="325">
        <f>$J$33</f>
        <v>0.03</v>
      </c>
      <c r="K156" s="324">
        <f>$K$33</f>
        <v>0.1</v>
      </c>
      <c r="L156" s="325">
        <f>$L$33</f>
        <v>0.01</v>
      </c>
      <c r="M156" s="315">
        <f>$M$33</f>
        <v>0.2</v>
      </c>
      <c r="N156" s="326">
        <f t="shared" si="51"/>
        <v>0.4</v>
      </c>
      <c r="O156" s="327"/>
      <c r="P156" s="157"/>
      <c r="Q156" s="157"/>
      <c r="R156" s="157"/>
    </row>
    <row r="157" spans="2:18" ht="14.4" x14ac:dyDescent="0.3">
      <c r="B157" s="310" t="str">
        <f>$B$34</f>
        <v>3/4-ton pick-up</v>
      </c>
      <c r="C157" s="516"/>
      <c r="D157" s="324">
        <f>$D$34</f>
        <v>0.42</v>
      </c>
      <c r="E157" s="324">
        <f>$E$34</f>
        <v>0.28999999999999998</v>
      </c>
      <c r="F157" s="324">
        <f>$F$34</f>
        <v>0.32</v>
      </c>
      <c r="G157" s="525">
        <f t="shared" si="46"/>
        <v>1.03</v>
      </c>
      <c r="H157" s="324">
        <f>$H$34</f>
        <v>0.12</v>
      </c>
      <c r="I157" s="324">
        <f>$I$34</f>
        <v>0.1</v>
      </c>
      <c r="J157" s="325">
        <f>$J$34</f>
        <v>0.19</v>
      </c>
      <c r="K157" s="324">
        <f>$K$34</f>
        <v>0.67</v>
      </c>
      <c r="L157" s="325">
        <f>$L$34</f>
        <v>0.1</v>
      </c>
      <c r="M157" s="315">
        <f>$M$34</f>
        <v>2</v>
      </c>
      <c r="N157" s="326">
        <f t="shared" si="51"/>
        <v>2.89</v>
      </c>
      <c r="O157" s="327"/>
      <c r="P157" s="157"/>
      <c r="Q157" s="157"/>
      <c r="R157" s="157"/>
    </row>
    <row r="158" spans="2:18" ht="14.4" x14ac:dyDescent="0.3">
      <c r="B158" s="310" t="str">
        <f>$B$35</f>
        <v>ATV</v>
      </c>
      <c r="C158" s="516"/>
      <c r="D158" s="324">
        <f>$D$35</f>
        <v>0.25</v>
      </c>
      <c r="E158" s="324">
        <f>$E$35</f>
        <v>0.14000000000000001</v>
      </c>
      <c r="F158" s="324">
        <f>$F$35</f>
        <v>0.03</v>
      </c>
      <c r="G158" s="525">
        <f t="shared" si="46"/>
        <v>0.42000000000000004</v>
      </c>
      <c r="H158" s="324">
        <f>$H$35</f>
        <v>0.05</v>
      </c>
      <c r="I158" s="324">
        <f>$I$35</f>
        <v>0.06</v>
      </c>
      <c r="J158" s="325">
        <f>$J$35</f>
        <v>0.12</v>
      </c>
      <c r="K158" s="324">
        <f>$K$35</f>
        <v>0.42</v>
      </c>
      <c r="L158" s="325">
        <f>$L$35</f>
        <v>0.06</v>
      </c>
      <c r="M158" s="315">
        <f>$M$35</f>
        <v>1.2</v>
      </c>
      <c r="N158" s="326">
        <f t="shared" si="51"/>
        <v>1.73</v>
      </c>
      <c r="O158" s="327"/>
      <c r="P158" s="157"/>
      <c r="Q158" s="157"/>
      <c r="R158" s="157"/>
    </row>
    <row r="159" spans="2:18" ht="13.8" thickBot="1" x14ac:dyDescent="0.3">
      <c r="B159" s="160" t="str">
        <f>$B$36</f>
        <v>Fixed Cost $/Acre</v>
      </c>
      <c r="C159" s="517"/>
      <c r="D159" s="247">
        <f t="shared" ref="D159:F159" si="52">SUM(D140:D158)</f>
        <v>7.09</v>
      </c>
      <c r="E159" s="247">
        <f t="shared" si="52"/>
        <v>5.67</v>
      </c>
      <c r="F159" s="247">
        <f t="shared" si="52"/>
        <v>3.8600000000000003</v>
      </c>
      <c r="G159" s="247">
        <f t="shared" si="46"/>
        <v>16.62</v>
      </c>
      <c r="H159" s="247">
        <f>SUM(H140:H158)</f>
        <v>5.95</v>
      </c>
      <c r="I159" s="247">
        <f t="shared" ref="I159:N159" si="53">SUM(I140:I158)</f>
        <v>1.4200000000000004</v>
      </c>
      <c r="J159" s="163">
        <f t="shared" si="53"/>
        <v>2.7399999999999998</v>
      </c>
      <c r="K159" s="247">
        <f t="shared" si="53"/>
        <v>9.35</v>
      </c>
      <c r="L159" s="163">
        <f>SUM(L140:L158)</f>
        <v>0.56000000000000005</v>
      </c>
      <c r="M159" s="247">
        <f t="shared" si="53"/>
        <v>11.2</v>
      </c>
      <c r="N159" s="247">
        <f t="shared" si="53"/>
        <v>27.92</v>
      </c>
      <c r="O159" s="161">
        <f>SUM(G159,N159)</f>
        <v>44.540000000000006</v>
      </c>
      <c r="P159" s="157"/>
      <c r="Q159" s="157"/>
      <c r="R159" s="157"/>
    </row>
    <row r="160" spans="2:18" s="157" customFormat="1" ht="23.25" customHeight="1" x14ac:dyDescent="0.25"/>
    <row r="161" spans="2:71" s="157" customFormat="1" x14ac:dyDescent="0.25"/>
    <row r="162" spans="2:71" s="551" customFormat="1" ht="15.6" x14ac:dyDescent="0.3">
      <c r="B162" s="553" t="s">
        <v>405</v>
      </c>
      <c r="C162" s="553"/>
      <c r="D162" s="553"/>
      <c r="E162" s="553"/>
      <c r="F162" s="553"/>
      <c r="G162" s="553"/>
      <c r="H162" s="553"/>
      <c r="I162" s="553"/>
      <c r="J162" s="553"/>
      <c r="K162" s="553"/>
      <c r="L162" s="553"/>
      <c r="M162" s="553"/>
      <c r="N162" s="553"/>
      <c r="O162" s="547" t="s">
        <v>393</v>
      </c>
      <c r="P162" s="285" t="s">
        <v>398</v>
      </c>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row>
    <row r="163" spans="2:71" ht="15" customHeight="1" x14ac:dyDescent="0.3">
      <c r="B163" s="158"/>
      <c r="C163" s="512"/>
      <c r="D163" s="650" t="s">
        <v>199</v>
      </c>
      <c r="E163" s="651"/>
      <c r="F163" s="651"/>
      <c r="G163" s="652"/>
      <c r="H163" s="648" t="str">
        <f>$H$13</f>
        <v>Variable Costs</v>
      </c>
      <c r="I163" s="648" t="e">
        <f>#REF!</f>
        <v>#REF!</v>
      </c>
      <c r="J163" s="648">
        <f>F40</f>
        <v>0</v>
      </c>
      <c r="K163" s="648">
        <f>G40</f>
        <v>0</v>
      </c>
      <c r="L163" s="648">
        <f>H40</f>
        <v>0</v>
      </c>
      <c r="M163" s="648">
        <f>I40</f>
        <v>0</v>
      </c>
      <c r="N163" s="648">
        <f>J40</f>
        <v>0</v>
      </c>
      <c r="O163" s="646" t="str">
        <f>$O$13</f>
        <v>Total Cost ($/Acre)</v>
      </c>
      <c r="P163" s="199" t="s">
        <v>396</v>
      </c>
      <c r="Q163" s="157"/>
      <c r="R163" s="157"/>
    </row>
    <row r="164" spans="2:71" ht="15" customHeight="1" x14ac:dyDescent="0.25">
      <c r="B164" s="662" t="str">
        <f>$B$14</f>
        <v>Operation</v>
      </c>
      <c r="C164" s="539"/>
      <c r="D164" s="644" t="str">
        <f>$D$14</f>
        <v>Depreciation</v>
      </c>
      <c r="E164" s="644" t="str">
        <f>$E$14</f>
        <v>Interest</v>
      </c>
      <c r="F164" s="644" t="str">
        <f>$F$14</f>
        <v>Taxes, housing, insurance, licenses</v>
      </c>
      <c r="G164" s="646" t="str">
        <f>$G$14</f>
        <v>Total Fixed Costs</v>
      </c>
      <c r="H164" s="644" t="str">
        <f>$H$14</f>
        <v>Repairs</v>
      </c>
      <c r="I164" s="644" t="str">
        <f>$I$14</f>
        <v>Lube Cost</v>
      </c>
      <c r="J164" s="664" t="str">
        <f>$J$14</f>
        <v>Fuel</v>
      </c>
      <c r="K164" s="664">
        <f>G41</f>
        <v>0</v>
      </c>
      <c r="L164" s="664" t="str">
        <f>$L$14</f>
        <v>Labor</v>
      </c>
      <c r="M164" s="664">
        <f>I41</f>
        <v>0</v>
      </c>
      <c r="N164" s="646" t="str">
        <f>$N$15</f>
        <v>Total Variable Costs</v>
      </c>
      <c r="O164" s="647"/>
      <c r="P164" s="157"/>
      <c r="Q164" s="157"/>
      <c r="R164" s="157"/>
    </row>
    <row r="165" spans="2:71" ht="38.25" customHeight="1" x14ac:dyDescent="0.25">
      <c r="B165" s="663" t="str">
        <f>B42</f>
        <v>Winter Canola (WC)</v>
      </c>
      <c r="C165" s="538" t="s">
        <v>257</v>
      </c>
      <c r="D165" s="645"/>
      <c r="E165" s="645"/>
      <c r="F165" s="645"/>
      <c r="G165" s="647"/>
      <c r="H165" s="645" t="e">
        <f>#REF!</f>
        <v>#REF!</v>
      </c>
      <c r="I165" s="645" t="e">
        <f>#REF!</f>
        <v>#REF!</v>
      </c>
      <c r="J165" s="537" t="str">
        <f>$J$15</f>
        <v>Fuel Use gal/acre</v>
      </c>
      <c r="K165" s="537" t="str">
        <f>$K$15</f>
        <v>Fuel Cost</v>
      </c>
      <c r="L165" s="537" t="str">
        <f>$L$15</f>
        <v>Labor hrs/acre</v>
      </c>
      <c r="M165" s="537" t="str">
        <f>$M$15</f>
        <v>Labor Cost</v>
      </c>
      <c r="N165" s="649"/>
      <c r="O165" s="649"/>
      <c r="P165" s="157"/>
      <c r="Q165" s="157"/>
      <c r="R165" s="157"/>
    </row>
    <row r="166" spans="2:71" x14ac:dyDescent="0.25">
      <c r="B166" s="166" t="str">
        <f>$B$16</f>
        <v>Seasonal operations:</v>
      </c>
      <c r="C166" s="510"/>
      <c r="D166" s="519"/>
      <c r="E166" s="519"/>
      <c r="F166" s="519"/>
      <c r="G166" s="520"/>
      <c r="H166" s="167"/>
      <c r="I166" s="167"/>
      <c r="J166" s="171"/>
      <c r="K166" s="171"/>
      <c r="L166" s="171"/>
      <c r="M166" s="171"/>
      <c r="N166" s="172"/>
      <c r="O166" s="168"/>
      <c r="P166" s="157"/>
      <c r="Q166" s="157"/>
      <c r="R166" s="157"/>
    </row>
    <row r="167" spans="2:71" ht="14.4" x14ac:dyDescent="0.3">
      <c r="B167" s="165" t="str">
        <f>$B$17</f>
        <v>300HP Tractor &amp; 26' shredder</v>
      </c>
      <c r="C167" s="518">
        <v>0</v>
      </c>
      <c r="D167" s="174">
        <f>$D$17*$C167</f>
        <v>0</v>
      </c>
      <c r="E167" s="174">
        <f>$E$17*$C167</f>
        <v>0</v>
      </c>
      <c r="F167" s="174">
        <f>$F$17*$C167</f>
        <v>0</v>
      </c>
      <c r="G167" s="523">
        <f>SUM(D167:F167)</f>
        <v>0</v>
      </c>
      <c r="H167" s="174">
        <f>$H$17*$C167</f>
        <v>0</v>
      </c>
      <c r="I167" s="174">
        <f>$I$17*$C167</f>
        <v>0</v>
      </c>
      <c r="J167" s="175">
        <f>$J$17*$C167</f>
        <v>0</v>
      </c>
      <c r="K167" s="174">
        <f>$K$17*$C167</f>
        <v>0</v>
      </c>
      <c r="L167" s="175">
        <f>$L$17*$C167</f>
        <v>0</v>
      </c>
      <c r="M167" s="176">
        <f>$M$17*$C167</f>
        <v>0</v>
      </c>
      <c r="N167" s="250">
        <f>SUM(H167,I167,K167,M167)</f>
        <v>0</v>
      </c>
      <c r="O167" s="177"/>
      <c r="P167" s="157"/>
      <c r="Q167" s="157"/>
      <c r="R167" s="157"/>
    </row>
    <row r="168" spans="2:71" ht="14.4" x14ac:dyDescent="0.3">
      <c r="B168" s="165" t="str">
        <f>$B$18</f>
        <v>300HP Tractor &amp; 48' harrow</v>
      </c>
      <c r="C168" s="518">
        <v>0</v>
      </c>
      <c r="D168" s="174">
        <f>$D$18*$C168</f>
        <v>0</v>
      </c>
      <c r="E168" s="174">
        <f>$E$18*$C168</f>
        <v>0</v>
      </c>
      <c r="F168" s="174">
        <f>$F$18*$C168</f>
        <v>0</v>
      </c>
      <c r="G168" s="523">
        <f t="shared" ref="G168:G178" si="54">SUM(D168:F168)</f>
        <v>0</v>
      </c>
      <c r="H168" s="174">
        <f>$H$18*$C168</f>
        <v>0</v>
      </c>
      <c r="I168" s="174">
        <f>$I$18*$C168</f>
        <v>0</v>
      </c>
      <c r="J168" s="175">
        <f>$J$18*$C168</f>
        <v>0</v>
      </c>
      <c r="K168" s="174">
        <f>$K$18*$C168</f>
        <v>0</v>
      </c>
      <c r="L168" s="175">
        <f>$L$18*$C168</f>
        <v>0</v>
      </c>
      <c r="M168" s="176">
        <f>$M$18*$C168</f>
        <v>0</v>
      </c>
      <c r="N168" s="250">
        <f>SUM(H168,I168,K168,M168)</f>
        <v>0</v>
      </c>
      <c r="O168" s="177"/>
      <c r="P168" s="157"/>
      <c r="Q168" s="157"/>
      <c r="R168" s="157"/>
    </row>
    <row r="169" spans="2:71" ht="14.4" x14ac:dyDescent="0.3">
      <c r="B169" s="159" t="str">
        <f>$B$19</f>
        <v>300HP Tractor &amp; 35' chisel plow</v>
      </c>
      <c r="C169" s="518">
        <v>0</v>
      </c>
      <c r="D169" s="174">
        <f>$D$19*$C169</f>
        <v>0</v>
      </c>
      <c r="E169" s="174">
        <f>$E$19*$C169</f>
        <v>0</v>
      </c>
      <c r="F169" s="174">
        <f>$F$19*$C169</f>
        <v>0</v>
      </c>
      <c r="G169" s="523">
        <f t="shared" si="54"/>
        <v>0</v>
      </c>
      <c r="H169" s="174">
        <f>$H$19*$C169</f>
        <v>0</v>
      </c>
      <c r="I169" s="174">
        <f>$I$19*$C169</f>
        <v>0</v>
      </c>
      <c r="J169" s="175">
        <f>$J$19*$C169</f>
        <v>0</v>
      </c>
      <c r="K169" s="174">
        <f>$K$19*$C169</f>
        <v>0</v>
      </c>
      <c r="L169" s="175">
        <f>$L$19*$C169</f>
        <v>0</v>
      </c>
      <c r="M169" s="176">
        <f>$M$19*$C169</f>
        <v>0</v>
      </c>
      <c r="N169" s="250">
        <f t="shared" ref="N169:N178" si="55">SUM(H169,I169,K169,M169)</f>
        <v>0</v>
      </c>
      <c r="O169" s="177"/>
      <c r="P169" s="157"/>
      <c r="Q169" s="157"/>
      <c r="R169" s="157"/>
    </row>
    <row r="170" spans="2:71" ht="14.4" x14ac:dyDescent="0.3">
      <c r="B170" s="159" t="str">
        <f>$B$20</f>
        <v>300HP Tractor &amp; 72' rodweeder</v>
      </c>
      <c r="C170" s="518">
        <v>0</v>
      </c>
      <c r="D170" s="174">
        <f>$D$20*$C170</f>
        <v>0</v>
      </c>
      <c r="E170" s="174">
        <f>$E$20*$C170</f>
        <v>0</v>
      </c>
      <c r="F170" s="174">
        <f>$F$20*$C170</f>
        <v>0</v>
      </c>
      <c r="G170" s="523">
        <f t="shared" si="54"/>
        <v>0</v>
      </c>
      <c r="H170" s="174">
        <f>$H$20*$C170</f>
        <v>0</v>
      </c>
      <c r="I170" s="174">
        <f>$I$20*$C170</f>
        <v>0</v>
      </c>
      <c r="J170" s="175">
        <f>$J$20*$C170</f>
        <v>0</v>
      </c>
      <c r="K170" s="174">
        <f>$K$20*$C170</f>
        <v>0</v>
      </c>
      <c r="L170" s="175">
        <f>$L$20*$C170</f>
        <v>0</v>
      </c>
      <c r="M170" s="176">
        <f>$M$20*$C170</f>
        <v>0</v>
      </c>
      <c r="N170" s="250">
        <f t="shared" si="55"/>
        <v>0</v>
      </c>
      <c r="O170" s="177"/>
      <c r="P170" s="157"/>
      <c r="Q170" s="157"/>
      <c r="R170" s="157"/>
    </row>
    <row r="171" spans="2:71" ht="14.4" x14ac:dyDescent="0.3">
      <c r="B171" s="159" t="str">
        <f>$B$21</f>
        <v>300HP Tractor &amp; 36' cultivator</v>
      </c>
      <c r="C171" s="518">
        <v>0</v>
      </c>
      <c r="D171" s="174">
        <f>$D$21*$C171</f>
        <v>0</v>
      </c>
      <c r="E171" s="174">
        <f>$E$21*$C171</f>
        <v>0</v>
      </c>
      <c r="F171" s="174">
        <f>$F$21*$C171</f>
        <v>0</v>
      </c>
      <c r="G171" s="523">
        <f t="shared" si="54"/>
        <v>0</v>
      </c>
      <c r="H171" s="174">
        <f>$H$21*$C171</f>
        <v>0</v>
      </c>
      <c r="I171" s="174">
        <f>$I$21*$C171</f>
        <v>0</v>
      </c>
      <c r="J171" s="175">
        <f>$J$21*$C171</f>
        <v>0</v>
      </c>
      <c r="K171" s="174">
        <f>$K$21*$C171</f>
        <v>0</v>
      </c>
      <c r="L171" s="175">
        <f>$L$21*$C171</f>
        <v>0</v>
      </c>
      <c r="M171" s="176">
        <f>$M$21*$C171</f>
        <v>0</v>
      </c>
      <c r="N171" s="250">
        <f t="shared" si="55"/>
        <v>0</v>
      </c>
      <c r="O171" s="177"/>
      <c r="P171" s="157"/>
      <c r="Q171" s="157"/>
      <c r="R171" s="157"/>
    </row>
    <row r="172" spans="2:71" ht="14.4" x14ac:dyDescent="0.3">
      <c r="B172" s="159" t="str">
        <f>$B$22</f>
        <v>300HP Tractor &amp; 34' tandem disk harrow</v>
      </c>
      <c r="C172" s="518">
        <v>0</v>
      </c>
      <c r="D172" s="174">
        <f>$D$22*$C172</f>
        <v>0</v>
      </c>
      <c r="E172" s="174">
        <f>$E$22*$C172</f>
        <v>0</v>
      </c>
      <c r="F172" s="174">
        <f>$F$22*$C172</f>
        <v>0</v>
      </c>
      <c r="G172" s="523">
        <f t="shared" si="54"/>
        <v>0</v>
      </c>
      <c r="H172" s="174">
        <f>$H$22*$C172</f>
        <v>0</v>
      </c>
      <c r="I172" s="174">
        <f>$I$22*$C172</f>
        <v>0</v>
      </c>
      <c r="J172" s="175">
        <f>$J$22*$C172</f>
        <v>0</v>
      </c>
      <c r="K172" s="174">
        <f>$K$22*$C172</f>
        <v>0</v>
      </c>
      <c r="L172" s="175">
        <f>$L$22*$C172</f>
        <v>0</v>
      </c>
      <c r="M172" s="176">
        <f>$M$22*$C172</f>
        <v>0</v>
      </c>
      <c r="N172" s="250">
        <f t="shared" si="55"/>
        <v>0</v>
      </c>
      <c r="O172" s="177"/>
      <c r="P172" s="157"/>
      <c r="Q172" s="157"/>
      <c r="R172" s="157"/>
    </row>
    <row r="173" spans="2:71" ht="14.4" x14ac:dyDescent="0.3">
      <c r="B173" s="159" t="str">
        <f>$B$23</f>
        <v>300HP Tractor &amp; 60' coil-packer</v>
      </c>
      <c r="C173" s="518">
        <v>0</v>
      </c>
      <c r="D173" s="174">
        <f>$D$23*$C173</f>
        <v>0</v>
      </c>
      <c r="E173" s="174">
        <f>$E$23*$C173</f>
        <v>0</v>
      </c>
      <c r="F173" s="174">
        <f>$F$23*$C173</f>
        <v>0</v>
      </c>
      <c r="G173" s="523">
        <f t="shared" si="54"/>
        <v>0</v>
      </c>
      <c r="H173" s="174">
        <f>$H$23*$C173</f>
        <v>0</v>
      </c>
      <c r="I173" s="174">
        <f>$I$23*$C173</f>
        <v>0</v>
      </c>
      <c r="J173" s="175">
        <f>$J$23*$C173</f>
        <v>0</v>
      </c>
      <c r="K173" s="174">
        <f>$K$23*$C173</f>
        <v>0</v>
      </c>
      <c r="L173" s="175">
        <f>$L$23*$C173</f>
        <v>0</v>
      </c>
      <c r="M173" s="176">
        <f>$M$23*$C173</f>
        <v>0</v>
      </c>
      <c r="N173" s="250">
        <f t="shared" si="55"/>
        <v>0</v>
      </c>
      <c r="O173" s="177"/>
      <c r="P173" s="157"/>
      <c r="Q173" s="157"/>
      <c r="R173" s="157"/>
    </row>
    <row r="174" spans="2:71" ht="14.4" x14ac:dyDescent="0.3">
      <c r="B174" s="159" t="str">
        <f>$B$24</f>
        <v>300HP Tractor &amp; 90' sprayer</v>
      </c>
      <c r="C174" s="518">
        <v>1</v>
      </c>
      <c r="D174" s="174">
        <f>$D$24*$C174</f>
        <v>0.33</v>
      </c>
      <c r="E174" s="174">
        <f>$E$24*$C174</f>
        <v>0.27</v>
      </c>
      <c r="F174" s="174">
        <f>$F$24*$C174</f>
        <v>0.04</v>
      </c>
      <c r="G174" s="523">
        <f t="shared" si="54"/>
        <v>0.64000000000000012</v>
      </c>
      <c r="H174" s="174">
        <f>$H$24*$C174</f>
        <v>0.31</v>
      </c>
      <c r="I174" s="174">
        <f>$I$24*$C174</f>
        <v>0.13</v>
      </c>
      <c r="J174" s="175">
        <f>$J$24*$C174</f>
        <v>0.25</v>
      </c>
      <c r="K174" s="174">
        <f>$K$24*$C174</f>
        <v>0.85</v>
      </c>
      <c r="L174" s="175">
        <f>$L$24*$C174</f>
        <v>0.03</v>
      </c>
      <c r="M174" s="176">
        <f>$M$24*$C174</f>
        <v>0.6</v>
      </c>
      <c r="N174" s="250">
        <f t="shared" si="55"/>
        <v>1.8900000000000001</v>
      </c>
      <c r="O174" s="177"/>
      <c r="P174" s="157"/>
      <c r="Q174" s="157"/>
      <c r="R174" s="157"/>
    </row>
    <row r="175" spans="2:71" ht="14.4" x14ac:dyDescent="0.3">
      <c r="B175" s="159" t="str">
        <f>$B$25</f>
        <v>300HP Tractor &amp; 36' grain drill</v>
      </c>
      <c r="C175" s="518">
        <v>1</v>
      </c>
      <c r="D175" s="174">
        <f>$D$25*$C175</f>
        <v>0.88</v>
      </c>
      <c r="E175" s="174">
        <f>$E$25*$C175</f>
        <v>0.97</v>
      </c>
      <c r="F175" s="174">
        <f>$F$25*$C175</f>
        <v>0.38</v>
      </c>
      <c r="G175" s="523">
        <f t="shared" si="54"/>
        <v>2.23</v>
      </c>
      <c r="H175" s="174">
        <f>$H$25*$C175</f>
        <v>0.91</v>
      </c>
      <c r="I175" s="174">
        <f>$I$25*$C175</f>
        <v>0.37</v>
      </c>
      <c r="J175" s="175">
        <f>$J$25*$C175</f>
        <v>0.72</v>
      </c>
      <c r="K175" s="174">
        <f>$K$25*$C175</f>
        <v>2.4500000000000002</v>
      </c>
      <c r="L175" s="175">
        <f>$L$25*$C175</f>
        <v>0.09</v>
      </c>
      <c r="M175" s="176">
        <f>$M$25*$C175</f>
        <v>1.8</v>
      </c>
      <c r="N175" s="250">
        <f t="shared" si="55"/>
        <v>5.53</v>
      </c>
      <c r="O175" s="177"/>
      <c r="P175" s="157"/>
      <c r="Q175" s="157"/>
      <c r="R175" s="157"/>
    </row>
    <row r="176" spans="2:71" ht="14.4" x14ac:dyDescent="0.3">
      <c r="B176" s="169" t="str">
        <f>$B$26</f>
        <v>Combine &amp; 30' header  ** 4 mph **</v>
      </c>
      <c r="C176" s="518">
        <v>1</v>
      </c>
      <c r="D176" s="174">
        <f>$D$26*$C176</f>
        <v>2.48</v>
      </c>
      <c r="E176" s="174">
        <f>$E$26*$C176</f>
        <v>2.21</v>
      </c>
      <c r="F176" s="174">
        <f>$F$26*$C176</f>
        <v>0.92</v>
      </c>
      <c r="G176" s="523">
        <f t="shared" si="54"/>
        <v>5.6099999999999994</v>
      </c>
      <c r="H176" s="174">
        <f>$H$26*$C176</f>
        <v>2.29</v>
      </c>
      <c r="I176" s="174">
        <f>$I$26*$C176</f>
        <v>0.27</v>
      </c>
      <c r="J176" s="175">
        <f>$J$26*$C176</f>
        <v>0.52</v>
      </c>
      <c r="K176" s="174">
        <f>$K$26*$C176</f>
        <v>1.77</v>
      </c>
      <c r="L176" s="175">
        <f>$L$26*$C176</f>
        <v>0.09</v>
      </c>
      <c r="M176" s="176">
        <f>$M$26*$C176</f>
        <v>1.8</v>
      </c>
      <c r="N176" s="250">
        <f t="shared" si="55"/>
        <v>6.13</v>
      </c>
      <c r="O176" s="177"/>
      <c r="P176" s="89"/>
      <c r="Q176" s="157"/>
      <c r="R176" s="157"/>
    </row>
    <row r="177" spans="2:71" ht="14.4" x14ac:dyDescent="0.3">
      <c r="B177" s="169" t="str">
        <f>$B$27</f>
        <v>Combine &amp; 30' header  ** 3 mph **</v>
      </c>
      <c r="C177" s="507">
        <v>0</v>
      </c>
      <c r="D177" s="174">
        <f>$D$27*$C177</f>
        <v>0</v>
      </c>
      <c r="E177" s="174">
        <f>$E$27*$C177</f>
        <v>0</v>
      </c>
      <c r="F177" s="174">
        <f>$F$27*$C177</f>
        <v>0</v>
      </c>
      <c r="G177" s="523">
        <f t="shared" si="54"/>
        <v>0</v>
      </c>
      <c r="H177" s="174">
        <f>$H$27*$C177</f>
        <v>0</v>
      </c>
      <c r="I177" s="174">
        <f>$I$27*$C177</f>
        <v>0</v>
      </c>
      <c r="J177" s="175">
        <f>$J$27*$C177</f>
        <v>0</v>
      </c>
      <c r="K177" s="174">
        <f>$K$27*$C177</f>
        <v>0</v>
      </c>
      <c r="L177" s="175">
        <f>$L$27*$C177</f>
        <v>0</v>
      </c>
      <c r="M177" s="176">
        <f>$M$27*$C177</f>
        <v>0</v>
      </c>
      <c r="N177" s="250">
        <f t="shared" si="55"/>
        <v>0</v>
      </c>
      <c r="O177" s="177"/>
      <c r="P177" s="157"/>
      <c r="Q177" s="157"/>
      <c r="R177" s="157"/>
    </row>
    <row r="178" spans="2:71" ht="14.4" x14ac:dyDescent="0.3">
      <c r="B178" s="169" t="str">
        <f>$B$28</f>
        <v>300HP Tractor &amp; Bankout wagon</v>
      </c>
      <c r="C178" s="518">
        <v>1</v>
      </c>
      <c r="D178" s="174">
        <f>$D$28*$C178</f>
        <v>0.69</v>
      </c>
      <c r="E178" s="174">
        <f>$E$28*$C178</f>
        <v>0.5</v>
      </c>
      <c r="F178" s="174">
        <f>$F$28*$C178</f>
        <v>0.08</v>
      </c>
      <c r="G178" s="523">
        <f t="shared" si="54"/>
        <v>1.27</v>
      </c>
      <c r="H178" s="174">
        <f>$H$28*$C178</f>
        <v>0.39</v>
      </c>
      <c r="I178" s="174">
        <f>$I$28*$C178</f>
        <v>0.35</v>
      </c>
      <c r="J178" s="175">
        <f>$J$28*$C178</f>
        <v>0.68</v>
      </c>
      <c r="K178" s="174">
        <f>$K$28*$C178</f>
        <v>2.31</v>
      </c>
      <c r="L178" s="175">
        <f>$L$28*$C178</f>
        <v>0.09</v>
      </c>
      <c r="M178" s="176">
        <f>$M$28*$C178</f>
        <v>1.8</v>
      </c>
      <c r="N178" s="250">
        <f t="shared" si="55"/>
        <v>4.8499999999999996</v>
      </c>
      <c r="O178" s="177"/>
      <c r="P178" s="157"/>
      <c r="Q178" s="157"/>
      <c r="R178" s="157"/>
    </row>
    <row r="179" spans="2:71" ht="14.4" x14ac:dyDescent="0.3">
      <c r="B179" s="317" t="str">
        <f>$B$29</f>
        <v>Annual Costs:</v>
      </c>
      <c r="C179" s="515"/>
      <c r="D179" s="318"/>
      <c r="E179" s="318"/>
      <c r="F179" s="318"/>
      <c r="G179" s="524"/>
      <c r="H179" s="319"/>
      <c r="I179" s="319"/>
      <c r="J179" s="320"/>
      <c r="K179" s="319"/>
      <c r="L179" s="320"/>
      <c r="M179" s="321"/>
      <c r="N179" s="322"/>
      <c r="O179" s="323"/>
      <c r="P179" s="157"/>
      <c r="Q179" s="157"/>
      <c r="R179" s="157"/>
    </row>
    <row r="180" spans="2:71" ht="14.4" x14ac:dyDescent="0.3">
      <c r="B180" s="310" t="str">
        <f>$B$30</f>
        <v>Tandem axle truck</v>
      </c>
      <c r="C180" s="516"/>
      <c r="D180" s="324">
        <f>$D$30</f>
        <v>0.79</v>
      </c>
      <c r="E180" s="324">
        <f>$E$30</f>
        <v>0.5</v>
      </c>
      <c r="F180" s="324">
        <f>$F$30</f>
        <v>0.81</v>
      </c>
      <c r="G180" s="525">
        <f t="shared" ref="G180:G186" si="56">SUM(D180:F180)</f>
        <v>2.1</v>
      </c>
      <c r="H180" s="324">
        <f>$H$30</f>
        <v>0.8</v>
      </c>
      <c r="I180" s="324">
        <f>$I$30</f>
        <v>0.05</v>
      </c>
      <c r="J180" s="325">
        <f>$J$30</f>
        <v>0.1</v>
      </c>
      <c r="K180" s="324">
        <f>$K$30</f>
        <v>0.34</v>
      </c>
      <c r="L180" s="325">
        <f>$L$30</f>
        <v>0.04</v>
      </c>
      <c r="M180" s="315">
        <f>$M$30</f>
        <v>0.8</v>
      </c>
      <c r="N180" s="326">
        <f t="shared" ref="N180:N185" si="57">SUM(H180,I180,K180,M180)</f>
        <v>1.9900000000000002</v>
      </c>
      <c r="O180" s="327"/>
      <c r="P180" s="157"/>
      <c r="Q180" s="157"/>
      <c r="R180" s="157"/>
    </row>
    <row r="181" spans="2:71" ht="14.4" x14ac:dyDescent="0.3">
      <c r="B181" s="310" t="str">
        <f>$B$31</f>
        <v>Tandem axle truck</v>
      </c>
      <c r="C181" s="516"/>
      <c r="D181" s="324">
        <f>$D$31</f>
        <v>0.79</v>
      </c>
      <c r="E181" s="324">
        <f>$E$31</f>
        <v>0.5</v>
      </c>
      <c r="F181" s="324">
        <f>$F$31</f>
        <v>0.81</v>
      </c>
      <c r="G181" s="525">
        <f t="shared" si="56"/>
        <v>2.1</v>
      </c>
      <c r="H181" s="324">
        <f>$H$31</f>
        <v>0.8</v>
      </c>
      <c r="I181" s="324">
        <f>$I$31</f>
        <v>0.05</v>
      </c>
      <c r="J181" s="325">
        <f>$J$31</f>
        <v>0.1</v>
      </c>
      <c r="K181" s="324">
        <f>$K$31</f>
        <v>0.34</v>
      </c>
      <c r="L181" s="325">
        <f>$L$31</f>
        <v>0.04</v>
      </c>
      <c r="M181" s="315">
        <f>$M$31</f>
        <v>0.8</v>
      </c>
      <c r="N181" s="326">
        <f t="shared" si="57"/>
        <v>1.9900000000000002</v>
      </c>
      <c r="O181" s="327"/>
      <c r="P181" s="157"/>
      <c r="Q181" s="157"/>
      <c r="R181" s="157"/>
    </row>
    <row r="182" spans="2:71" ht="14.4" x14ac:dyDescent="0.3">
      <c r="B182" s="310" t="str">
        <f>$B$32</f>
        <v>2-ton truck</v>
      </c>
      <c r="C182" s="516"/>
      <c r="D182" s="324">
        <f>$D$32</f>
        <v>0.22</v>
      </c>
      <c r="E182" s="324">
        <f>$E$32</f>
        <v>0.18</v>
      </c>
      <c r="F182" s="324">
        <f>$F$32</f>
        <v>0.28999999999999998</v>
      </c>
      <c r="G182" s="525">
        <f t="shared" si="56"/>
        <v>0.69</v>
      </c>
      <c r="H182" s="324">
        <f>$H$32</f>
        <v>0.2</v>
      </c>
      <c r="I182" s="324">
        <f>$I$32</f>
        <v>0.02</v>
      </c>
      <c r="J182" s="325">
        <f>$J$32</f>
        <v>0.03</v>
      </c>
      <c r="K182" s="324">
        <f>$K$32</f>
        <v>0.1</v>
      </c>
      <c r="L182" s="325">
        <f>$L$32</f>
        <v>0.01</v>
      </c>
      <c r="M182" s="315">
        <f>$M$32</f>
        <v>0.2</v>
      </c>
      <c r="N182" s="326">
        <f t="shared" si="57"/>
        <v>0.52</v>
      </c>
      <c r="O182" s="327"/>
      <c r="P182" s="157"/>
      <c r="Q182" s="157"/>
      <c r="R182" s="157"/>
    </row>
    <row r="183" spans="2:71" ht="14.4" x14ac:dyDescent="0.3">
      <c r="B183" s="310" t="str">
        <f>$B$33</f>
        <v>Trap wagon</v>
      </c>
      <c r="C183" s="516"/>
      <c r="D183" s="324">
        <f>$D$33</f>
        <v>0.24</v>
      </c>
      <c r="E183" s="324">
        <f>$E$33</f>
        <v>0.11</v>
      </c>
      <c r="F183" s="324">
        <f>$F$33</f>
        <v>0.18</v>
      </c>
      <c r="G183" s="525">
        <f t="shared" si="56"/>
        <v>0.53</v>
      </c>
      <c r="H183" s="324">
        <f>$H$33</f>
        <v>0.08</v>
      </c>
      <c r="I183" s="324">
        <f>$I$33</f>
        <v>0.02</v>
      </c>
      <c r="J183" s="325">
        <f>$J$33</f>
        <v>0.03</v>
      </c>
      <c r="K183" s="324">
        <f>$K$33</f>
        <v>0.1</v>
      </c>
      <c r="L183" s="325">
        <f>$L$33</f>
        <v>0.01</v>
      </c>
      <c r="M183" s="315">
        <f>$M$33</f>
        <v>0.2</v>
      </c>
      <c r="N183" s="326">
        <f t="shared" si="57"/>
        <v>0.4</v>
      </c>
      <c r="O183" s="327"/>
      <c r="P183" s="157"/>
      <c r="Q183" s="157"/>
      <c r="R183" s="157"/>
    </row>
    <row r="184" spans="2:71" ht="14.4" x14ac:dyDescent="0.3">
      <c r="B184" s="310" t="str">
        <f>$B$34</f>
        <v>3/4-ton pick-up</v>
      </c>
      <c r="C184" s="516"/>
      <c r="D184" s="324">
        <f>$D$34</f>
        <v>0.42</v>
      </c>
      <c r="E184" s="324">
        <f>$E$34</f>
        <v>0.28999999999999998</v>
      </c>
      <c r="F184" s="324">
        <f>$F$34</f>
        <v>0.32</v>
      </c>
      <c r="G184" s="525">
        <f t="shared" si="56"/>
        <v>1.03</v>
      </c>
      <c r="H184" s="324">
        <f>$H$34</f>
        <v>0.12</v>
      </c>
      <c r="I184" s="324">
        <f>$I$34</f>
        <v>0.1</v>
      </c>
      <c r="J184" s="325">
        <f>$J$34</f>
        <v>0.19</v>
      </c>
      <c r="K184" s="324">
        <f>$K$34</f>
        <v>0.67</v>
      </c>
      <c r="L184" s="325">
        <f>$L$34</f>
        <v>0.1</v>
      </c>
      <c r="M184" s="315">
        <f>$M$34</f>
        <v>2</v>
      </c>
      <c r="N184" s="326">
        <f t="shared" si="57"/>
        <v>2.89</v>
      </c>
      <c r="O184" s="327"/>
      <c r="P184" s="157"/>
      <c r="Q184" s="157"/>
      <c r="R184" s="157"/>
    </row>
    <row r="185" spans="2:71" ht="14.4" x14ac:dyDescent="0.3">
      <c r="B185" s="310" t="str">
        <f>$B$35</f>
        <v>ATV</v>
      </c>
      <c r="C185" s="516"/>
      <c r="D185" s="324">
        <f>$D$35</f>
        <v>0.25</v>
      </c>
      <c r="E185" s="324">
        <f>$E$35</f>
        <v>0.14000000000000001</v>
      </c>
      <c r="F185" s="324">
        <f>$F$35</f>
        <v>0.03</v>
      </c>
      <c r="G185" s="525">
        <f t="shared" si="56"/>
        <v>0.42000000000000004</v>
      </c>
      <c r="H185" s="324">
        <f>$H$35</f>
        <v>0.05</v>
      </c>
      <c r="I185" s="324">
        <f>$I$35</f>
        <v>0.06</v>
      </c>
      <c r="J185" s="325">
        <f>$J$35</f>
        <v>0.12</v>
      </c>
      <c r="K185" s="324">
        <f>$K$35</f>
        <v>0.42</v>
      </c>
      <c r="L185" s="325">
        <f>$L$35</f>
        <v>0.06</v>
      </c>
      <c r="M185" s="315">
        <f>$M$35</f>
        <v>1.2</v>
      </c>
      <c r="N185" s="326">
        <f t="shared" si="57"/>
        <v>1.73</v>
      </c>
      <c r="O185" s="327"/>
      <c r="P185" s="157"/>
      <c r="Q185" s="157"/>
      <c r="R185" s="157"/>
    </row>
    <row r="186" spans="2:71" ht="13.8" thickBot="1" x14ac:dyDescent="0.3">
      <c r="B186" s="160" t="str">
        <f>$B$36</f>
        <v>Fixed Cost $/Acre</v>
      </c>
      <c r="C186" s="517"/>
      <c r="D186" s="247">
        <f t="shared" ref="D186:F186" si="58">SUM(D167:D185)</f>
        <v>7.09</v>
      </c>
      <c r="E186" s="247">
        <f t="shared" si="58"/>
        <v>5.67</v>
      </c>
      <c r="F186" s="247">
        <f t="shared" si="58"/>
        <v>3.8600000000000003</v>
      </c>
      <c r="G186" s="247">
        <f t="shared" si="56"/>
        <v>16.62</v>
      </c>
      <c r="H186" s="247">
        <f>SUM(H167:H185)</f>
        <v>5.95</v>
      </c>
      <c r="I186" s="247">
        <f t="shared" ref="I186:K186" si="59">SUM(I167:I185)</f>
        <v>1.4200000000000004</v>
      </c>
      <c r="J186" s="163">
        <f t="shared" si="59"/>
        <v>2.7399999999999998</v>
      </c>
      <c r="K186" s="247">
        <f t="shared" si="59"/>
        <v>9.35</v>
      </c>
      <c r="L186" s="163">
        <f>SUM(L167:L185)</f>
        <v>0.56000000000000005</v>
      </c>
      <c r="M186" s="247">
        <f t="shared" ref="M186:N186" si="60">SUM(M167:M185)</f>
        <v>11.2</v>
      </c>
      <c r="N186" s="247">
        <f t="shared" si="60"/>
        <v>27.92</v>
      </c>
      <c r="O186" s="161">
        <f>SUM(G186,N186)</f>
        <v>44.540000000000006</v>
      </c>
      <c r="P186" s="157"/>
      <c r="Q186" s="157"/>
      <c r="R186" s="157"/>
    </row>
    <row r="187" spans="2:71" s="157" customFormat="1" ht="23.25" customHeight="1" x14ac:dyDescent="0.25"/>
    <row r="188" spans="2:71" s="157" customFormat="1" ht="23.25" customHeight="1" x14ac:dyDescent="0.3">
      <c r="B188" s="554" t="s">
        <v>410</v>
      </c>
    </row>
    <row r="189" spans="2:71" s="157" customFormat="1" ht="15.6" x14ac:dyDescent="0.3">
      <c r="B189" s="553"/>
    </row>
    <row r="190" spans="2:71" s="551" customFormat="1" ht="15.6" x14ac:dyDescent="0.3">
      <c r="B190" s="553" t="s">
        <v>434</v>
      </c>
      <c r="C190" s="553"/>
      <c r="D190" s="553"/>
      <c r="E190" s="553"/>
      <c r="F190" s="553"/>
      <c r="G190" s="553"/>
      <c r="H190" s="553"/>
      <c r="I190" s="553"/>
      <c r="J190" s="553"/>
      <c r="K190" s="553"/>
      <c r="L190" s="553"/>
      <c r="M190" s="553"/>
      <c r="N190" s="553"/>
      <c r="O190" s="547" t="s">
        <v>394</v>
      </c>
      <c r="P190" s="285" t="s">
        <v>417</v>
      </c>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row>
    <row r="191" spans="2:71" ht="15" customHeight="1" x14ac:dyDescent="0.3">
      <c r="B191" s="158"/>
      <c r="C191" s="512"/>
      <c r="D191" s="650" t="s">
        <v>199</v>
      </c>
      <c r="E191" s="651"/>
      <c r="F191" s="651"/>
      <c r="G191" s="652"/>
      <c r="H191" s="648" t="str">
        <f>$H$13</f>
        <v>Variable Costs</v>
      </c>
      <c r="I191" s="648" t="e">
        <f>#REF!</f>
        <v>#REF!</v>
      </c>
      <c r="J191" s="648" t="e">
        <f>#REF!</f>
        <v>#REF!</v>
      </c>
      <c r="K191" s="648" t="e">
        <f>#REF!</f>
        <v>#REF!</v>
      </c>
      <c r="L191" s="648" t="e">
        <f>#REF!</f>
        <v>#REF!</v>
      </c>
      <c r="M191" s="648" t="e">
        <f>#REF!</f>
        <v>#REF!</v>
      </c>
      <c r="N191" s="648" t="e">
        <f>#REF!</f>
        <v>#REF!</v>
      </c>
      <c r="O191" s="646" t="str">
        <f>$O$13</f>
        <v>Total Cost ($/Acre)</v>
      </c>
      <c r="P191" s="199" t="s">
        <v>418</v>
      </c>
      <c r="Q191" s="157"/>
      <c r="R191" s="157"/>
    </row>
    <row r="192" spans="2:71" ht="15" customHeight="1" x14ac:dyDescent="0.25">
      <c r="B192" s="662" t="str">
        <f>$B$14</f>
        <v>Operation</v>
      </c>
      <c r="C192" s="508"/>
      <c r="D192" s="644" t="str">
        <f>$D$14</f>
        <v>Depreciation</v>
      </c>
      <c r="E192" s="644" t="str">
        <f>$E$14</f>
        <v>Interest</v>
      </c>
      <c r="F192" s="644" t="str">
        <f>$F$14</f>
        <v>Taxes, housing, insurance, licenses</v>
      </c>
      <c r="G192" s="646" t="str">
        <f>$G$14</f>
        <v>Total Fixed Costs</v>
      </c>
      <c r="H192" s="644" t="str">
        <f>$H$14</f>
        <v>Repairs</v>
      </c>
      <c r="I192" s="644" t="str">
        <f>$I$14</f>
        <v>Lube Cost</v>
      </c>
      <c r="J192" s="664" t="str">
        <f>$J$14</f>
        <v>Fuel</v>
      </c>
      <c r="K192" s="664" t="e">
        <f>#REF!</f>
        <v>#REF!</v>
      </c>
      <c r="L192" s="664" t="str">
        <f>$L$14</f>
        <v>Labor</v>
      </c>
      <c r="M192" s="664" t="e">
        <f>#REF!</f>
        <v>#REF!</v>
      </c>
      <c r="N192" s="646" t="str">
        <f>$N$15</f>
        <v>Total Variable Costs</v>
      </c>
      <c r="O192" s="647"/>
      <c r="P192" s="199" t="s">
        <v>396</v>
      </c>
      <c r="Q192" s="157"/>
      <c r="R192" s="157"/>
    </row>
    <row r="193" spans="2:25" ht="39" customHeight="1" x14ac:dyDescent="0.25">
      <c r="B193" s="663" t="e">
        <f>#REF!</f>
        <v>#REF!</v>
      </c>
      <c r="C193" s="509" t="s">
        <v>257</v>
      </c>
      <c r="D193" s="667"/>
      <c r="E193" s="667"/>
      <c r="F193" s="667"/>
      <c r="G193" s="649"/>
      <c r="H193" s="645" t="e">
        <f>#REF!</f>
        <v>#REF!</v>
      </c>
      <c r="I193" s="645" t="e">
        <f>#REF!</f>
        <v>#REF!</v>
      </c>
      <c r="J193" s="537" t="str">
        <f>$J$15</f>
        <v>Fuel Use gal/acre</v>
      </c>
      <c r="K193" s="537" t="str">
        <f>$K$15</f>
        <v>Fuel Cost</v>
      </c>
      <c r="L193" s="537" t="str">
        <f>$L$15</f>
        <v>Labor hrs/acre</v>
      </c>
      <c r="M193" s="537" t="str">
        <f>$M$15</f>
        <v>Labor Cost</v>
      </c>
      <c r="N193" s="649"/>
      <c r="O193" s="649"/>
      <c r="P193" s="157"/>
      <c r="Q193" s="157"/>
      <c r="R193" s="157"/>
      <c r="Y193" s="540"/>
    </row>
    <row r="194" spans="2:25" x14ac:dyDescent="0.25">
      <c r="B194" s="166" t="str">
        <f>$B$16</f>
        <v>Seasonal operations:</v>
      </c>
      <c r="C194" s="514"/>
      <c r="D194" s="519"/>
      <c r="E194" s="519"/>
      <c r="F194" s="519"/>
      <c r="G194" s="520"/>
      <c r="H194" s="167"/>
      <c r="I194" s="167"/>
      <c r="J194" s="171"/>
      <c r="K194" s="171"/>
      <c r="L194" s="171"/>
      <c r="M194" s="171"/>
      <c r="N194" s="172"/>
      <c r="O194" s="168"/>
      <c r="P194" s="157"/>
      <c r="Q194" s="157"/>
      <c r="R194" s="157"/>
    </row>
    <row r="195" spans="2:25" ht="14.4" x14ac:dyDescent="0.3">
      <c r="B195" s="165" t="str">
        <f>$B$17</f>
        <v>300HP Tractor &amp; 26' shredder</v>
      </c>
      <c r="C195" s="518">
        <v>0</v>
      </c>
      <c r="D195" s="174">
        <f>$D$17*$C195</f>
        <v>0</v>
      </c>
      <c r="E195" s="174">
        <f>$E$17*$C195</f>
        <v>0</v>
      </c>
      <c r="F195" s="174">
        <f>$F$17*$C195</f>
        <v>0</v>
      </c>
      <c r="G195" s="523">
        <f>SUM(D195:F195)</f>
        <v>0</v>
      </c>
      <c r="H195" s="174">
        <f>$H$17*$C195</f>
        <v>0</v>
      </c>
      <c r="I195" s="174">
        <f>$I$17*$C195</f>
        <v>0</v>
      </c>
      <c r="J195" s="175">
        <f>$J$17*$C195</f>
        <v>0</v>
      </c>
      <c r="K195" s="174">
        <f>$K$17*$C195</f>
        <v>0</v>
      </c>
      <c r="L195" s="175">
        <f>$L$17*$C195</f>
        <v>0</v>
      </c>
      <c r="M195" s="176">
        <f>$M$17*$C195</f>
        <v>0</v>
      </c>
      <c r="N195" s="250">
        <f>SUM(H195,I195,K195,M195)</f>
        <v>0</v>
      </c>
      <c r="O195" s="177"/>
      <c r="P195" s="157"/>
      <c r="Q195" s="157"/>
      <c r="R195" s="157"/>
      <c r="Y195" s="540"/>
    </row>
    <row r="196" spans="2:25" ht="14.4" x14ac:dyDescent="0.3">
      <c r="B196" s="165" t="str">
        <f>$B$18</f>
        <v>300HP Tractor &amp; 48' harrow</v>
      </c>
      <c r="C196" s="518">
        <v>0</v>
      </c>
      <c r="D196" s="174">
        <f>$D$18*$C196</f>
        <v>0</v>
      </c>
      <c r="E196" s="174">
        <f>$E$18*$C196</f>
        <v>0</v>
      </c>
      <c r="F196" s="174">
        <f>$F$18*$C196</f>
        <v>0</v>
      </c>
      <c r="G196" s="523">
        <f t="shared" ref="G196:G206" si="61">SUM(D196:F196)</f>
        <v>0</v>
      </c>
      <c r="H196" s="174">
        <f>$H$18*$C196</f>
        <v>0</v>
      </c>
      <c r="I196" s="174">
        <f>$I$18*$C196</f>
        <v>0</v>
      </c>
      <c r="J196" s="175">
        <f>$J$18*$C196</f>
        <v>0</v>
      </c>
      <c r="K196" s="174">
        <f>$K$18*$C196</f>
        <v>0</v>
      </c>
      <c r="L196" s="175">
        <f>$L$18*$C196</f>
        <v>0</v>
      </c>
      <c r="M196" s="176">
        <f>$M$18*$C196</f>
        <v>0</v>
      </c>
      <c r="N196" s="250">
        <f>SUM(H196,I196,K196,M196)</f>
        <v>0</v>
      </c>
      <c r="O196" s="177"/>
      <c r="P196" s="157"/>
      <c r="Q196" s="157"/>
      <c r="R196" s="157"/>
    </row>
    <row r="197" spans="2:25" ht="14.4" x14ac:dyDescent="0.3">
      <c r="B197" s="159" t="str">
        <f>$B$19</f>
        <v>300HP Tractor &amp; 35' chisel plow</v>
      </c>
      <c r="C197" s="518">
        <v>1</v>
      </c>
      <c r="D197" s="174">
        <f>$D$19*$C197</f>
        <v>0.68</v>
      </c>
      <c r="E197" s="174">
        <f>$E$19*$C197</f>
        <v>0.49</v>
      </c>
      <c r="F197" s="174">
        <f>$F$19*$C197</f>
        <v>7.0000000000000007E-2</v>
      </c>
      <c r="G197" s="523">
        <f t="shared" si="61"/>
        <v>1.24</v>
      </c>
      <c r="H197" s="174">
        <f>$H$19*$C197</f>
        <v>0.52</v>
      </c>
      <c r="I197" s="174">
        <f>$I$19*$C197</f>
        <v>0.31</v>
      </c>
      <c r="J197" s="175">
        <f>$J$19*$C197</f>
        <v>0.61</v>
      </c>
      <c r="K197" s="174">
        <f>$K$19*$C197</f>
        <v>2.0699999999999998</v>
      </c>
      <c r="L197" s="175">
        <f>$L$19*$C197</f>
        <v>0.08</v>
      </c>
      <c r="M197" s="176">
        <f>$M$19*$C197</f>
        <v>1.6</v>
      </c>
      <c r="N197" s="250">
        <f t="shared" ref="N197:N206" si="62">SUM(H197,I197,K197,M197)</f>
        <v>4.5</v>
      </c>
      <c r="O197" s="177"/>
      <c r="P197" s="157"/>
      <c r="Q197" s="157"/>
      <c r="R197" s="157"/>
    </row>
    <row r="198" spans="2:25" ht="14.4" x14ac:dyDescent="0.3">
      <c r="B198" s="159" t="str">
        <f>$B$20</f>
        <v>300HP Tractor &amp; 72' rodweeder</v>
      </c>
      <c r="C198" s="518">
        <v>3</v>
      </c>
      <c r="D198" s="174">
        <f>$D$20*$C198</f>
        <v>1.35</v>
      </c>
      <c r="E198" s="174">
        <f>$E$20*$C198</f>
        <v>1.1400000000000001</v>
      </c>
      <c r="F198" s="174">
        <f>$F$20*$C198</f>
        <v>0.15000000000000002</v>
      </c>
      <c r="G198" s="523">
        <f t="shared" si="61"/>
        <v>2.64</v>
      </c>
      <c r="H198" s="174">
        <f>$H$20*$C198</f>
        <v>1.29</v>
      </c>
      <c r="I198" s="174">
        <f>$I$20*$C198</f>
        <v>0.48</v>
      </c>
      <c r="J198" s="175">
        <f>$J$20*$C198</f>
        <v>0.96</v>
      </c>
      <c r="K198" s="174">
        <f>$K$20*$C198</f>
        <v>3.2700000000000005</v>
      </c>
      <c r="L198" s="175">
        <f>$L$20*$C198</f>
        <v>0.12</v>
      </c>
      <c r="M198" s="176">
        <f>$M$20*$C198</f>
        <v>2.4000000000000004</v>
      </c>
      <c r="N198" s="250">
        <f t="shared" si="62"/>
        <v>7.4400000000000013</v>
      </c>
      <c r="O198" s="177"/>
      <c r="P198" s="157"/>
      <c r="Q198" s="157"/>
      <c r="R198" s="157"/>
    </row>
    <row r="199" spans="2:25" ht="14.4" x14ac:dyDescent="0.3">
      <c r="B199" s="159" t="str">
        <f>$B$21</f>
        <v>300HP Tractor &amp; 36' cultivator</v>
      </c>
      <c r="C199" s="518">
        <v>1</v>
      </c>
      <c r="D199" s="174">
        <f>$D$21*$C199</f>
        <v>0.6</v>
      </c>
      <c r="E199" s="174">
        <f>$E$21*$C199</f>
        <v>0.42</v>
      </c>
      <c r="F199" s="174">
        <f>$F$21*$C199</f>
        <v>0.06</v>
      </c>
      <c r="G199" s="523">
        <f t="shared" si="61"/>
        <v>1.08</v>
      </c>
      <c r="H199" s="174">
        <f>$H$21*$C199</f>
        <v>0.3</v>
      </c>
      <c r="I199" s="174">
        <f>$I$21*$C199</f>
        <v>0.18</v>
      </c>
      <c r="J199" s="175">
        <f>$J$21*$C199</f>
        <v>0.35</v>
      </c>
      <c r="K199" s="174">
        <f>$K$21*$C199</f>
        <v>1.19</v>
      </c>
      <c r="L199" s="175">
        <f>$L$21*$C199</f>
        <v>0.04</v>
      </c>
      <c r="M199" s="176">
        <f>$M$21*$C199</f>
        <v>0.8</v>
      </c>
      <c r="N199" s="250">
        <f t="shared" si="62"/>
        <v>2.4699999999999998</v>
      </c>
      <c r="O199" s="177"/>
      <c r="P199" s="157"/>
      <c r="Q199" s="157"/>
      <c r="R199" s="157"/>
    </row>
    <row r="200" spans="2:25" ht="14.4" x14ac:dyDescent="0.3">
      <c r="B200" s="159" t="str">
        <f>$B$22</f>
        <v>300HP Tractor &amp; 34' tandem disk harrow</v>
      </c>
      <c r="C200" s="518">
        <v>0</v>
      </c>
      <c r="D200" s="174">
        <f>$D$22*$C200</f>
        <v>0</v>
      </c>
      <c r="E200" s="174">
        <f>$E$22*$C200</f>
        <v>0</v>
      </c>
      <c r="F200" s="174">
        <f>$F$22*$C200</f>
        <v>0</v>
      </c>
      <c r="G200" s="523">
        <f t="shared" si="61"/>
        <v>0</v>
      </c>
      <c r="H200" s="174">
        <f>$H$22*$C200</f>
        <v>0</v>
      </c>
      <c r="I200" s="174">
        <f>$I$22*$C200</f>
        <v>0</v>
      </c>
      <c r="J200" s="175">
        <f>$J$22*$C200</f>
        <v>0</v>
      </c>
      <c r="K200" s="174">
        <f>$K$22*$C200</f>
        <v>0</v>
      </c>
      <c r="L200" s="175">
        <f>$L$22*$C200</f>
        <v>0</v>
      </c>
      <c r="M200" s="176">
        <f>$M$22*$C200</f>
        <v>0</v>
      </c>
      <c r="N200" s="250">
        <f t="shared" si="62"/>
        <v>0</v>
      </c>
      <c r="O200" s="177"/>
      <c r="P200" s="157"/>
      <c r="Q200" s="157"/>
      <c r="R200" s="157"/>
    </row>
    <row r="201" spans="2:25" ht="14.4" x14ac:dyDescent="0.3">
      <c r="B201" s="159" t="str">
        <f>$B$23</f>
        <v>300HP Tractor &amp; 60' coil-packer</v>
      </c>
      <c r="C201" s="518">
        <v>0</v>
      </c>
      <c r="D201" s="174">
        <f>$D$23*$C201</f>
        <v>0</v>
      </c>
      <c r="E201" s="174">
        <f>$E$23*$C201</f>
        <v>0</v>
      </c>
      <c r="F201" s="174">
        <f>$F$23*$C201</f>
        <v>0</v>
      </c>
      <c r="G201" s="523">
        <f t="shared" si="61"/>
        <v>0</v>
      </c>
      <c r="H201" s="174">
        <f>$H$23*$C201</f>
        <v>0</v>
      </c>
      <c r="I201" s="174">
        <f>$I$23*$C201</f>
        <v>0</v>
      </c>
      <c r="J201" s="175">
        <f>$J$23*$C201</f>
        <v>0</v>
      </c>
      <c r="K201" s="174">
        <f>$K$23*$C201</f>
        <v>0</v>
      </c>
      <c r="L201" s="175">
        <f>$L$23*$C201</f>
        <v>0</v>
      </c>
      <c r="M201" s="176">
        <f>$M$23*$C201</f>
        <v>0</v>
      </c>
      <c r="N201" s="250">
        <f t="shared" si="62"/>
        <v>0</v>
      </c>
      <c r="O201" s="177"/>
      <c r="P201" s="157"/>
      <c r="Q201" s="157"/>
      <c r="R201" s="157"/>
    </row>
    <row r="202" spans="2:25" ht="14.4" x14ac:dyDescent="0.3">
      <c r="B202" s="159" t="str">
        <f>$B$24</f>
        <v>300HP Tractor &amp; 90' sprayer</v>
      </c>
      <c r="C202" s="518">
        <v>1</v>
      </c>
      <c r="D202" s="174">
        <f>$D$24*$C202</f>
        <v>0.33</v>
      </c>
      <c r="E202" s="174">
        <f>$E$24*$C202</f>
        <v>0.27</v>
      </c>
      <c r="F202" s="174">
        <f>$F$24*$C202</f>
        <v>0.04</v>
      </c>
      <c r="G202" s="523">
        <f t="shared" si="61"/>
        <v>0.64000000000000012</v>
      </c>
      <c r="H202" s="174">
        <f>$H$24*$C202</f>
        <v>0.31</v>
      </c>
      <c r="I202" s="174">
        <f>$I$24*$C202</f>
        <v>0.13</v>
      </c>
      <c r="J202" s="175">
        <f>$J$24*$C202</f>
        <v>0.25</v>
      </c>
      <c r="K202" s="174">
        <f>$K$24*$C202</f>
        <v>0.85</v>
      </c>
      <c r="L202" s="175">
        <f>$L$24*$C202</f>
        <v>0.03</v>
      </c>
      <c r="M202" s="176">
        <f>$M$24*$C202</f>
        <v>0.6</v>
      </c>
      <c r="N202" s="250">
        <f t="shared" si="62"/>
        <v>1.8900000000000001</v>
      </c>
      <c r="O202" s="177"/>
      <c r="P202" s="157"/>
      <c r="Q202" s="157"/>
      <c r="R202" s="157"/>
    </row>
    <row r="203" spans="2:25" ht="14.4" x14ac:dyDescent="0.3">
      <c r="B203" s="159" t="str">
        <f>$B$25</f>
        <v>300HP Tractor &amp; 36' grain drill</v>
      </c>
      <c r="C203" s="518">
        <v>0</v>
      </c>
      <c r="D203" s="174">
        <f>$D$25*$C203</f>
        <v>0</v>
      </c>
      <c r="E203" s="174">
        <f>$E$25*$C203</f>
        <v>0</v>
      </c>
      <c r="F203" s="174">
        <f>$F$25*$C203</f>
        <v>0</v>
      </c>
      <c r="G203" s="523">
        <f t="shared" si="61"/>
        <v>0</v>
      </c>
      <c r="H203" s="174">
        <f>$H$25*$C203</f>
        <v>0</v>
      </c>
      <c r="I203" s="174">
        <f>$I$25*$C203</f>
        <v>0</v>
      </c>
      <c r="J203" s="175">
        <f>$J$25*$C203</f>
        <v>0</v>
      </c>
      <c r="K203" s="174">
        <f>$K$25*$C203</f>
        <v>0</v>
      </c>
      <c r="L203" s="175">
        <f>$L$25*$C203</f>
        <v>0</v>
      </c>
      <c r="M203" s="176">
        <f>$M$25*$C203</f>
        <v>0</v>
      </c>
      <c r="N203" s="250">
        <f t="shared" si="62"/>
        <v>0</v>
      </c>
      <c r="O203" s="177"/>
      <c r="P203" s="157"/>
      <c r="Q203" s="157"/>
      <c r="R203" s="157"/>
    </row>
    <row r="204" spans="2:25" ht="14.4" x14ac:dyDescent="0.3">
      <c r="B204" s="169" t="str">
        <f>$B$26</f>
        <v>Combine &amp; 30' header  ** 4 mph **</v>
      </c>
      <c r="C204" s="518">
        <v>0</v>
      </c>
      <c r="D204" s="174">
        <f>$D$26*$C204</f>
        <v>0</v>
      </c>
      <c r="E204" s="174">
        <f>$E$26*$C204</f>
        <v>0</v>
      </c>
      <c r="F204" s="174">
        <f>$F$26*$C204</f>
        <v>0</v>
      </c>
      <c r="G204" s="523">
        <f t="shared" si="61"/>
        <v>0</v>
      </c>
      <c r="H204" s="174">
        <f>$H$26*$C204</f>
        <v>0</v>
      </c>
      <c r="I204" s="174">
        <f>$I$26*$C204</f>
        <v>0</v>
      </c>
      <c r="J204" s="175">
        <f>$J$26*$C204</f>
        <v>0</v>
      </c>
      <c r="K204" s="174">
        <f>$K$26*$C204</f>
        <v>0</v>
      </c>
      <c r="L204" s="175">
        <f>$L$26*$C204</f>
        <v>0</v>
      </c>
      <c r="M204" s="176">
        <f>$M$26*$C204</f>
        <v>0</v>
      </c>
      <c r="N204" s="250">
        <f t="shared" si="62"/>
        <v>0</v>
      </c>
      <c r="O204" s="177"/>
      <c r="P204" s="157"/>
      <c r="Q204" s="157"/>
      <c r="R204" s="157"/>
    </row>
    <row r="205" spans="2:25" ht="14.4" x14ac:dyDescent="0.3">
      <c r="B205" s="169" t="str">
        <f>$B$27</f>
        <v>Combine &amp; 30' header  ** 3 mph **</v>
      </c>
      <c r="C205" s="507">
        <v>0</v>
      </c>
      <c r="D205" s="174">
        <f>$D$27*$C205</f>
        <v>0</v>
      </c>
      <c r="E205" s="174">
        <f>$E$27*$C205</f>
        <v>0</v>
      </c>
      <c r="F205" s="174">
        <f>$F$27*$C205</f>
        <v>0</v>
      </c>
      <c r="G205" s="523">
        <f t="shared" si="61"/>
        <v>0</v>
      </c>
      <c r="H205" s="174">
        <f>$H$27*$C205</f>
        <v>0</v>
      </c>
      <c r="I205" s="174">
        <f>$I$27*$C205</f>
        <v>0</v>
      </c>
      <c r="J205" s="175">
        <f>$J$27*$C205</f>
        <v>0</v>
      </c>
      <c r="K205" s="174">
        <f>$K$27*$C205</f>
        <v>0</v>
      </c>
      <c r="L205" s="175">
        <f>$L$27*$C205</f>
        <v>0</v>
      </c>
      <c r="M205" s="176">
        <f>$M$27*$C205</f>
        <v>0</v>
      </c>
      <c r="N205" s="250">
        <f t="shared" si="62"/>
        <v>0</v>
      </c>
      <c r="O205" s="177"/>
      <c r="P205" s="157"/>
      <c r="Q205" s="157"/>
      <c r="R205" s="157"/>
    </row>
    <row r="206" spans="2:25" ht="14.4" x14ac:dyDescent="0.3">
      <c r="B206" s="169" t="str">
        <f>$B$28</f>
        <v>300HP Tractor &amp; Bankout wagon</v>
      </c>
      <c r="C206" s="518">
        <v>0</v>
      </c>
      <c r="D206" s="174">
        <f>$D$28*$C206</f>
        <v>0</v>
      </c>
      <c r="E206" s="174">
        <f>$E$28*$C206</f>
        <v>0</v>
      </c>
      <c r="F206" s="174">
        <f>$F$28*$C206</f>
        <v>0</v>
      </c>
      <c r="G206" s="523">
        <f t="shared" si="61"/>
        <v>0</v>
      </c>
      <c r="H206" s="174">
        <f>$H$28*$C206</f>
        <v>0</v>
      </c>
      <c r="I206" s="174">
        <f>$I$28*$C206</f>
        <v>0</v>
      </c>
      <c r="J206" s="175">
        <f>$J$28*$C206</f>
        <v>0</v>
      </c>
      <c r="K206" s="174">
        <f>$K$28*$C206</f>
        <v>0</v>
      </c>
      <c r="L206" s="175">
        <f>$L$28*$C206</f>
        <v>0</v>
      </c>
      <c r="M206" s="176">
        <f>$M$28*$C206</f>
        <v>0</v>
      </c>
      <c r="N206" s="250">
        <f t="shared" si="62"/>
        <v>0</v>
      </c>
      <c r="O206" s="177"/>
      <c r="P206" s="157"/>
      <c r="Q206" s="157"/>
      <c r="R206" s="157"/>
    </row>
    <row r="207" spans="2:25" ht="14.4" x14ac:dyDescent="0.3">
      <c r="B207" s="317" t="str">
        <f>$B$29</f>
        <v>Annual Costs:</v>
      </c>
      <c r="C207" s="511"/>
      <c r="D207" s="318"/>
      <c r="E207" s="318"/>
      <c r="F207" s="318"/>
      <c r="G207" s="524"/>
      <c r="H207" s="319"/>
      <c r="I207" s="319"/>
      <c r="J207" s="320"/>
      <c r="K207" s="319"/>
      <c r="L207" s="320"/>
      <c r="M207" s="321"/>
      <c r="N207" s="322"/>
      <c r="O207" s="309"/>
      <c r="P207" s="157"/>
      <c r="Q207" s="157"/>
      <c r="R207" s="157"/>
    </row>
    <row r="208" spans="2:25" ht="14.4" x14ac:dyDescent="0.3">
      <c r="B208" s="310" t="str">
        <f>$B$32</f>
        <v>2-ton truck</v>
      </c>
      <c r="C208" s="516"/>
      <c r="D208" s="324">
        <f>$D$32</f>
        <v>0.22</v>
      </c>
      <c r="E208" s="324">
        <f>$E$32</f>
        <v>0.18</v>
      </c>
      <c r="F208" s="324">
        <f>$F$32</f>
        <v>0.28999999999999998</v>
      </c>
      <c r="G208" s="525">
        <f t="shared" ref="G208:G212" si="63">SUM(D208:F208)</f>
        <v>0.69</v>
      </c>
      <c r="H208" s="324">
        <f>$H$32</f>
        <v>0.2</v>
      </c>
      <c r="I208" s="324">
        <f>$I$32</f>
        <v>0.02</v>
      </c>
      <c r="J208" s="325">
        <f>$J$32</f>
        <v>0.03</v>
      </c>
      <c r="K208" s="324">
        <f>$K$32</f>
        <v>0.1</v>
      </c>
      <c r="L208" s="325">
        <f>$L$32</f>
        <v>0.01</v>
      </c>
      <c r="M208" s="315">
        <f>$M$32</f>
        <v>0.2</v>
      </c>
      <c r="N208" s="326">
        <f t="shared" ref="N208:N211" si="64">SUM(H208,I208,K208,M208)</f>
        <v>0.52</v>
      </c>
      <c r="O208" s="327"/>
      <c r="P208" s="157"/>
      <c r="Q208" s="157"/>
      <c r="R208" s="157"/>
    </row>
    <row r="209" spans="2:71" ht="14.4" x14ac:dyDescent="0.3">
      <c r="B209" s="310" t="str">
        <f>$B$33</f>
        <v>Trap wagon</v>
      </c>
      <c r="C209" s="516"/>
      <c r="D209" s="324">
        <f>$D$33</f>
        <v>0.24</v>
      </c>
      <c r="E209" s="324">
        <f>$E$33</f>
        <v>0.11</v>
      </c>
      <c r="F209" s="324">
        <f>$F$33</f>
        <v>0.18</v>
      </c>
      <c r="G209" s="525">
        <f t="shared" si="63"/>
        <v>0.53</v>
      </c>
      <c r="H209" s="324">
        <f>$H$33</f>
        <v>0.08</v>
      </c>
      <c r="I209" s="324">
        <f>$I$33</f>
        <v>0.02</v>
      </c>
      <c r="J209" s="325">
        <f>$J$33</f>
        <v>0.03</v>
      </c>
      <c r="K209" s="324">
        <f>$K$33</f>
        <v>0.1</v>
      </c>
      <c r="L209" s="325">
        <f>$L$33</f>
        <v>0.01</v>
      </c>
      <c r="M209" s="315">
        <f>$M$33</f>
        <v>0.2</v>
      </c>
      <c r="N209" s="326">
        <f t="shared" si="64"/>
        <v>0.4</v>
      </c>
      <c r="O209" s="327"/>
      <c r="P209" s="157"/>
      <c r="Q209" s="157"/>
      <c r="R209" s="157"/>
    </row>
    <row r="210" spans="2:71" ht="14.4" x14ac:dyDescent="0.3">
      <c r="B210" s="310" t="str">
        <f>$B$34</f>
        <v>3/4-ton pick-up</v>
      </c>
      <c r="C210" s="516"/>
      <c r="D210" s="324">
        <f>$D$34</f>
        <v>0.42</v>
      </c>
      <c r="E210" s="324">
        <f>$E$34</f>
        <v>0.28999999999999998</v>
      </c>
      <c r="F210" s="324">
        <f>$F$34</f>
        <v>0.32</v>
      </c>
      <c r="G210" s="525">
        <f t="shared" si="63"/>
        <v>1.03</v>
      </c>
      <c r="H210" s="324">
        <f>$H$34</f>
        <v>0.12</v>
      </c>
      <c r="I210" s="324">
        <f>$I$34</f>
        <v>0.1</v>
      </c>
      <c r="J210" s="325">
        <f>$J$34</f>
        <v>0.19</v>
      </c>
      <c r="K210" s="324">
        <f>$K$34</f>
        <v>0.67</v>
      </c>
      <c r="L210" s="325">
        <f>$L$34</f>
        <v>0.1</v>
      </c>
      <c r="M210" s="315">
        <f>$M$34</f>
        <v>2</v>
      </c>
      <c r="N210" s="326">
        <f t="shared" si="64"/>
        <v>2.89</v>
      </c>
      <c r="O210" s="327"/>
      <c r="P210" s="157"/>
      <c r="Q210" s="157"/>
      <c r="R210" s="157"/>
    </row>
    <row r="211" spans="2:71" ht="14.4" x14ac:dyDescent="0.3">
      <c r="B211" s="310" t="str">
        <f>$B$35</f>
        <v>ATV</v>
      </c>
      <c r="C211" s="516"/>
      <c r="D211" s="324">
        <f>$D$35</f>
        <v>0.25</v>
      </c>
      <c r="E211" s="324">
        <f>$E$35</f>
        <v>0.14000000000000001</v>
      </c>
      <c r="F211" s="324">
        <f>$F$35</f>
        <v>0.03</v>
      </c>
      <c r="G211" s="525">
        <f t="shared" si="63"/>
        <v>0.42000000000000004</v>
      </c>
      <c r="H211" s="324">
        <f>$H$35</f>
        <v>0.05</v>
      </c>
      <c r="I211" s="324">
        <f>$I$35</f>
        <v>0.06</v>
      </c>
      <c r="J211" s="325">
        <f>$J$35</f>
        <v>0.12</v>
      </c>
      <c r="K211" s="324">
        <f>$K$35</f>
        <v>0.42</v>
      </c>
      <c r="L211" s="325">
        <f>$L$35</f>
        <v>0.06</v>
      </c>
      <c r="M211" s="315">
        <f>$M$35</f>
        <v>1.2</v>
      </c>
      <c r="N211" s="326">
        <f t="shared" si="64"/>
        <v>1.73</v>
      </c>
      <c r="O211" s="327"/>
      <c r="P211" s="157"/>
      <c r="Q211" s="157"/>
      <c r="R211" s="157"/>
    </row>
    <row r="212" spans="2:71" ht="13.8" thickBot="1" x14ac:dyDescent="0.3">
      <c r="B212" s="160" t="str">
        <f>$B$36</f>
        <v>Fixed Cost $/Acre</v>
      </c>
      <c r="C212" s="517"/>
      <c r="D212" s="247">
        <f t="shared" ref="D212:F212" si="65">SUM(D193:D211)</f>
        <v>4.0900000000000007</v>
      </c>
      <c r="E212" s="247">
        <f t="shared" si="65"/>
        <v>3.0400000000000005</v>
      </c>
      <c r="F212" s="247">
        <f t="shared" si="65"/>
        <v>1.1400000000000001</v>
      </c>
      <c r="G212" s="247">
        <f t="shared" si="63"/>
        <v>8.2700000000000014</v>
      </c>
      <c r="H212" s="247">
        <f>SUM(H195:H211)</f>
        <v>2.87</v>
      </c>
      <c r="I212" s="247">
        <f>SUM(I195:I211)</f>
        <v>1.3000000000000003</v>
      </c>
      <c r="J212" s="163">
        <f t="shared" ref="J212:K212" si="66">SUM(J193:J211)</f>
        <v>2.5399999999999996</v>
      </c>
      <c r="K212" s="247">
        <f t="shared" si="66"/>
        <v>8.6699999999999982</v>
      </c>
      <c r="L212" s="163">
        <f>SUM(L193:L211)</f>
        <v>0.45</v>
      </c>
      <c r="M212" s="247">
        <f t="shared" ref="M212:N212" si="67">SUM(M193:M211)</f>
        <v>9</v>
      </c>
      <c r="N212" s="247">
        <f t="shared" si="67"/>
        <v>21.84</v>
      </c>
      <c r="O212" s="161">
        <f>SUM(G212,N212)</f>
        <v>30.11</v>
      </c>
      <c r="P212" s="157"/>
      <c r="Q212" s="157"/>
      <c r="R212" s="157"/>
    </row>
    <row r="213" spans="2:71" s="157" customFormat="1" ht="23.25" customHeight="1" x14ac:dyDescent="0.25"/>
    <row r="214" spans="2:71" s="157" customFormat="1" x14ac:dyDescent="0.25"/>
    <row r="215" spans="2:71" s="551" customFormat="1" ht="15.6" x14ac:dyDescent="0.3">
      <c r="B215" s="553" t="s">
        <v>406</v>
      </c>
      <c r="C215" s="553"/>
      <c r="D215" s="553"/>
      <c r="E215" s="553"/>
      <c r="F215" s="553"/>
      <c r="G215" s="553"/>
      <c r="H215" s="553"/>
      <c r="I215" s="553"/>
      <c r="J215" s="553"/>
      <c r="K215" s="553"/>
      <c r="L215" s="553"/>
      <c r="M215" s="553"/>
      <c r="N215" s="553"/>
      <c r="O215" s="547" t="s">
        <v>399</v>
      </c>
      <c r="P215" s="285" t="s">
        <v>397</v>
      </c>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row>
    <row r="216" spans="2:71" ht="15" customHeight="1" x14ac:dyDescent="0.3">
      <c r="B216" s="158"/>
      <c r="C216" s="512"/>
      <c r="D216" s="650" t="s">
        <v>199</v>
      </c>
      <c r="E216" s="651"/>
      <c r="F216" s="651"/>
      <c r="G216" s="652"/>
      <c r="H216" s="648" t="str">
        <f>$H$13</f>
        <v>Variable Costs</v>
      </c>
      <c r="I216" s="648">
        <f t="shared" ref="I216:N216" si="68">I93</f>
        <v>0</v>
      </c>
      <c r="J216" s="648">
        <f t="shared" si="68"/>
        <v>0</v>
      </c>
      <c r="K216" s="648">
        <f t="shared" si="68"/>
        <v>0</v>
      </c>
      <c r="L216" s="648">
        <f t="shared" si="68"/>
        <v>0</v>
      </c>
      <c r="M216" s="648">
        <f t="shared" si="68"/>
        <v>0</v>
      </c>
      <c r="N216" s="648">
        <f t="shared" si="68"/>
        <v>0</v>
      </c>
      <c r="O216" s="646" t="str">
        <f>$O$13</f>
        <v>Total Cost ($/Acre)</v>
      </c>
      <c r="P216" s="199" t="s">
        <v>396</v>
      </c>
      <c r="Q216" s="157"/>
      <c r="R216" s="157"/>
    </row>
    <row r="217" spans="2:71" ht="15" customHeight="1" x14ac:dyDescent="0.25">
      <c r="B217" s="662" t="str">
        <f>$B$14</f>
        <v>Operation</v>
      </c>
      <c r="C217" s="539"/>
      <c r="D217" s="644" t="str">
        <f>$D$14</f>
        <v>Depreciation</v>
      </c>
      <c r="E217" s="644" t="str">
        <f>$E$14</f>
        <v>Interest</v>
      </c>
      <c r="F217" s="644" t="str">
        <f>$F$14</f>
        <v>Taxes, housing, insurance, licenses</v>
      </c>
      <c r="G217" s="646" t="str">
        <f>$G$14</f>
        <v>Total Fixed Costs</v>
      </c>
      <c r="H217" s="644" t="str">
        <f>$H$14</f>
        <v>Repairs</v>
      </c>
      <c r="I217" s="644" t="str">
        <f>$I$14</f>
        <v>Lube Cost</v>
      </c>
      <c r="J217" s="664" t="str">
        <f>$J$14</f>
        <v>Fuel</v>
      </c>
      <c r="K217" s="664">
        <f>K94</f>
        <v>0</v>
      </c>
      <c r="L217" s="664" t="str">
        <f>$L$14</f>
        <v>Labor</v>
      </c>
      <c r="M217" s="664">
        <f>M94</f>
        <v>0</v>
      </c>
      <c r="N217" s="646" t="str">
        <f>$N$15</f>
        <v>Total Variable Costs</v>
      </c>
      <c r="O217" s="647"/>
      <c r="P217" s="157"/>
      <c r="Q217" s="157"/>
      <c r="R217" s="157"/>
    </row>
    <row r="218" spans="2:71" ht="38.25" customHeight="1" x14ac:dyDescent="0.25">
      <c r="B218" s="663" t="str">
        <f>B95</f>
        <v>300HP Tractor &amp; 90' sprayer</v>
      </c>
      <c r="C218" s="538" t="s">
        <v>257</v>
      </c>
      <c r="D218" s="645"/>
      <c r="E218" s="645"/>
      <c r="F218" s="645"/>
      <c r="G218" s="647"/>
      <c r="H218" s="645">
        <f>H95</f>
        <v>0.62</v>
      </c>
      <c r="I218" s="645">
        <f>I95</f>
        <v>0.26</v>
      </c>
      <c r="J218" s="537" t="str">
        <f>$J$15</f>
        <v>Fuel Use gal/acre</v>
      </c>
      <c r="K218" s="537" t="str">
        <f>$K$15</f>
        <v>Fuel Cost</v>
      </c>
      <c r="L218" s="537" t="str">
        <f>$L$15</f>
        <v>Labor hrs/acre</v>
      </c>
      <c r="M218" s="537" t="str">
        <f>$M$15</f>
        <v>Labor Cost</v>
      </c>
      <c r="N218" s="649"/>
      <c r="O218" s="649"/>
      <c r="P218" s="157"/>
      <c r="Q218" s="157"/>
      <c r="R218" s="157"/>
    </row>
    <row r="219" spans="2:71" x14ac:dyDescent="0.25">
      <c r="B219" s="166" t="str">
        <f>$B$16</f>
        <v>Seasonal operations:</v>
      </c>
      <c r="C219" s="510"/>
      <c r="D219" s="519"/>
      <c r="E219" s="519"/>
      <c r="F219" s="519"/>
      <c r="G219" s="520"/>
      <c r="H219" s="167"/>
      <c r="I219" s="167"/>
      <c r="J219" s="171"/>
      <c r="K219" s="171"/>
      <c r="L219" s="171"/>
      <c r="M219" s="171"/>
      <c r="N219" s="172"/>
      <c r="O219" s="168"/>
      <c r="P219" s="157"/>
      <c r="Q219" s="157"/>
      <c r="R219" s="157"/>
    </row>
    <row r="220" spans="2:71" ht="14.4" x14ac:dyDescent="0.3">
      <c r="B220" s="165" t="str">
        <f>$B$17</f>
        <v>300HP Tractor &amp; 26' shredder</v>
      </c>
      <c r="C220" s="518">
        <v>0</v>
      </c>
      <c r="D220" s="174">
        <f>$D$17*$C220</f>
        <v>0</v>
      </c>
      <c r="E220" s="174">
        <f>$E$17*$C220</f>
        <v>0</v>
      </c>
      <c r="F220" s="174">
        <f>$F$17*$C220</f>
        <v>0</v>
      </c>
      <c r="G220" s="523">
        <f>SUM(D220:F220)</f>
        <v>0</v>
      </c>
      <c r="H220" s="174">
        <f>$H$17*$C220</f>
        <v>0</v>
      </c>
      <c r="I220" s="174">
        <f>$I$17*$C220</f>
        <v>0</v>
      </c>
      <c r="J220" s="175">
        <f>$J$17*$C220</f>
        <v>0</v>
      </c>
      <c r="K220" s="174">
        <f>$K$17*$C220</f>
        <v>0</v>
      </c>
      <c r="L220" s="175">
        <f>$L$17*$C220</f>
        <v>0</v>
      </c>
      <c r="M220" s="176">
        <f>$M$17*$C220</f>
        <v>0</v>
      </c>
      <c r="N220" s="250">
        <f>SUM(H220,I220,K220,M220)</f>
        <v>0</v>
      </c>
      <c r="O220" s="177"/>
      <c r="P220" s="157"/>
      <c r="Q220" s="157"/>
      <c r="R220" s="157"/>
    </row>
    <row r="221" spans="2:71" ht="14.4" x14ac:dyDescent="0.3">
      <c r="B221" s="165" t="str">
        <f>$B$18</f>
        <v>300HP Tractor &amp; 48' harrow</v>
      </c>
      <c r="C221" s="518">
        <v>0</v>
      </c>
      <c r="D221" s="174">
        <f>$D$18*$C221</f>
        <v>0</v>
      </c>
      <c r="E221" s="174">
        <f>$E$18*$C221</f>
        <v>0</v>
      </c>
      <c r="F221" s="174">
        <f>$F$18*$C221</f>
        <v>0</v>
      </c>
      <c r="G221" s="523">
        <f t="shared" ref="G221:G231" si="69">SUM(D221:F221)</f>
        <v>0</v>
      </c>
      <c r="H221" s="174">
        <f>$H$18*$C221</f>
        <v>0</v>
      </c>
      <c r="I221" s="174">
        <f>$I$18*$C221</f>
        <v>0</v>
      </c>
      <c r="J221" s="175">
        <f>$J$18*$C221</f>
        <v>0</v>
      </c>
      <c r="K221" s="174">
        <f>$K$18*$C221</f>
        <v>0</v>
      </c>
      <c r="L221" s="175">
        <f>$L$18*$C221</f>
        <v>0</v>
      </c>
      <c r="M221" s="176">
        <f>$M$18*$C221</f>
        <v>0</v>
      </c>
      <c r="N221" s="250">
        <f>SUM(H221,I221,K221,M221)</f>
        <v>0</v>
      </c>
      <c r="O221" s="177"/>
      <c r="P221" s="157"/>
      <c r="Q221" s="157"/>
      <c r="R221" s="157"/>
    </row>
    <row r="222" spans="2:71" ht="14.4" x14ac:dyDescent="0.3">
      <c r="B222" s="159" t="str">
        <f>$B$19</f>
        <v>300HP Tractor &amp; 35' chisel plow</v>
      </c>
      <c r="C222" s="518">
        <v>0</v>
      </c>
      <c r="D222" s="174">
        <f>$D$19*$C222</f>
        <v>0</v>
      </c>
      <c r="E222" s="174">
        <f>$E$19*$C222</f>
        <v>0</v>
      </c>
      <c r="F222" s="174">
        <f>$F$19*$C222</f>
        <v>0</v>
      </c>
      <c r="G222" s="523">
        <f t="shared" si="69"/>
        <v>0</v>
      </c>
      <c r="H222" s="174">
        <f>$H$19*$C222</f>
        <v>0</v>
      </c>
      <c r="I222" s="174">
        <f>$I$19*$C222</f>
        <v>0</v>
      </c>
      <c r="J222" s="175">
        <f>$J$19*$C222</f>
        <v>0</v>
      </c>
      <c r="K222" s="174">
        <f>$K$19*$C222</f>
        <v>0</v>
      </c>
      <c r="L222" s="175">
        <f>$L$19*$C222</f>
        <v>0</v>
      </c>
      <c r="M222" s="176">
        <f>$M$19*$C222</f>
        <v>0</v>
      </c>
      <c r="N222" s="250">
        <f t="shared" ref="N222:N231" si="70">SUM(H222,I222,K222,M222)</f>
        <v>0</v>
      </c>
      <c r="O222" s="177"/>
      <c r="P222" s="157"/>
      <c r="Q222" s="157"/>
      <c r="R222" s="157"/>
    </row>
    <row r="223" spans="2:71" ht="14.4" x14ac:dyDescent="0.3">
      <c r="B223" s="159" t="str">
        <f>$B$20</f>
        <v>300HP Tractor &amp; 72' rodweeder</v>
      </c>
      <c r="C223" s="518">
        <v>0</v>
      </c>
      <c r="D223" s="174">
        <f>$D$20*$C223</f>
        <v>0</v>
      </c>
      <c r="E223" s="174">
        <f>$E$20*$C223</f>
        <v>0</v>
      </c>
      <c r="F223" s="174">
        <f>$F$20*$C223</f>
        <v>0</v>
      </c>
      <c r="G223" s="523">
        <f t="shared" si="69"/>
        <v>0</v>
      </c>
      <c r="H223" s="174">
        <f>$H$20*$C223</f>
        <v>0</v>
      </c>
      <c r="I223" s="174">
        <f>$I$20*$C223</f>
        <v>0</v>
      </c>
      <c r="J223" s="175">
        <f>$J$20*$C223</f>
        <v>0</v>
      </c>
      <c r="K223" s="174">
        <f>$K$20*$C223</f>
        <v>0</v>
      </c>
      <c r="L223" s="175">
        <f>$L$20*$C223</f>
        <v>0</v>
      </c>
      <c r="M223" s="176">
        <f>$M$20*$C223</f>
        <v>0</v>
      </c>
      <c r="N223" s="250">
        <f t="shared" si="70"/>
        <v>0</v>
      </c>
      <c r="O223" s="177"/>
      <c r="P223" s="157"/>
      <c r="Q223" s="157"/>
      <c r="R223" s="157"/>
    </row>
    <row r="224" spans="2:71" ht="14.4" x14ac:dyDescent="0.3">
      <c r="B224" s="159" t="str">
        <f>$B$21</f>
        <v>300HP Tractor &amp; 36' cultivator</v>
      </c>
      <c r="C224" s="518">
        <v>0</v>
      </c>
      <c r="D224" s="174">
        <f>$D$21*$C224</f>
        <v>0</v>
      </c>
      <c r="E224" s="174">
        <f>$E$21*$C224</f>
        <v>0</v>
      </c>
      <c r="F224" s="174">
        <f>$F$21*$C224</f>
        <v>0</v>
      </c>
      <c r="G224" s="523">
        <f t="shared" si="69"/>
        <v>0</v>
      </c>
      <c r="H224" s="174">
        <f>$H$21*$C224</f>
        <v>0</v>
      </c>
      <c r="I224" s="174">
        <f>$I$21*$C224</f>
        <v>0</v>
      </c>
      <c r="J224" s="175">
        <f>$J$21*$C224</f>
        <v>0</v>
      </c>
      <c r="K224" s="174">
        <f>$K$21*$C224</f>
        <v>0</v>
      </c>
      <c r="L224" s="175">
        <f>$L$21*$C224</f>
        <v>0</v>
      </c>
      <c r="M224" s="176">
        <f>$M$21*$C224</f>
        <v>0</v>
      </c>
      <c r="N224" s="250">
        <f t="shared" si="70"/>
        <v>0</v>
      </c>
      <c r="O224" s="177"/>
      <c r="P224" s="157"/>
      <c r="Q224" s="157"/>
      <c r="R224" s="157"/>
    </row>
    <row r="225" spans="2:18" ht="14.4" x14ac:dyDescent="0.3">
      <c r="B225" s="159" t="str">
        <f>$B$22</f>
        <v>300HP Tractor &amp; 34' tandem disk harrow</v>
      </c>
      <c r="C225" s="518">
        <v>0</v>
      </c>
      <c r="D225" s="174">
        <f>$D$22*$C225</f>
        <v>0</v>
      </c>
      <c r="E225" s="174">
        <f>$E$22*$C225</f>
        <v>0</v>
      </c>
      <c r="F225" s="174">
        <f>$F$22*$C225</f>
        <v>0</v>
      </c>
      <c r="G225" s="523">
        <f t="shared" si="69"/>
        <v>0</v>
      </c>
      <c r="H225" s="174">
        <f>$H$22*$C225</f>
        <v>0</v>
      </c>
      <c r="I225" s="174">
        <f>$I$22*$C225</f>
        <v>0</v>
      </c>
      <c r="J225" s="175">
        <f>$J$22*$C225</f>
        <v>0</v>
      </c>
      <c r="K225" s="174">
        <f>$K$22*$C225</f>
        <v>0</v>
      </c>
      <c r="L225" s="175">
        <f>$L$22*$C225</f>
        <v>0</v>
      </c>
      <c r="M225" s="176">
        <f>$M$22*$C225</f>
        <v>0</v>
      </c>
      <c r="N225" s="250">
        <f t="shared" si="70"/>
        <v>0</v>
      </c>
      <c r="O225" s="177"/>
      <c r="P225" s="157"/>
      <c r="Q225" s="157"/>
      <c r="R225" s="157"/>
    </row>
    <row r="226" spans="2:18" ht="14.4" x14ac:dyDescent="0.3">
      <c r="B226" s="159" t="str">
        <f>$B$23</f>
        <v>300HP Tractor &amp; 60' coil-packer</v>
      </c>
      <c r="C226" s="518">
        <v>0</v>
      </c>
      <c r="D226" s="174">
        <f>$D$23*$C226</f>
        <v>0</v>
      </c>
      <c r="E226" s="174">
        <f>$E$23*$C226</f>
        <v>0</v>
      </c>
      <c r="F226" s="174">
        <f>$F$23*$C226</f>
        <v>0</v>
      </c>
      <c r="G226" s="523">
        <f t="shared" si="69"/>
        <v>0</v>
      </c>
      <c r="H226" s="174">
        <f>$H$23*$C226</f>
        <v>0</v>
      </c>
      <c r="I226" s="174">
        <f>$I$23*$C226</f>
        <v>0</v>
      </c>
      <c r="J226" s="175">
        <f>$J$23*$C226</f>
        <v>0</v>
      </c>
      <c r="K226" s="174">
        <f>$K$23*$C226</f>
        <v>0</v>
      </c>
      <c r="L226" s="175">
        <f>$L$23*$C226</f>
        <v>0</v>
      </c>
      <c r="M226" s="176">
        <f>$M$23*$C226</f>
        <v>0</v>
      </c>
      <c r="N226" s="250">
        <f t="shared" si="70"/>
        <v>0</v>
      </c>
      <c r="O226" s="177"/>
      <c r="P226" s="157"/>
      <c r="Q226" s="157"/>
      <c r="R226" s="157"/>
    </row>
    <row r="227" spans="2:18" ht="14.4" x14ac:dyDescent="0.3">
      <c r="B227" s="159" t="str">
        <f>$B$24</f>
        <v>300HP Tractor &amp; 90' sprayer</v>
      </c>
      <c r="C227" s="518">
        <v>1</v>
      </c>
      <c r="D227" s="174">
        <f>$D$24*$C227</f>
        <v>0.33</v>
      </c>
      <c r="E227" s="174">
        <f>$E$24*$C227</f>
        <v>0.27</v>
      </c>
      <c r="F227" s="174">
        <f>$F$24*$C227</f>
        <v>0.04</v>
      </c>
      <c r="G227" s="523">
        <f t="shared" si="69"/>
        <v>0.64000000000000012</v>
      </c>
      <c r="H227" s="174">
        <f>$H$24*$C227</f>
        <v>0.31</v>
      </c>
      <c r="I227" s="174">
        <f>$I$24*$C227</f>
        <v>0.13</v>
      </c>
      <c r="J227" s="175">
        <f>$J$24*$C227</f>
        <v>0.25</v>
      </c>
      <c r="K227" s="174">
        <f>$K$24*$C227</f>
        <v>0.85</v>
      </c>
      <c r="L227" s="175">
        <f>$L$24*$C227</f>
        <v>0.03</v>
      </c>
      <c r="M227" s="176">
        <f>$M$24*$C227</f>
        <v>0.6</v>
      </c>
      <c r="N227" s="250">
        <f t="shared" si="70"/>
        <v>1.8900000000000001</v>
      </c>
      <c r="O227" s="177"/>
      <c r="P227" s="157"/>
      <c r="Q227" s="157"/>
      <c r="R227" s="157"/>
    </row>
    <row r="228" spans="2:18" ht="14.4" x14ac:dyDescent="0.3">
      <c r="B228" s="159" t="str">
        <f>$B$25</f>
        <v>300HP Tractor &amp; 36' grain drill</v>
      </c>
      <c r="C228" s="518">
        <v>1</v>
      </c>
      <c r="D228" s="174">
        <f>$D$25*$C228</f>
        <v>0.88</v>
      </c>
      <c r="E228" s="174">
        <f>$E$25*$C228</f>
        <v>0.97</v>
      </c>
      <c r="F228" s="174">
        <f>$F$25*$C228</f>
        <v>0.38</v>
      </c>
      <c r="G228" s="523">
        <f t="shared" si="69"/>
        <v>2.23</v>
      </c>
      <c r="H228" s="174">
        <f>$H$25*$C228</f>
        <v>0.91</v>
      </c>
      <c r="I228" s="174">
        <f>$I$25*$C228</f>
        <v>0.37</v>
      </c>
      <c r="J228" s="175">
        <f>$J$25*$C228</f>
        <v>0.72</v>
      </c>
      <c r="K228" s="174">
        <f>$K$25*$C228</f>
        <v>2.4500000000000002</v>
      </c>
      <c r="L228" s="175">
        <f>$L$25*$C228</f>
        <v>0.09</v>
      </c>
      <c r="M228" s="176">
        <f>$M$25*$C228</f>
        <v>1.8</v>
      </c>
      <c r="N228" s="250">
        <f t="shared" si="70"/>
        <v>5.53</v>
      </c>
      <c r="O228" s="177"/>
      <c r="P228" s="157"/>
      <c r="Q228" s="157"/>
      <c r="R228" s="157"/>
    </row>
    <row r="229" spans="2:18" ht="14.4" x14ac:dyDescent="0.3">
      <c r="B229" s="169" t="str">
        <f>$B$26</f>
        <v>Combine &amp; 30' header  ** 4 mph **</v>
      </c>
      <c r="C229" s="518">
        <v>1</v>
      </c>
      <c r="D229" s="174">
        <f>$D$26*$C229</f>
        <v>2.48</v>
      </c>
      <c r="E229" s="174">
        <f>$E$26*$C229</f>
        <v>2.21</v>
      </c>
      <c r="F229" s="174">
        <f>$F$26*$C229</f>
        <v>0.92</v>
      </c>
      <c r="G229" s="523">
        <f t="shared" si="69"/>
        <v>5.6099999999999994</v>
      </c>
      <c r="H229" s="174">
        <f>$H$26*$C229</f>
        <v>2.29</v>
      </c>
      <c r="I229" s="174">
        <f>$I$26*$C229</f>
        <v>0.27</v>
      </c>
      <c r="J229" s="175">
        <f>$J$26*$C229</f>
        <v>0.52</v>
      </c>
      <c r="K229" s="174">
        <f>$K$26*$C229</f>
        <v>1.77</v>
      </c>
      <c r="L229" s="175">
        <f>$L$26*$C229</f>
        <v>0.09</v>
      </c>
      <c r="M229" s="176">
        <f>$M$26*$C229</f>
        <v>1.8</v>
      </c>
      <c r="N229" s="250">
        <f t="shared" si="70"/>
        <v>6.13</v>
      </c>
      <c r="O229" s="177"/>
      <c r="P229" s="89"/>
      <c r="Q229" s="157"/>
      <c r="R229" s="157"/>
    </row>
    <row r="230" spans="2:18" ht="14.4" x14ac:dyDescent="0.3">
      <c r="B230" s="169" t="str">
        <f>$B$27</f>
        <v>Combine &amp; 30' header  ** 3 mph **</v>
      </c>
      <c r="C230" s="507">
        <v>0</v>
      </c>
      <c r="D230" s="174">
        <f>$D$27*$C230</f>
        <v>0</v>
      </c>
      <c r="E230" s="174">
        <f>$E$27*$C230</f>
        <v>0</v>
      </c>
      <c r="F230" s="174">
        <f>$F$27*$C230</f>
        <v>0</v>
      </c>
      <c r="G230" s="523">
        <f t="shared" si="69"/>
        <v>0</v>
      </c>
      <c r="H230" s="174">
        <f>$H$27*$C230</f>
        <v>0</v>
      </c>
      <c r="I230" s="174">
        <f>$I$27*$C230</f>
        <v>0</v>
      </c>
      <c r="J230" s="175">
        <f>$J$27*$C230</f>
        <v>0</v>
      </c>
      <c r="K230" s="174">
        <f>$K$27*$C230</f>
        <v>0</v>
      </c>
      <c r="L230" s="175">
        <f>$L$27*$C230</f>
        <v>0</v>
      </c>
      <c r="M230" s="176">
        <f>$M$27*$C230</f>
        <v>0</v>
      </c>
      <c r="N230" s="250">
        <f t="shared" si="70"/>
        <v>0</v>
      </c>
      <c r="O230" s="177"/>
      <c r="P230" s="157"/>
      <c r="Q230" s="157"/>
      <c r="R230" s="157"/>
    </row>
    <row r="231" spans="2:18" ht="14.4" x14ac:dyDescent="0.3">
      <c r="B231" s="169" t="str">
        <f>$B$28</f>
        <v>300HP Tractor &amp; Bankout wagon</v>
      </c>
      <c r="C231" s="518">
        <v>1</v>
      </c>
      <c r="D231" s="174">
        <f>$D$28*$C231</f>
        <v>0.69</v>
      </c>
      <c r="E231" s="174">
        <f>$E$28*$C231</f>
        <v>0.5</v>
      </c>
      <c r="F231" s="174">
        <f>$F$28*$C231</f>
        <v>0.08</v>
      </c>
      <c r="G231" s="523">
        <f t="shared" si="69"/>
        <v>1.27</v>
      </c>
      <c r="H231" s="174">
        <f>$H$28*$C231</f>
        <v>0.39</v>
      </c>
      <c r="I231" s="174">
        <f>$I$28*$C231</f>
        <v>0.35</v>
      </c>
      <c r="J231" s="175">
        <f>$J$28*$C231</f>
        <v>0.68</v>
      </c>
      <c r="K231" s="174">
        <f>$K$28*$C231</f>
        <v>2.31</v>
      </c>
      <c r="L231" s="175">
        <f>$L$28*$C231</f>
        <v>0.09</v>
      </c>
      <c r="M231" s="176">
        <f>$M$28*$C231</f>
        <v>1.8</v>
      </c>
      <c r="N231" s="250">
        <f t="shared" si="70"/>
        <v>4.8499999999999996</v>
      </c>
      <c r="O231" s="177"/>
      <c r="P231" s="157"/>
      <c r="Q231" s="157"/>
      <c r="R231" s="157"/>
    </row>
    <row r="232" spans="2:18" ht="14.4" x14ac:dyDescent="0.3">
      <c r="B232" s="317" t="str">
        <f>$B$29</f>
        <v>Annual Costs:</v>
      </c>
      <c r="C232" s="515"/>
      <c r="D232" s="318"/>
      <c r="E232" s="318"/>
      <c r="F232" s="318"/>
      <c r="G232" s="524"/>
      <c r="H232" s="319"/>
      <c r="I232" s="319"/>
      <c r="J232" s="320"/>
      <c r="K232" s="319"/>
      <c r="L232" s="320"/>
      <c r="M232" s="321"/>
      <c r="N232" s="322"/>
      <c r="O232" s="323"/>
      <c r="P232" s="157"/>
      <c r="Q232" s="157"/>
      <c r="R232" s="157"/>
    </row>
    <row r="233" spans="2:18" ht="14.4" x14ac:dyDescent="0.3">
      <c r="B233" s="310" t="str">
        <f>$B$30</f>
        <v>Tandem axle truck</v>
      </c>
      <c r="C233" s="516"/>
      <c r="D233" s="324">
        <f>$D$30</f>
        <v>0.79</v>
      </c>
      <c r="E233" s="324">
        <f>$E$30</f>
        <v>0.5</v>
      </c>
      <c r="F233" s="324">
        <f>$F$30</f>
        <v>0.81</v>
      </c>
      <c r="G233" s="525">
        <f t="shared" ref="G233:G239" si="71">SUM(D233:F233)</f>
        <v>2.1</v>
      </c>
      <c r="H233" s="324">
        <f>$H$30</f>
        <v>0.8</v>
      </c>
      <c r="I233" s="324">
        <f>$I$30</f>
        <v>0.05</v>
      </c>
      <c r="J233" s="325">
        <f>$J$30</f>
        <v>0.1</v>
      </c>
      <c r="K233" s="324">
        <f>$K$30</f>
        <v>0.34</v>
      </c>
      <c r="L233" s="325">
        <f>$L$30</f>
        <v>0.04</v>
      </c>
      <c r="M233" s="315">
        <f>$M$30</f>
        <v>0.8</v>
      </c>
      <c r="N233" s="326">
        <f t="shared" ref="N233:N238" si="72">SUM(H233,I233,K233,M233)</f>
        <v>1.9900000000000002</v>
      </c>
      <c r="O233" s="327"/>
      <c r="P233" s="157"/>
      <c r="Q233" s="157"/>
      <c r="R233" s="157"/>
    </row>
    <row r="234" spans="2:18" ht="14.4" x14ac:dyDescent="0.3">
      <c r="B234" s="310" t="str">
        <f>$B$31</f>
        <v>Tandem axle truck</v>
      </c>
      <c r="C234" s="516"/>
      <c r="D234" s="324">
        <f>$D$31</f>
        <v>0.79</v>
      </c>
      <c r="E234" s="324">
        <f>$E$31</f>
        <v>0.5</v>
      </c>
      <c r="F234" s="324">
        <f>$F$31</f>
        <v>0.81</v>
      </c>
      <c r="G234" s="525">
        <f t="shared" si="71"/>
        <v>2.1</v>
      </c>
      <c r="H234" s="324">
        <f>$H$31</f>
        <v>0.8</v>
      </c>
      <c r="I234" s="324">
        <f>$I$31</f>
        <v>0.05</v>
      </c>
      <c r="J234" s="325">
        <f>$J$31</f>
        <v>0.1</v>
      </c>
      <c r="K234" s="324">
        <f>$K$31</f>
        <v>0.34</v>
      </c>
      <c r="L234" s="325">
        <f>$L$31</f>
        <v>0.04</v>
      </c>
      <c r="M234" s="315">
        <f>$M$31</f>
        <v>0.8</v>
      </c>
      <c r="N234" s="326">
        <f t="shared" si="72"/>
        <v>1.9900000000000002</v>
      </c>
      <c r="O234" s="327"/>
      <c r="P234" s="157"/>
      <c r="Q234" s="157"/>
      <c r="R234" s="157"/>
    </row>
    <row r="235" spans="2:18" ht="14.4" x14ac:dyDescent="0.3">
      <c r="B235" s="310" t="str">
        <f>$B$32</f>
        <v>2-ton truck</v>
      </c>
      <c r="C235" s="516"/>
      <c r="D235" s="324">
        <f>$D$32</f>
        <v>0.22</v>
      </c>
      <c r="E235" s="324">
        <f>$E$32</f>
        <v>0.18</v>
      </c>
      <c r="F235" s="324">
        <f>$F$32</f>
        <v>0.28999999999999998</v>
      </c>
      <c r="G235" s="525">
        <f t="shared" si="71"/>
        <v>0.69</v>
      </c>
      <c r="H235" s="324">
        <f>$H$32</f>
        <v>0.2</v>
      </c>
      <c r="I235" s="324">
        <f>$I$32</f>
        <v>0.02</v>
      </c>
      <c r="J235" s="325">
        <f>$J$32</f>
        <v>0.03</v>
      </c>
      <c r="K235" s="324">
        <f>$K$32</f>
        <v>0.1</v>
      </c>
      <c r="L235" s="325">
        <f>$L$32</f>
        <v>0.01</v>
      </c>
      <c r="M235" s="315">
        <f>$M$32</f>
        <v>0.2</v>
      </c>
      <c r="N235" s="326">
        <f t="shared" si="72"/>
        <v>0.52</v>
      </c>
      <c r="O235" s="327"/>
      <c r="P235" s="157"/>
      <c r="Q235" s="157"/>
      <c r="R235" s="157"/>
    </row>
    <row r="236" spans="2:18" ht="14.4" x14ac:dyDescent="0.3">
      <c r="B236" s="310" t="str">
        <f>$B$33</f>
        <v>Trap wagon</v>
      </c>
      <c r="C236" s="516"/>
      <c r="D236" s="324">
        <f>$D$33</f>
        <v>0.24</v>
      </c>
      <c r="E236" s="324">
        <f>$E$33</f>
        <v>0.11</v>
      </c>
      <c r="F236" s="324">
        <f>$F$33</f>
        <v>0.18</v>
      </c>
      <c r="G236" s="525">
        <f t="shared" si="71"/>
        <v>0.53</v>
      </c>
      <c r="H236" s="324">
        <f>$H$33</f>
        <v>0.08</v>
      </c>
      <c r="I236" s="324">
        <f>$I$33</f>
        <v>0.02</v>
      </c>
      <c r="J236" s="325">
        <f>$J$33</f>
        <v>0.03</v>
      </c>
      <c r="K236" s="324">
        <f>$K$33</f>
        <v>0.1</v>
      </c>
      <c r="L236" s="325">
        <f>$L$33</f>
        <v>0.01</v>
      </c>
      <c r="M236" s="315">
        <f>$M$33</f>
        <v>0.2</v>
      </c>
      <c r="N236" s="326">
        <f t="shared" si="72"/>
        <v>0.4</v>
      </c>
      <c r="O236" s="327"/>
      <c r="P236" s="157"/>
      <c r="Q236" s="157"/>
      <c r="R236" s="157"/>
    </row>
    <row r="237" spans="2:18" ht="14.4" x14ac:dyDescent="0.3">
      <c r="B237" s="310" t="str">
        <f>$B$34</f>
        <v>3/4-ton pick-up</v>
      </c>
      <c r="C237" s="516"/>
      <c r="D237" s="324">
        <f>$D$34</f>
        <v>0.42</v>
      </c>
      <c r="E237" s="324">
        <f>$E$34</f>
        <v>0.28999999999999998</v>
      </c>
      <c r="F237" s="324">
        <f>$F$34</f>
        <v>0.32</v>
      </c>
      <c r="G237" s="525">
        <f t="shared" si="71"/>
        <v>1.03</v>
      </c>
      <c r="H237" s="324">
        <f>$H$34</f>
        <v>0.12</v>
      </c>
      <c r="I237" s="324">
        <f>$I$34</f>
        <v>0.1</v>
      </c>
      <c r="J237" s="325">
        <f>$J$34</f>
        <v>0.19</v>
      </c>
      <c r="K237" s="324">
        <f>$K$34</f>
        <v>0.67</v>
      </c>
      <c r="L237" s="325">
        <f>$L$34</f>
        <v>0.1</v>
      </c>
      <c r="M237" s="315">
        <f>$M$34</f>
        <v>2</v>
      </c>
      <c r="N237" s="326">
        <f t="shared" si="72"/>
        <v>2.89</v>
      </c>
      <c r="O237" s="327"/>
      <c r="P237" s="157"/>
      <c r="Q237" s="157"/>
      <c r="R237" s="157"/>
    </row>
    <row r="238" spans="2:18" ht="14.4" x14ac:dyDescent="0.3">
      <c r="B238" s="310" t="str">
        <f>$B$35</f>
        <v>ATV</v>
      </c>
      <c r="C238" s="516"/>
      <c r="D238" s="324">
        <f>$D$35</f>
        <v>0.25</v>
      </c>
      <c r="E238" s="324">
        <f>$E$35</f>
        <v>0.14000000000000001</v>
      </c>
      <c r="F238" s="324">
        <f>$F$35</f>
        <v>0.03</v>
      </c>
      <c r="G238" s="525">
        <f t="shared" si="71"/>
        <v>0.42000000000000004</v>
      </c>
      <c r="H238" s="324">
        <f>$H$35</f>
        <v>0.05</v>
      </c>
      <c r="I238" s="324">
        <f>$I$35</f>
        <v>0.06</v>
      </c>
      <c r="J238" s="325">
        <f>$J$35</f>
        <v>0.12</v>
      </c>
      <c r="K238" s="324">
        <f>$K$35</f>
        <v>0.42</v>
      </c>
      <c r="L238" s="325">
        <f>$L$35</f>
        <v>0.06</v>
      </c>
      <c r="M238" s="315">
        <f>$M$35</f>
        <v>1.2</v>
      </c>
      <c r="N238" s="326">
        <f t="shared" si="72"/>
        <v>1.73</v>
      </c>
      <c r="O238" s="327"/>
      <c r="P238" s="157"/>
      <c r="Q238" s="157"/>
      <c r="R238" s="157"/>
    </row>
    <row r="239" spans="2:18" ht="13.8" thickBot="1" x14ac:dyDescent="0.3">
      <c r="B239" s="160" t="str">
        <f>$B$36</f>
        <v>Fixed Cost $/Acre</v>
      </c>
      <c r="C239" s="517"/>
      <c r="D239" s="247">
        <f t="shared" ref="D239:F239" si="73">SUM(D220:D238)</f>
        <v>7.09</v>
      </c>
      <c r="E239" s="247">
        <f t="shared" si="73"/>
        <v>5.67</v>
      </c>
      <c r="F239" s="247">
        <f t="shared" si="73"/>
        <v>3.8600000000000003</v>
      </c>
      <c r="G239" s="247">
        <f t="shared" si="71"/>
        <v>16.62</v>
      </c>
      <c r="H239" s="247">
        <f>SUM(H220:H238)</f>
        <v>5.95</v>
      </c>
      <c r="I239" s="247">
        <f t="shared" ref="I239:K239" si="74">SUM(I220:I238)</f>
        <v>1.4200000000000004</v>
      </c>
      <c r="J239" s="163">
        <f t="shared" si="74"/>
        <v>2.7399999999999998</v>
      </c>
      <c r="K239" s="247">
        <f t="shared" si="74"/>
        <v>9.35</v>
      </c>
      <c r="L239" s="163">
        <f>SUM(L220:L238)</f>
        <v>0.56000000000000005</v>
      </c>
      <c r="M239" s="247">
        <f t="shared" ref="M239:N239" si="75">SUM(M220:M238)</f>
        <v>11.2</v>
      </c>
      <c r="N239" s="247">
        <f t="shared" si="75"/>
        <v>27.92</v>
      </c>
      <c r="O239" s="161">
        <f>SUM(G239,N239)</f>
        <v>44.540000000000006</v>
      </c>
      <c r="P239" s="157"/>
      <c r="Q239" s="157"/>
      <c r="R239" s="157"/>
    </row>
    <row r="240" spans="2:18" s="157" customFormat="1" ht="23.25" customHeight="1" x14ac:dyDescent="0.25"/>
    <row r="241" spans="2:71" s="157" customFormat="1" x14ac:dyDescent="0.25"/>
    <row r="242" spans="2:71" s="551" customFormat="1" ht="15.6" x14ac:dyDescent="0.3">
      <c r="B242" s="553" t="s">
        <v>407</v>
      </c>
      <c r="C242" s="553"/>
      <c r="D242" s="553"/>
      <c r="E242" s="553"/>
      <c r="F242" s="553"/>
      <c r="G242" s="553"/>
      <c r="H242" s="553"/>
      <c r="I242" s="553"/>
      <c r="J242" s="553"/>
      <c r="K242" s="553"/>
      <c r="L242" s="553"/>
      <c r="M242" s="553"/>
      <c r="N242" s="553"/>
      <c r="O242" s="547" t="s">
        <v>395</v>
      </c>
      <c r="P242" s="285" t="s">
        <v>398</v>
      </c>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row>
    <row r="243" spans="2:71" ht="15" customHeight="1" x14ac:dyDescent="0.3">
      <c r="B243" s="158"/>
      <c r="C243" s="512"/>
      <c r="D243" s="650" t="s">
        <v>199</v>
      </c>
      <c r="E243" s="651"/>
      <c r="F243" s="651"/>
      <c r="G243" s="652"/>
      <c r="H243" s="648" t="str">
        <f>$H$13</f>
        <v>Variable Costs</v>
      </c>
      <c r="I243" s="648">
        <f t="shared" ref="I243:N243" si="76">I120</f>
        <v>0</v>
      </c>
      <c r="J243" s="648">
        <f t="shared" si="76"/>
        <v>0</v>
      </c>
      <c r="K243" s="648">
        <f t="shared" si="76"/>
        <v>0</v>
      </c>
      <c r="L243" s="648">
        <f t="shared" si="76"/>
        <v>0</v>
      </c>
      <c r="M243" s="648">
        <f t="shared" si="76"/>
        <v>0</v>
      </c>
      <c r="N243" s="648">
        <f t="shared" si="76"/>
        <v>0</v>
      </c>
      <c r="O243" s="646" t="str">
        <f>$O$13</f>
        <v>Total Cost ($/Acre)</v>
      </c>
      <c r="P243" s="199" t="s">
        <v>396</v>
      </c>
      <c r="Q243" s="157"/>
      <c r="R243" s="157"/>
    </row>
    <row r="244" spans="2:71" ht="15" customHeight="1" x14ac:dyDescent="0.25">
      <c r="B244" s="662" t="str">
        <f>$B$14</f>
        <v>Operation</v>
      </c>
      <c r="C244" s="539"/>
      <c r="D244" s="644" t="str">
        <f>$D$14</f>
        <v>Depreciation</v>
      </c>
      <c r="E244" s="644" t="str">
        <f>$E$14</f>
        <v>Interest</v>
      </c>
      <c r="F244" s="644" t="str">
        <f>$F$14</f>
        <v>Taxes, housing, insurance, licenses</v>
      </c>
      <c r="G244" s="646" t="str">
        <f>$G$14</f>
        <v>Total Fixed Costs</v>
      </c>
      <c r="H244" s="644" t="str">
        <f>$H$14</f>
        <v>Repairs</v>
      </c>
      <c r="I244" s="644" t="str">
        <f>$I$14</f>
        <v>Lube Cost</v>
      </c>
      <c r="J244" s="664" t="str">
        <f>$J$14</f>
        <v>Fuel</v>
      </c>
      <c r="K244" s="664">
        <f>K121</f>
        <v>0</v>
      </c>
      <c r="L244" s="664" t="str">
        <f>$L$14</f>
        <v>Labor</v>
      </c>
      <c r="M244" s="664">
        <f>M121</f>
        <v>0</v>
      </c>
      <c r="N244" s="646" t="str">
        <f>$N$15</f>
        <v>Total Variable Costs</v>
      </c>
      <c r="O244" s="647"/>
      <c r="P244" s="157"/>
      <c r="Q244" s="157"/>
      <c r="R244" s="157"/>
    </row>
    <row r="245" spans="2:71" ht="38.25" customHeight="1" x14ac:dyDescent="0.25">
      <c r="B245" s="663" t="str">
        <f>B122</f>
        <v>300HP Tractor &amp; 90' sprayer</v>
      </c>
      <c r="C245" s="538" t="s">
        <v>257</v>
      </c>
      <c r="D245" s="645"/>
      <c r="E245" s="645"/>
      <c r="F245" s="645"/>
      <c r="G245" s="647"/>
      <c r="H245" s="645">
        <f>H122</f>
        <v>0.31</v>
      </c>
      <c r="I245" s="645">
        <f>I122</f>
        <v>0.13</v>
      </c>
      <c r="J245" s="537" t="str">
        <f>$J$15</f>
        <v>Fuel Use gal/acre</v>
      </c>
      <c r="K245" s="537" t="str">
        <f>$K$15</f>
        <v>Fuel Cost</v>
      </c>
      <c r="L245" s="537" t="str">
        <f>$L$15</f>
        <v>Labor hrs/acre</v>
      </c>
      <c r="M245" s="537" t="str">
        <f>$M$15</f>
        <v>Labor Cost</v>
      </c>
      <c r="N245" s="649"/>
      <c r="O245" s="649"/>
      <c r="P245" s="157"/>
      <c r="Q245" s="157"/>
      <c r="R245" s="157"/>
    </row>
    <row r="246" spans="2:71" x14ac:dyDescent="0.25">
      <c r="B246" s="166" t="str">
        <f>$B$16</f>
        <v>Seasonal operations:</v>
      </c>
      <c r="C246" s="510"/>
      <c r="D246" s="519"/>
      <c r="E246" s="519"/>
      <c r="F246" s="519"/>
      <c r="G246" s="520"/>
      <c r="H246" s="167"/>
      <c r="I246" s="167"/>
      <c r="J246" s="171"/>
      <c r="K246" s="171"/>
      <c r="L246" s="171"/>
      <c r="M246" s="171"/>
      <c r="N246" s="172"/>
      <c r="O246" s="168"/>
      <c r="P246" s="157"/>
      <c r="Q246" s="157"/>
      <c r="R246" s="157"/>
    </row>
    <row r="247" spans="2:71" ht="14.4" x14ac:dyDescent="0.3">
      <c r="B247" s="165" t="str">
        <f>$B$17</f>
        <v>300HP Tractor &amp; 26' shredder</v>
      </c>
      <c r="C247" s="518">
        <v>0</v>
      </c>
      <c r="D247" s="174">
        <f>$D$17*$C247</f>
        <v>0</v>
      </c>
      <c r="E247" s="174">
        <f>$E$17*$C247</f>
        <v>0</v>
      </c>
      <c r="F247" s="174">
        <f>$F$17*$C247</f>
        <v>0</v>
      </c>
      <c r="G247" s="523">
        <f>SUM(D247:F247)</f>
        <v>0</v>
      </c>
      <c r="H247" s="174">
        <f>$H$17*$C247</f>
        <v>0</v>
      </c>
      <c r="I247" s="174">
        <f>$I$17*$C247</f>
        <v>0</v>
      </c>
      <c r="J247" s="175">
        <f>$J$17*$C247</f>
        <v>0</v>
      </c>
      <c r="K247" s="174">
        <f>$K$17*$C247</f>
        <v>0</v>
      </c>
      <c r="L247" s="175">
        <f>$L$17*$C247</f>
        <v>0</v>
      </c>
      <c r="M247" s="176">
        <f>$M$17*$C247</f>
        <v>0</v>
      </c>
      <c r="N247" s="250">
        <f>SUM(H247,I247,K247,M247)</f>
        <v>0</v>
      </c>
      <c r="O247" s="177"/>
      <c r="P247" s="157"/>
      <c r="Q247" s="157"/>
      <c r="R247" s="157"/>
    </row>
    <row r="248" spans="2:71" ht="14.4" x14ac:dyDescent="0.3">
      <c r="B248" s="165" t="str">
        <f>$B$18</f>
        <v>300HP Tractor &amp; 48' harrow</v>
      </c>
      <c r="C248" s="518">
        <v>0</v>
      </c>
      <c r="D248" s="174">
        <f>$D$18*$C248</f>
        <v>0</v>
      </c>
      <c r="E248" s="174">
        <f>$E$18*$C248</f>
        <v>0</v>
      </c>
      <c r="F248" s="174">
        <f>$F$18*$C248</f>
        <v>0</v>
      </c>
      <c r="G248" s="523">
        <f t="shared" ref="G248:G258" si="77">SUM(D248:F248)</f>
        <v>0</v>
      </c>
      <c r="H248" s="174">
        <f>$H$18*$C248</f>
        <v>0</v>
      </c>
      <c r="I248" s="174">
        <f>$I$18*$C248</f>
        <v>0</v>
      </c>
      <c r="J248" s="175">
        <f>$J$18*$C248</f>
        <v>0</v>
      </c>
      <c r="K248" s="174">
        <f>$K$18*$C248</f>
        <v>0</v>
      </c>
      <c r="L248" s="175">
        <f>$L$18*$C248</f>
        <v>0</v>
      </c>
      <c r="M248" s="176">
        <f>$M$18*$C248</f>
        <v>0</v>
      </c>
      <c r="N248" s="250">
        <f>SUM(H248,I248,K248,M248)</f>
        <v>0</v>
      </c>
      <c r="O248" s="177"/>
      <c r="P248" s="157"/>
      <c r="Q248" s="157"/>
      <c r="R248" s="157"/>
    </row>
    <row r="249" spans="2:71" ht="14.4" x14ac:dyDescent="0.3">
      <c r="B249" s="159" t="str">
        <f>$B$19</f>
        <v>300HP Tractor &amp; 35' chisel plow</v>
      </c>
      <c r="C249" s="518">
        <v>0</v>
      </c>
      <c r="D249" s="174">
        <f>$D$19*$C249</f>
        <v>0</v>
      </c>
      <c r="E249" s="174">
        <f>$E$19*$C249</f>
        <v>0</v>
      </c>
      <c r="F249" s="174">
        <f>$F$19*$C249</f>
        <v>0</v>
      </c>
      <c r="G249" s="523">
        <f t="shared" si="77"/>
        <v>0</v>
      </c>
      <c r="H249" s="174">
        <f>$H$19*$C249</f>
        <v>0</v>
      </c>
      <c r="I249" s="174">
        <f>$I$19*$C249</f>
        <v>0</v>
      </c>
      <c r="J249" s="175">
        <f>$J$19*$C249</f>
        <v>0</v>
      </c>
      <c r="K249" s="174">
        <f>$K$19*$C249</f>
        <v>0</v>
      </c>
      <c r="L249" s="175">
        <f>$L$19*$C249</f>
        <v>0</v>
      </c>
      <c r="M249" s="176">
        <f>$M$19*$C249</f>
        <v>0</v>
      </c>
      <c r="N249" s="250">
        <f t="shared" ref="N249:N258" si="78">SUM(H249,I249,K249,M249)</f>
        <v>0</v>
      </c>
      <c r="O249" s="177"/>
      <c r="P249" s="157"/>
      <c r="Q249" s="157"/>
      <c r="R249" s="157"/>
    </row>
    <row r="250" spans="2:71" ht="14.4" x14ac:dyDescent="0.3">
      <c r="B250" s="159" t="str">
        <f>$B$20</f>
        <v>300HP Tractor &amp; 72' rodweeder</v>
      </c>
      <c r="C250" s="518">
        <v>0</v>
      </c>
      <c r="D250" s="174">
        <f>$D$20*$C250</f>
        <v>0</v>
      </c>
      <c r="E250" s="174">
        <f>$E$20*$C250</f>
        <v>0</v>
      </c>
      <c r="F250" s="174">
        <f>$F$20*$C250</f>
        <v>0</v>
      </c>
      <c r="G250" s="523">
        <f t="shared" si="77"/>
        <v>0</v>
      </c>
      <c r="H250" s="174">
        <f>$H$20*$C250</f>
        <v>0</v>
      </c>
      <c r="I250" s="174">
        <f>$I$20*$C250</f>
        <v>0</v>
      </c>
      <c r="J250" s="175">
        <f>$J$20*$C250</f>
        <v>0</v>
      </c>
      <c r="K250" s="174">
        <f>$K$20*$C250</f>
        <v>0</v>
      </c>
      <c r="L250" s="175">
        <f>$L$20*$C250</f>
        <v>0</v>
      </c>
      <c r="M250" s="176">
        <f>$M$20*$C250</f>
        <v>0</v>
      </c>
      <c r="N250" s="250">
        <f t="shared" si="78"/>
        <v>0</v>
      </c>
      <c r="O250" s="177"/>
      <c r="P250" s="157"/>
      <c r="Q250" s="157"/>
      <c r="R250" s="157"/>
    </row>
    <row r="251" spans="2:71" ht="14.4" x14ac:dyDescent="0.3">
      <c r="B251" s="159" t="str">
        <f>$B$21</f>
        <v>300HP Tractor &amp; 36' cultivator</v>
      </c>
      <c r="C251" s="518">
        <v>0</v>
      </c>
      <c r="D251" s="174">
        <f>$D$21*$C251</f>
        <v>0</v>
      </c>
      <c r="E251" s="174">
        <f>$E$21*$C251</f>
        <v>0</v>
      </c>
      <c r="F251" s="174">
        <f>$F$21*$C251</f>
        <v>0</v>
      </c>
      <c r="G251" s="523">
        <f t="shared" si="77"/>
        <v>0</v>
      </c>
      <c r="H251" s="174">
        <f>$H$21*$C251</f>
        <v>0</v>
      </c>
      <c r="I251" s="174">
        <f>$I$21*$C251</f>
        <v>0</v>
      </c>
      <c r="J251" s="175">
        <f>$J$21*$C251</f>
        <v>0</v>
      </c>
      <c r="K251" s="174">
        <f>$K$21*$C251</f>
        <v>0</v>
      </c>
      <c r="L251" s="175">
        <f>$L$21*$C251</f>
        <v>0</v>
      </c>
      <c r="M251" s="176">
        <f>$M$21*$C251</f>
        <v>0</v>
      </c>
      <c r="N251" s="250">
        <f t="shared" si="78"/>
        <v>0</v>
      </c>
      <c r="O251" s="177"/>
      <c r="P251" s="157"/>
      <c r="Q251" s="157"/>
      <c r="R251" s="157"/>
    </row>
    <row r="252" spans="2:71" ht="14.4" x14ac:dyDescent="0.3">
      <c r="B252" s="159" t="str">
        <f>$B$22</f>
        <v>300HP Tractor &amp; 34' tandem disk harrow</v>
      </c>
      <c r="C252" s="518">
        <v>0</v>
      </c>
      <c r="D252" s="174">
        <f>$D$22*$C252</f>
        <v>0</v>
      </c>
      <c r="E252" s="174">
        <f>$E$22*$C252</f>
        <v>0</v>
      </c>
      <c r="F252" s="174">
        <f>$F$22*$C252</f>
        <v>0</v>
      </c>
      <c r="G252" s="523">
        <f t="shared" si="77"/>
        <v>0</v>
      </c>
      <c r="H252" s="174">
        <f>$H$22*$C252</f>
        <v>0</v>
      </c>
      <c r="I252" s="174">
        <f>$I$22*$C252</f>
        <v>0</v>
      </c>
      <c r="J252" s="175">
        <f>$J$22*$C252</f>
        <v>0</v>
      </c>
      <c r="K252" s="174">
        <f>$K$22*$C252</f>
        <v>0</v>
      </c>
      <c r="L252" s="175">
        <f>$L$22*$C252</f>
        <v>0</v>
      </c>
      <c r="M252" s="176">
        <f>$M$22*$C252</f>
        <v>0</v>
      </c>
      <c r="N252" s="250">
        <f t="shared" si="78"/>
        <v>0</v>
      </c>
      <c r="O252" s="177"/>
      <c r="P252" s="157"/>
      <c r="Q252" s="157"/>
      <c r="R252" s="157"/>
    </row>
    <row r="253" spans="2:71" ht="14.4" x14ac:dyDescent="0.3">
      <c r="B253" s="159" t="str">
        <f>$B$23</f>
        <v>300HP Tractor &amp; 60' coil-packer</v>
      </c>
      <c r="C253" s="518">
        <v>0</v>
      </c>
      <c r="D253" s="174">
        <f>$D$23*$C253</f>
        <v>0</v>
      </c>
      <c r="E253" s="174">
        <f>$E$23*$C253</f>
        <v>0</v>
      </c>
      <c r="F253" s="174">
        <f>$F$23*$C253</f>
        <v>0</v>
      </c>
      <c r="G253" s="523">
        <f t="shared" si="77"/>
        <v>0</v>
      </c>
      <c r="H253" s="174">
        <f>$H$23*$C253</f>
        <v>0</v>
      </c>
      <c r="I253" s="174">
        <f>$I$23*$C253</f>
        <v>0</v>
      </c>
      <c r="J253" s="175">
        <f>$J$23*$C253</f>
        <v>0</v>
      </c>
      <c r="K253" s="174">
        <f>$K$23*$C253</f>
        <v>0</v>
      </c>
      <c r="L253" s="175">
        <f>$L$23*$C253</f>
        <v>0</v>
      </c>
      <c r="M253" s="176">
        <f>$M$23*$C253</f>
        <v>0</v>
      </c>
      <c r="N253" s="250">
        <f t="shared" si="78"/>
        <v>0</v>
      </c>
      <c r="O253" s="177"/>
      <c r="P253" s="157"/>
      <c r="Q253" s="157"/>
      <c r="R253" s="157"/>
    </row>
    <row r="254" spans="2:71" ht="14.4" x14ac:dyDescent="0.3">
      <c r="B254" s="159" t="str">
        <f>$B$24</f>
        <v>300HP Tractor &amp; 90' sprayer</v>
      </c>
      <c r="C254" s="518">
        <v>1</v>
      </c>
      <c r="D254" s="174">
        <f>$D$24*$C254</f>
        <v>0.33</v>
      </c>
      <c r="E254" s="174">
        <f>$E$24*$C254</f>
        <v>0.27</v>
      </c>
      <c r="F254" s="174">
        <f>$F$24*$C254</f>
        <v>0.04</v>
      </c>
      <c r="G254" s="523">
        <f t="shared" si="77"/>
        <v>0.64000000000000012</v>
      </c>
      <c r="H254" s="174">
        <f>$H$24*$C254</f>
        <v>0.31</v>
      </c>
      <c r="I254" s="174">
        <f>$I$24*$C254</f>
        <v>0.13</v>
      </c>
      <c r="J254" s="175">
        <f>$J$24*$C254</f>
        <v>0.25</v>
      </c>
      <c r="K254" s="174">
        <f>$K$24*$C254</f>
        <v>0.85</v>
      </c>
      <c r="L254" s="175">
        <f>$L$24*$C254</f>
        <v>0.03</v>
      </c>
      <c r="M254" s="176">
        <f>$M$24*$C254</f>
        <v>0.6</v>
      </c>
      <c r="N254" s="250">
        <f t="shared" si="78"/>
        <v>1.8900000000000001</v>
      </c>
      <c r="O254" s="177"/>
      <c r="P254" s="157"/>
      <c r="Q254" s="157"/>
      <c r="R254" s="157"/>
    </row>
    <row r="255" spans="2:71" ht="14.4" x14ac:dyDescent="0.3">
      <c r="B255" s="159" t="str">
        <f>$B$25</f>
        <v>300HP Tractor &amp; 36' grain drill</v>
      </c>
      <c r="C255" s="518">
        <v>1</v>
      </c>
      <c r="D255" s="174">
        <f>$D$25*$C255</f>
        <v>0.88</v>
      </c>
      <c r="E255" s="174">
        <f>$E$25*$C255</f>
        <v>0.97</v>
      </c>
      <c r="F255" s="174">
        <f>$F$25*$C255</f>
        <v>0.38</v>
      </c>
      <c r="G255" s="523">
        <f t="shared" si="77"/>
        <v>2.23</v>
      </c>
      <c r="H255" s="174">
        <f>$H$25*$C255</f>
        <v>0.91</v>
      </c>
      <c r="I255" s="174">
        <f>$I$25*$C255</f>
        <v>0.37</v>
      </c>
      <c r="J255" s="175">
        <f>$J$25*$C255</f>
        <v>0.72</v>
      </c>
      <c r="K255" s="174">
        <f>$K$25*$C255</f>
        <v>2.4500000000000002</v>
      </c>
      <c r="L255" s="175">
        <f>$L$25*$C255</f>
        <v>0.09</v>
      </c>
      <c r="M255" s="176">
        <f>$M$25*$C255</f>
        <v>1.8</v>
      </c>
      <c r="N255" s="250">
        <f t="shared" si="78"/>
        <v>5.53</v>
      </c>
      <c r="O255" s="177"/>
      <c r="P255" s="157"/>
      <c r="Q255" s="157"/>
      <c r="R255" s="157"/>
    </row>
    <row r="256" spans="2:71" ht="14.4" x14ac:dyDescent="0.3">
      <c r="B256" s="169" t="str">
        <f>$B$26</f>
        <v>Combine &amp; 30' header  ** 4 mph **</v>
      </c>
      <c r="C256" s="518">
        <v>1</v>
      </c>
      <c r="D256" s="174">
        <f>$D$26*$C256</f>
        <v>2.48</v>
      </c>
      <c r="E256" s="174">
        <f>$E$26*$C256</f>
        <v>2.21</v>
      </c>
      <c r="F256" s="174">
        <f>$F$26*$C256</f>
        <v>0.92</v>
      </c>
      <c r="G256" s="523">
        <f t="shared" si="77"/>
        <v>5.6099999999999994</v>
      </c>
      <c r="H256" s="174">
        <f>$H$26*$C256</f>
        <v>2.29</v>
      </c>
      <c r="I256" s="174">
        <f>$I$26*$C256</f>
        <v>0.27</v>
      </c>
      <c r="J256" s="175">
        <f>$J$26*$C256</f>
        <v>0.52</v>
      </c>
      <c r="K256" s="174">
        <f>$K$26*$C256</f>
        <v>1.77</v>
      </c>
      <c r="L256" s="175">
        <f>$L$26*$C256</f>
        <v>0.09</v>
      </c>
      <c r="M256" s="176">
        <f>$M$26*$C256</f>
        <v>1.8</v>
      </c>
      <c r="N256" s="250">
        <f t="shared" si="78"/>
        <v>6.13</v>
      </c>
      <c r="O256" s="177"/>
      <c r="P256" s="89"/>
      <c r="Q256" s="157"/>
      <c r="R256" s="157"/>
    </row>
    <row r="257" spans="2:18" ht="14.4" x14ac:dyDescent="0.3">
      <c r="B257" s="169" t="str">
        <f>$B$27</f>
        <v>Combine &amp; 30' header  ** 3 mph **</v>
      </c>
      <c r="C257" s="507">
        <v>0</v>
      </c>
      <c r="D257" s="174">
        <f>$D$27*$C257</f>
        <v>0</v>
      </c>
      <c r="E257" s="174">
        <f>$E$27*$C257</f>
        <v>0</v>
      </c>
      <c r="F257" s="174">
        <f>$F$27*$C257</f>
        <v>0</v>
      </c>
      <c r="G257" s="523">
        <f t="shared" si="77"/>
        <v>0</v>
      </c>
      <c r="H257" s="174">
        <f>$H$27*$C257</f>
        <v>0</v>
      </c>
      <c r="I257" s="174">
        <f>$I$27*$C257</f>
        <v>0</v>
      </c>
      <c r="J257" s="175">
        <f>$J$27*$C257</f>
        <v>0</v>
      </c>
      <c r="K257" s="174">
        <f>$K$27*$C257</f>
        <v>0</v>
      </c>
      <c r="L257" s="175">
        <f>$L$27*$C257</f>
        <v>0</v>
      </c>
      <c r="M257" s="176">
        <f>$M$27*$C257</f>
        <v>0</v>
      </c>
      <c r="N257" s="250">
        <f t="shared" si="78"/>
        <v>0</v>
      </c>
      <c r="O257" s="177"/>
      <c r="P257" s="157"/>
      <c r="Q257" s="157"/>
      <c r="R257" s="157"/>
    </row>
    <row r="258" spans="2:18" ht="14.4" x14ac:dyDescent="0.3">
      <c r="B258" s="169" t="str">
        <f>$B$28</f>
        <v>300HP Tractor &amp; Bankout wagon</v>
      </c>
      <c r="C258" s="518">
        <v>1</v>
      </c>
      <c r="D258" s="174">
        <f>$D$28*$C258</f>
        <v>0.69</v>
      </c>
      <c r="E258" s="174">
        <f>$E$28*$C258</f>
        <v>0.5</v>
      </c>
      <c r="F258" s="174">
        <f>$F$28*$C258</f>
        <v>0.08</v>
      </c>
      <c r="G258" s="523">
        <f t="shared" si="77"/>
        <v>1.27</v>
      </c>
      <c r="H258" s="174">
        <f>$H$28*$C258</f>
        <v>0.39</v>
      </c>
      <c r="I258" s="174">
        <f>$I$28*$C258</f>
        <v>0.35</v>
      </c>
      <c r="J258" s="175">
        <f>$J$28*$C258</f>
        <v>0.68</v>
      </c>
      <c r="K258" s="174">
        <f>$K$28*$C258</f>
        <v>2.31</v>
      </c>
      <c r="L258" s="175">
        <f>$L$28*$C258</f>
        <v>0.09</v>
      </c>
      <c r="M258" s="176">
        <f>$M$28*$C258</f>
        <v>1.8</v>
      </c>
      <c r="N258" s="250">
        <f t="shared" si="78"/>
        <v>4.8499999999999996</v>
      </c>
      <c r="O258" s="177"/>
      <c r="P258" s="157"/>
      <c r="Q258" s="157"/>
      <c r="R258" s="157"/>
    </row>
    <row r="259" spans="2:18" ht="14.4" x14ac:dyDescent="0.3">
      <c r="B259" s="317" t="str">
        <f>$B$29</f>
        <v>Annual Costs:</v>
      </c>
      <c r="C259" s="515"/>
      <c r="D259" s="318"/>
      <c r="E259" s="318"/>
      <c r="F259" s="318"/>
      <c r="G259" s="524"/>
      <c r="H259" s="319"/>
      <c r="I259" s="319"/>
      <c r="J259" s="320"/>
      <c r="K259" s="319"/>
      <c r="L259" s="320"/>
      <c r="M259" s="321"/>
      <c r="N259" s="322"/>
      <c r="O259" s="323"/>
      <c r="P259" s="157"/>
      <c r="Q259" s="157"/>
      <c r="R259" s="157"/>
    </row>
    <row r="260" spans="2:18" ht="14.4" x14ac:dyDescent="0.3">
      <c r="B260" s="310" t="str">
        <f>$B$30</f>
        <v>Tandem axle truck</v>
      </c>
      <c r="C260" s="516"/>
      <c r="D260" s="324">
        <f>$D$30</f>
        <v>0.79</v>
      </c>
      <c r="E260" s="324">
        <f>$E$30</f>
        <v>0.5</v>
      </c>
      <c r="F260" s="324">
        <f>$F$30</f>
        <v>0.81</v>
      </c>
      <c r="G260" s="525">
        <f t="shared" ref="G260:G266" si="79">SUM(D260:F260)</f>
        <v>2.1</v>
      </c>
      <c r="H260" s="324">
        <f>$H$30</f>
        <v>0.8</v>
      </c>
      <c r="I260" s="324">
        <f>$I$30</f>
        <v>0.05</v>
      </c>
      <c r="J260" s="325">
        <f>$J$30</f>
        <v>0.1</v>
      </c>
      <c r="K260" s="324">
        <f>$K$30</f>
        <v>0.34</v>
      </c>
      <c r="L260" s="325">
        <f>$L$30</f>
        <v>0.04</v>
      </c>
      <c r="M260" s="315">
        <f>$M$30</f>
        <v>0.8</v>
      </c>
      <c r="N260" s="326">
        <f t="shared" ref="N260:N265" si="80">SUM(H260,I260,K260,M260)</f>
        <v>1.9900000000000002</v>
      </c>
      <c r="O260" s="327"/>
      <c r="P260" s="157"/>
      <c r="Q260" s="157"/>
      <c r="R260" s="157"/>
    </row>
    <row r="261" spans="2:18" ht="14.4" x14ac:dyDescent="0.3">
      <c r="B261" s="310" t="str">
        <f>$B$31</f>
        <v>Tandem axle truck</v>
      </c>
      <c r="C261" s="516"/>
      <c r="D261" s="324">
        <f>$D$31</f>
        <v>0.79</v>
      </c>
      <c r="E261" s="324">
        <f>$E$31</f>
        <v>0.5</v>
      </c>
      <c r="F261" s="324">
        <f>$F$31</f>
        <v>0.81</v>
      </c>
      <c r="G261" s="525">
        <f t="shared" si="79"/>
        <v>2.1</v>
      </c>
      <c r="H261" s="324">
        <f>$H$31</f>
        <v>0.8</v>
      </c>
      <c r="I261" s="324">
        <f>$I$31</f>
        <v>0.05</v>
      </c>
      <c r="J261" s="325">
        <f>$J$31</f>
        <v>0.1</v>
      </c>
      <c r="K261" s="324">
        <f>$K$31</f>
        <v>0.34</v>
      </c>
      <c r="L261" s="325">
        <f>$L$31</f>
        <v>0.04</v>
      </c>
      <c r="M261" s="315">
        <f>$M$31</f>
        <v>0.8</v>
      </c>
      <c r="N261" s="326">
        <f t="shared" si="80"/>
        <v>1.9900000000000002</v>
      </c>
      <c r="O261" s="327"/>
      <c r="P261" s="157"/>
      <c r="Q261" s="157"/>
      <c r="R261" s="157"/>
    </row>
    <row r="262" spans="2:18" ht="14.4" x14ac:dyDescent="0.3">
      <c r="B262" s="310" t="str">
        <f>$B$32</f>
        <v>2-ton truck</v>
      </c>
      <c r="C262" s="516"/>
      <c r="D262" s="324">
        <f>$D$32</f>
        <v>0.22</v>
      </c>
      <c r="E262" s="324">
        <f>$E$32</f>
        <v>0.18</v>
      </c>
      <c r="F262" s="324">
        <f>$F$32</f>
        <v>0.28999999999999998</v>
      </c>
      <c r="G262" s="525">
        <f t="shared" si="79"/>
        <v>0.69</v>
      </c>
      <c r="H262" s="324">
        <f>$H$32</f>
        <v>0.2</v>
      </c>
      <c r="I262" s="324">
        <f>$I$32</f>
        <v>0.02</v>
      </c>
      <c r="J262" s="325">
        <f>$J$32</f>
        <v>0.03</v>
      </c>
      <c r="K262" s="324">
        <f>$K$32</f>
        <v>0.1</v>
      </c>
      <c r="L262" s="325">
        <f>$L$32</f>
        <v>0.01</v>
      </c>
      <c r="M262" s="315">
        <f>$M$32</f>
        <v>0.2</v>
      </c>
      <c r="N262" s="326">
        <f t="shared" si="80"/>
        <v>0.52</v>
      </c>
      <c r="O262" s="327"/>
      <c r="P262" s="157"/>
      <c r="Q262" s="157"/>
      <c r="R262" s="157"/>
    </row>
    <row r="263" spans="2:18" ht="14.4" x14ac:dyDescent="0.3">
      <c r="B263" s="310" t="str">
        <f>$B$33</f>
        <v>Trap wagon</v>
      </c>
      <c r="C263" s="516"/>
      <c r="D263" s="324">
        <f>$D$33</f>
        <v>0.24</v>
      </c>
      <c r="E263" s="324">
        <f>$E$33</f>
        <v>0.11</v>
      </c>
      <c r="F263" s="324">
        <f>$F$33</f>
        <v>0.18</v>
      </c>
      <c r="G263" s="525">
        <f t="shared" si="79"/>
        <v>0.53</v>
      </c>
      <c r="H263" s="324">
        <f>$H$33</f>
        <v>0.08</v>
      </c>
      <c r="I263" s="324">
        <f>$I$33</f>
        <v>0.02</v>
      </c>
      <c r="J263" s="325">
        <f>$J$33</f>
        <v>0.03</v>
      </c>
      <c r="K263" s="324">
        <f>$K$33</f>
        <v>0.1</v>
      </c>
      <c r="L263" s="325">
        <f>$L$33</f>
        <v>0.01</v>
      </c>
      <c r="M263" s="315">
        <f>$M$33</f>
        <v>0.2</v>
      </c>
      <c r="N263" s="326">
        <f t="shared" si="80"/>
        <v>0.4</v>
      </c>
      <c r="O263" s="327"/>
      <c r="P263" s="157"/>
      <c r="Q263" s="157"/>
      <c r="R263" s="157"/>
    </row>
    <row r="264" spans="2:18" ht="14.4" x14ac:dyDescent="0.3">
      <c r="B264" s="310" t="str">
        <f>$B$34</f>
        <v>3/4-ton pick-up</v>
      </c>
      <c r="C264" s="516"/>
      <c r="D264" s="324">
        <f>$D$34</f>
        <v>0.42</v>
      </c>
      <c r="E264" s="324">
        <f>$E$34</f>
        <v>0.28999999999999998</v>
      </c>
      <c r="F264" s="324">
        <f>$F$34</f>
        <v>0.32</v>
      </c>
      <c r="G264" s="525">
        <f t="shared" si="79"/>
        <v>1.03</v>
      </c>
      <c r="H264" s="324">
        <f>$H$34</f>
        <v>0.12</v>
      </c>
      <c r="I264" s="324">
        <f>$I$34</f>
        <v>0.1</v>
      </c>
      <c r="J264" s="325">
        <f>$J$34</f>
        <v>0.19</v>
      </c>
      <c r="K264" s="324">
        <f>$K$34</f>
        <v>0.67</v>
      </c>
      <c r="L264" s="325">
        <f>$L$34</f>
        <v>0.1</v>
      </c>
      <c r="M264" s="315">
        <f>$M$34</f>
        <v>2</v>
      </c>
      <c r="N264" s="326">
        <f t="shared" si="80"/>
        <v>2.89</v>
      </c>
      <c r="O264" s="327"/>
      <c r="P264" s="157"/>
      <c r="Q264" s="157"/>
      <c r="R264" s="157"/>
    </row>
    <row r="265" spans="2:18" ht="14.4" x14ac:dyDescent="0.3">
      <c r="B265" s="310" t="str">
        <f>$B$35</f>
        <v>ATV</v>
      </c>
      <c r="C265" s="516"/>
      <c r="D265" s="324">
        <f>$D$35</f>
        <v>0.25</v>
      </c>
      <c r="E265" s="324">
        <f>$E$35</f>
        <v>0.14000000000000001</v>
      </c>
      <c r="F265" s="324">
        <f>$F$35</f>
        <v>0.03</v>
      </c>
      <c r="G265" s="525">
        <f t="shared" si="79"/>
        <v>0.42000000000000004</v>
      </c>
      <c r="H265" s="324">
        <f>$H$35</f>
        <v>0.05</v>
      </c>
      <c r="I265" s="324">
        <f>$I$35</f>
        <v>0.06</v>
      </c>
      <c r="J265" s="325">
        <f>$J$35</f>
        <v>0.12</v>
      </c>
      <c r="K265" s="324">
        <f>$K$35</f>
        <v>0.42</v>
      </c>
      <c r="L265" s="325">
        <f>$L$35</f>
        <v>0.06</v>
      </c>
      <c r="M265" s="315">
        <f>$M$35</f>
        <v>1.2</v>
      </c>
      <c r="N265" s="326">
        <f t="shared" si="80"/>
        <v>1.73</v>
      </c>
      <c r="O265" s="327"/>
      <c r="P265" s="157"/>
      <c r="Q265" s="157"/>
      <c r="R265" s="157"/>
    </row>
    <row r="266" spans="2:18" ht="13.8" thickBot="1" x14ac:dyDescent="0.3">
      <c r="B266" s="160" t="str">
        <f>$B$36</f>
        <v>Fixed Cost $/Acre</v>
      </c>
      <c r="C266" s="517"/>
      <c r="D266" s="247">
        <f t="shared" ref="D266:F266" si="81">SUM(D247:D265)</f>
        <v>7.09</v>
      </c>
      <c r="E266" s="247">
        <f t="shared" si="81"/>
        <v>5.67</v>
      </c>
      <c r="F266" s="247">
        <f t="shared" si="81"/>
        <v>3.8600000000000003</v>
      </c>
      <c r="G266" s="247">
        <f t="shared" si="79"/>
        <v>16.62</v>
      </c>
      <c r="H266" s="247">
        <f>SUM(H247:H265)</f>
        <v>5.95</v>
      </c>
      <c r="I266" s="247">
        <f t="shared" ref="I266:K266" si="82">SUM(I247:I265)</f>
        <v>1.4200000000000004</v>
      </c>
      <c r="J266" s="163">
        <f t="shared" si="82"/>
        <v>2.7399999999999998</v>
      </c>
      <c r="K266" s="247">
        <f t="shared" si="82"/>
        <v>9.35</v>
      </c>
      <c r="L266" s="163">
        <f>SUM(L247:L265)</f>
        <v>0.56000000000000005</v>
      </c>
      <c r="M266" s="247">
        <f t="shared" ref="M266:N266" si="83">SUM(M247:M265)</f>
        <v>11.2</v>
      </c>
      <c r="N266" s="247">
        <f t="shared" si="83"/>
        <v>27.92</v>
      </c>
      <c r="O266" s="161">
        <f>SUM(G266,N266)</f>
        <v>44.540000000000006</v>
      </c>
      <c r="P266" s="157"/>
      <c r="Q266" s="157"/>
      <c r="R266" s="157"/>
    </row>
    <row r="267" spans="2:18" s="157" customFormat="1" x14ac:dyDescent="0.25"/>
    <row r="268" spans="2:18" s="157" customFormat="1" x14ac:dyDescent="0.25"/>
    <row r="269" spans="2:18" s="157" customFormat="1" x14ac:dyDescent="0.25"/>
    <row r="270" spans="2:18" s="157" customFormat="1" x14ac:dyDescent="0.25"/>
    <row r="271" spans="2:18" s="157" customFormat="1" x14ac:dyDescent="0.25"/>
    <row r="272" spans="2:18" s="157" customFormat="1" x14ac:dyDescent="0.25"/>
    <row r="273" s="157" customFormat="1" x14ac:dyDescent="0.25"/>
    <row r="274" s="157" customFormat="1" x14ac:dyDescent="0.25"/>
    <row r="275" s="157" customFormat="1" x14ac:dyDescent="0.25"/>
    <row r="276" s="157" customFormat="1" x14ac:dyDescent="0.25"/>
    <row r="277" s="157" customFormat="1" x14ac:dyDescent="0.25"/>
    <row r="278" s="157" customFormat="1" x14ac:dyDescent="0.25"/>
    <row r="279" s="157" customFormat="1" x14ac:dyDescent="0.25"/>
    <row r="280" s="157" customFormat="1" x14ac:dyDescent="0.25"/>
    <row r="281" s="157" customFormat="1" x14ac:dyDescent="0.25"/>
    <row r="282" s="157" customFormat="1" x14ac:dyDescent="0.25"/>
    <row r="283" s="157" customFormat="1" x14ac:dyDescent="0.25"/>
    <row r="284" s="157" customFormat="1" x14ac:dyDescent="0.25"/>
    <row r="285" s="157" customFormat="1" x14ac:dyDescent="0.25"/>
    <row r="286" s="157" customFormat="1" x14ac:dyDescent="0.25"/>
    <row r="287" s="157" customFormat="1" x14ac:dyDescent="0.25"/>
    <row r="288" s="157" customFormat="1" x14ac:dyDescent="0.25"/>
    <row r="289" s="157" customFormat="1" x14ac:dyDescent="0.25"/>
    <row r="290" s="157" customFormat="1" x14ac:dyDescent="0.25"/>
    <row r="291" s="157" customFormat="1" x14ac:dyDescent="0.25"/>
    <row r="292" s="157" customFormat="1" x14ac:dyDescent="0.25"/>
    <row r="293" s="157" customFormat="1" x14ac:dyDescent="0.25"/>
    <row r="294" s="157" customFormat="1" x14ac:dyDescent="0.25"/>
    <row r="295" s="157" customFormat="1" x14ac:dyDescent="0.25"/>
    <row r="296" s="157" customFormat="1" x14ac:dyDescent="0.25"/>
    <row r="297" s="157" customFormat="1" x14ac:dyDescent="0.25"/>
    <row r="298" s="157" customFormat="1" x14ac:dyDescent="0.25"/>
    <row r="299" s="157" customFormat="1" x14ac:dyDescent="0.25"/>
    <row r="300" s="157" customFormat="1" x14ac:dyDescent="0.25"/>
    <row r="301" s="157" customFormat="1" x14ac:dyDescent="0.25"/>
    <row r="302" s="157" customFormat="1" x14ac:dyDescent="0.25"/>
    <row r="303" s="157" customFormat="1" x14ac:dyDescent="0.25"/>
    <row r="304" s="157" customFormat="1" x14ac:dyDescent="0.25"/>
    <row r="305" s="157" customFormat="1" x14ac:dyDescent="0.25"/>
    <row r="306" s="157" customFormat="1" x14ac:dyDescent="0.25"/>
    <row r="307" s="157" customFormat="1" x14ac:dyDescent="0.25"/>
    <row r="308" s="157" customFormat="1" x14ac:dyDescent="0.25"/>
    <row r="309" s="157" customFormat="1" x14ac:dyDescent="0.25"/>
    <row r="310" s="157" customFormat="1" x14ac:dyDescent="0.25"/>
    <row r="311" s="157" customFormat="1" x14ac:dyDescent="0.25"/>
    <row r="312" s="157" customFormat="1" x14ac:dyDescent="0.25"/>
    <row r="313" s="157" customFormat="1" x14ac:dyDescent="0.25"/>
    <row r="314" s="157" customFormat="1" x14ac:dyDescent="0.25"/>
    <row r="315" s="157" customFormat="1" x14ac:dyDescent="0.25"/>
    <row r="316" s="157" customFormat="1" x14ac:dyDescent="0.25"/>
    <row r="317" s="157" customFormat="1" x14ac:dyDescent="0.25"/>
    <row r="318" s="157" customFormat="1" x14ac:dyDescent="0.25"/>
    <row r="319" s="157" customFormat="1" x14ac:dyDescent="0.25"/>
    <row r="320" s="157" customFormat="1" x14ac:dyDescent="0.25"/>
    <row r="321" s="157" customFormat="1" x14ac:dyDescent="0.25"/>
    <row r="322" s="157" customFormat="1" x14ac:dyDescent="0.25"/>
    <row r="323" s="157" customFormat="1" x14ac:dyDescent="0.25"/>
    <row r="324" s="157" customFormat="1" x14ac:dyDescent="0.25"/>
    <row r="325" s="157" customFormat="1" x14ac:dyDescent="0.25"/>
    <row r="326" s="157" customFormat="1" x14ac:dyDescent="0.25"/>
    <row r="327" s="157" customFormat="1" x14ac:dyDescent="0.25"/>
    <row r="328" s="157" customFormat="1" x14ac:dyDescent="0.25"/>
    <row r="329" s="157" customFormat="1" x14ac:dyDescent="0.25"/>
    <row r="330" s="157" customFormat="1" x14ac:dyDescent="0.25"/>
    <row r="331" s="157" customFormat="1" x14ac:dyDescent="0.25"/>
    <row r="332" s="157" customFormat="1" x14ac:dyDescent="0.25"/>
    <row r="333" s="157" customFormat="1" x14ac:dyDescent="0.25"/>
    <row r="334" s="157" customFormat="1" x14ac:dyDescent="0.25"/>
    <row r="335" s="157" customFormat="1" x14ac:dyDescent="0.25"/>
    <row r="336" s="157" customFormat="1" x14ac:dyDescent="0.25"/>
    <row r="337" s="157" customFormat="1" x14ac:dyDescent="0.25"/>
    <row r="338" s="157" customFormat="1" x14ac:dyDescent="0.25"/>
    <row r="339" s="157" customFormat="1" x14ac:dyDescent="0.25"/>
    <row r="340" s="157" customFormat="1" x14ac:dyDescent="0.25"/>
    <row r="341" s="157" customFormat="1" x14ac:dyDescent="0.25"/>
    <row r="342" s="157" customFormat="1" x14ac:dyDescent="0.25"/>
    <row r="343" s="157" customFormat="1" x14ac:dyDescent="0.25"/>
    <row r="344" s="157" customFormat="1" x14ac:dyDescent="0.25"/>
    <row r="345" s="157" customFormat="1" x14ac:dyDescent="0.25"/>
    <row r="346" s="157" customFormat="1" x14ac:dyDescent="0.25"/>
    <row r="347" s="157" customFormat="1" x14ac:dyDescent="0.25"/>
    <row r="348" s="157" customFormat="1" x14ac:dyDescent="0.25"/>
    <row r="349" s="157" customFormat="1" x14ac:dyDescent="0.25"/>
    <row r="350" s="157" customFormat="1" x14ac:dyDescent="0.25"/>
    <row r="351" s="157" customFormat="1" x14ac:dyDescent="0.25"/>
    <row r="352" s="157" customFormat="1" x14ac:dyDescent="0.25"/>
    <row r="353" s="157" customFormat="1" x14ac:dyDescent="0.25"/>
    <row r="354" s="157" customFormat="1" x14ac:dyDescent="0.25"/>
    <row r="355" s="157" customFormat="1" x14ac:dyDescent="0.25"/>
    <row r="356" s="157" customFormat="1" x14ac:dyDescent="0.25"/>
    <row r="357" s="157" customFormat="1" x14ac:dyDescent="0.25"/>
    <row r="358" s="157" customFormat="1" x14ac:dyDescent="0.25"/>
    <row r="359" s="157" customFormat="1" x14ac:dyDescent="0.25"/>
    <row r="360" s="157" customFormat="1" x14ac:dyDescent="0.25"/>
    <row r="361" s="157" customFormat="1" x14ac:dyDescent="0.25"/>
    <row r="362" s="157" customFormat="1" x14ac:dyDescent="0.25"/>
    <row r="363" s="157" customFormat="1" x14ac:dyDescent="0.25"/>
    <row r="364" s="157" customFormat="1" x14ac:dyDescent="0.25"/>
    <row r="365" s="157" customFormat="1" x14ac:dyDescent="0.25"/>
    <row r="366" s="157" customFormat="1" x14ac:dyDescent="0.25"/>
    <row r="367" s="157" customFormat="1" x14ac:dyDescent="0.25"/>
    <row r="368" s="157" customFormat="1" x14ac:dyDescent="0.25"/>
    <row r="369" s="157" customFormat="1" x14ac:dyDescent="0.25"/>
    <row r="370" s="157" customFormat="1" x14ac:dyDescent="0.25"/>
    <row r="371" s="157" customFormat="1" x14ac:dyDescent="0.25"/>
    <row r="372" s="157" customFormat="1" x14ac:dyDescent="0.25"/>
    <row r="373" s="157" customFormat="1" x14ac:dyDescent="0.25"/>
    <row r="374" s="157" customFormat="1" x14ac:dyDescent="0.25"/>
    <row r="375" s="157" customFormat="1" x14ac:dyDescent="0.25"/>
    <row r="376" s="157" customFormat="1" x14ac:dyDescent="0.25"/>
    <row r="377" s="157" customFormat="1" x14ac:dyDescent="0.25"/>
    <row r="378" s="157" customFormat="1" x14ac:dyDescent="0.25"/>
    <row r="379" s="157" customFormat="1" x14ac:dyDescent="0.25"/>
    <row r="380" s="157" customFormat="1" x14ac:dyDescent="0.25"/>
    <row r="381" s="157" customFormat="1" x14ac:dyDescent="0.25"/>
    <row r="382" s="157" customFormat="1" x14ac:dyDescent="0.25"/>
    <row r="383" s="157" customFormat="1" x14ac:dyDescent="0.25"/>
    <row r="384" s="157" customFormat="1" x14ac:dyDescent="0.25"/>
    <row r="385" s="157" customFormat="1" x14ac:dyDescent="0.25"/>
    <row r="386" s="157" customFormat="1" x14ac:dyDescent="0.25"/>
    <row r="387" s="157" customFormat="1" x14ac:dyDescent="0.25"/>
    <row r="388" s="157" customFormat="1" x14ac:dyDescent="0.25"/>
    <row r="389" s="157" customFormat="1" x14ac:dyDescent="0.25"/>
    <row r="390" s="157" customFormat="1" x14ac:dyDescent="0.25"/>
    <row r="391" s="157" customFormat="1" x14ac:dyDescent="0.25"/>
    <row r="392" s="157" customFormat="1" x14ac:dyDescent="0.25"/>
    <row r="393" s="157" customFormat="1" x14ac:dyDescent="0.25"/>
    <row r="394" s="157" customFormat="1" x14ac:dyDescent="0.25"/>
    <row r="395" s="157" customFormat="1" x14ac:dyDescent="0.25"/>
    <row r="396" s="157" customFormat="1" x14ac:dyDescent="0.25"/>
    <row r="397" s="157" customFormat="1" x14ac:dyDescent="0.25"/>
    <row r="398" s="157" customFormat="1" x14ac:dyDescent="0.25"/>
    <row r="399" s="157" customFormat="1" x14ac:dyDescent="0.25"/>
    <row r="400" s="157" customFormat="1" x14ac:dyDescent="0.25"/>
    <row r="401" s="157" customFormat="1" x14ac:dyDescent="0.25"/>
    <row r="402" s="157" customFormat="1" x14ac:dyDescent="0.25"/>
    <row r="403" s="157" customFormat="1" x14ac:dyDescent="0.25"/>
    <row r="404" s="157" customFormat="1" x14ac:dyDescent="0.25"/>
    <row r="405" s="157" customFormat="1" x14ac:dyDescent="0.25"/>
    <row r="406" s="157" customFormat="1" x14ac:dyDescent="0.25"/>
    <row r="407" s="157" customFormat="1" x14ac:dyDescent="0.25"/>
    <row r="408" s="157" customFormat="1" x14ac:dyDescent="0.25"/>
    <row r="409" s="157" customFormat="1" x14ac:dyDescent="0.25"/>
    <row r="410" s="157" customFormat="1" x14ac:dyDescent="0.25"/>
    <row r="411" s="157" customFormat="1" x14ac:dyDescent="0.25"/>
    <row r="412" s="157" customFormat="1" x14ac:dyDescent="0.25"/>
    <row r="413" s="157" customFormat="1" x14ac:dyDescent="0.25"/>
    <row r="414" s="157" customFormat="1" x14ac:dyDescent="0.25"/>
    <row r="415" s="157" customFormat="1" x14ac:dyDescent="0.25"/>
    <row r="416" s="157" customFormat="1" x14ac:dyDescent="0.25"/>
    <row r="417" s="157" customFormat="1" x14ac:dyDescent="0.25"/>
    <row r="418" s="157" customFormat="1" x14ac:dyDescent="0.25"/>
    <row r="419" s="157" customFormat="1" x14ac:dyDescent="0.25"/>
    <row r="420" s="157" customFormat="1" x14ac:dyDescent="0.25"/>
    <row r="421" s="157" customFormat="1" x14ac:dyDescent="0.25"/>
    <row r="422" s="157" customFormat="1" x14ac:dyDescent="0.25"/>
    <row r="423" s="157" customFormat="1" x14ac:dyDescent="0.25"/>
    <row r="424" s="157" customFormat="1" x14ac:dyDescent="0.25"/>
    <row r="425" s="157" customFormat="1" x14ac:dyDescent="0.25"/>
    <row r="426" s="157" customFormat="1" x14ac:dyDescent="0.25"/>
    <row r="427" s="157" customFormat="1" x14ac:dyDescent="0.25"/>
    <row r="428" s="157" customFormat="1" x14ac:dyDescent="0.25"/>
    <row r="429" s="157" customFormat="1" x14ac:dyDescent="0.25"/>
    <row r="430" s="157" customFormat="1" x14ac:dyDescent="0.25"/>
    <row r="431" s="157" customFormat="1" x14ac:dyDescent="0.25"/>
    <row r="432" s="157" customFormat="1" x14ac:dyDescent="0.25"/>
    <row r="433" s="157" customFormat="1" x14ac:dyDescent="0.25"/>
    <row r="434" s="157" customFormat="1" x14ac:dyDescent="0.25"/>
    <row r="435" s="157" customFormat="1" x14ac:dyDescent="0.25"/>
    <row r="436" s="157" customFormat="1" x14ac:dyDescent="0.25"/>
    <row r="437" s="157" customFormat="1" x14ac:dyDescent="0.25"/>
    <row r="438" s="157" customFormat="1" x14ac:dyDescent="0.25"/>
    <row r="439" s="157" customFormat="1" x14ac:dyDescent="0.25"/>
    <row r="440" s="157" customFormat="1" x14ac:dyDescent="0.25"/>
    <row r="441" s="157" customFormat="1" x14ac:dyDescent="0.25"/>
    <row r="442" s="157" customFormat="1" x14ac:dyDescent="0.25"/>
    <row r="443" s="157" customFormat="1" x14ac:dyDescent="0.25"/>
    <row r="444" s="157" customFormat="1" x14ac:dyDescent="0.25"/>
    <row r="445" s="157" customFormat="1" x14ac:dyDescent="0.25"/>
    <row r="446" s="157" customFormat="1" x14ac:dyDescent="0.25"/>
    <row r="447" s="157" customFormat="1" x14ac:dyDescent="0.25"/>
    <row r="448" s="157" customFormat="1" x14ac:dyDescent="0.25"/>
    <row r="449" s="157" customFormat="1" x14ac:dyDescent="0.25"/>
    <row r="450" s="157" customFormat="1" x14ac:dyDescent="0.25"/>
    <row r="451" s="157" customFormat="1" x14ac:dyDescent="0.25"/>
    <row r="452" s="157" customFormat="1" x14ac:dyDescent="0.25"/>
    <row r="453" s="157" customFormat="1" x14ac:dyDescent="0.25"/>
    <row r="454" s="157" customFormat="1" x14ac:dyDescent="0.25"/>
    <row r="455" s="157" customFormat="1" x14ac:dyDescent="0.25"/>
    <row r="456" s="157" customFormat="1" x14ac:dyDescent="0.25"/>
    <row r="457" s="157" customFormat="1" x14ac:dyDescent="0.25"/>
    <row r="458" s="157" customFormat="1" x14ac:dyDescent="0.25"/>
    <row r="459" s="157" customFormat="1" x14ac:dyDescent="0.25"/>
    <row r="460" s="157" customFormat="1" x14ac:dyDescent="0.25"/>
    <row r="461" s="157" customFormat="1" x14ac:dyDescent="0.25"/>
    <row r="462" s="157" customFormat="1" x14ac:dyDescent="0.25"/>
    <row r="463" s="157" customFormat="1" x14ac:dyDescent="0.25"/>
    <row r="464" s="157" customFormat="1" x14ac:dyDescent="0.25"/>
    <row r="465" s="157" customFormat="1" x14ac:dyDescent="0.25"/>
    <row r="466" s="157" customFormat="1" x14ac:dyDescent="0.25"/>
    <row r="467" s="157" customFormat="1" x14ac:dyDescent="0.25"/>
    <row r="468" s="157" customFormat="1" x14ac:dyDescent="0.25"/>
    <row r="469" s="157" customFormat="1" x14ac:dyDescent="0.25"/>
    <row r="470" s="157" customFormat="1" x14ac:dyDescent="0.25"/>
    <row r="471" s="157" customFormat="1" x14ac:dyDescent="0.25"/>
    <row r="472" s="157" customFormat="1" x14ac:dyDescent="0.25"/>
    <row r="473" s="157" customFormat="1" x14ac:dyDescent="0.25"/>
    <row r="474" s="157" customFormat="1" x14ac:dyDescent="0.25"/>
    <row r="475" s="157" customFormat="1" x14ac:dyDescent="0.25"/>
    <row r="476" s="157" customFormat="1" x14ac:dyDescent="0.25"/>
    <row r="477" s="157" customFormat="1" x14ac:dyDescent="0.25"/>
    <row r="478" s="157" customFormat="1" x14ac:dyDescent="0.25"/>
    <row r="479" s="157" customFormat="1" x14ac:dyDescent="0.25"/>
    <row r="480" s="157" customFormat="1" x14ac:dyDescent="0.25"/>
    <row r="481" s="157" customFormat="1" x14ac:dyDescent="0.25"/>
    <row r="482" s="157" customFormat="1" x14ac:dyDescent="0.25"/>
    <row r="483" s="157" customFormat="1" x14ac:dyDescent="0.25"/>
    <row r="484" s="157" customFormat="1" x14ac:dyDescent="0.25"/>
    <row r="485" s="157" customFormat="1" x14ac:dyDescent="0.25"/>
    <row r="486" s="157" customFormat="1" x14ac:dyDescent="0.25"/>
    <row r="487" s="157" customFormat="1" x14ac:dyDescent="0.25"/>
    <row r="488" s="157" customFormat="1" x14ac:dyDescent="0.25"/>
    <row r="489" s="157" customFormat="1" x14ac:dyDescent="0.25"/>
    <row r="490" s="157" customFormat="1" x14ac:dyDescent="0.25"/>
    <row r="491" s="157" customFormat="1" x14ac:dyDescent="0.25"/>
    <row r="492" s="157" customFormat="1" x14ac:dyDescent="0.25"/>
    <row r="493" s="157" customFormat="1" x14ac:dyDescent="0.25"/>
    <row r="494" s="157" customFormat="1" x14ac:dyDescent="0.25"/>
    <row r="495" s="157" customFormat="1" x14ac:dyDescent="0.25"/>
    <row r="496" s="157" customFormat="1" x14ac:dyDescent="0.25"/>
    <row r="497" s="157" customFormat="1" x14ac:dyDescent="0.25"/>
    <row r="498" s="157" customFormat="1" x14ac:dyDescent="0.25"/>
    <row r="499" s="157" customFormat="1" x14ac:dyDescent="0.25"/>
    <row r="500" s="157" customFormat="1" x14ac:dyDescent="0.25"/>
    <row r="501" s="157" customFormat="1" x14ac:dyDescent="0.25"/>
    <row r="502" s="157" customFormat="1" x14ac:dyDescent="0.25"/>
    <row r="503" s="157" customFormat="1" x14ac:dyDescent="0.25"/>
    <row r="504" s="157" customFormat="1" x14ac:dyDescent="0.25"/>
    <row r="505" s="157" customFormat="1" x14ac:dyDescent="0.25"/>
    <row r="506" s="157" customFormat="1" x14ac:dyDescent="0.25"/>
    <row r="507" s="157" customFormat="1" x14ac:dyDescent="0.25"/>
    <row r="508" s="157" customFormat="1" x14ac:dyDescent="0.25"/>
    <row r="509" s="157" customFormat="1" x14ac:dyDescent="0.25"/>
    <row r="510" s="157" customFormat="1" x14ac:dyDescent="0.25"/>
    <row r="511" s="157" customFormat="1" x14ac:dyDescent="0.25"/>
    <row r="512" s="157" customFormat="1" x14ac:dyDescent="0.25"/>
    <row r="513" s="157" customFormat="1" x14ac:dyDescent="0.25"/>
    <row r="514" s="157" customFormat="1" x14ac:dyDescent="0.25"/>
    <row r="515" s="157" customFormat="1" x14ac:dyDescent="0.25"/>
    <row r="516" s="157" customFormat="1" x14ac:dyDescent="0.25"/>
    <row r="517" s="157" customFormat="1" x14ac:dyDescent="0.25"/>
    <row r="518" s="157" customFormat="1" x14ac:dyDescent="0.25"/>
    <row r="519" s="157" customFormat="1" x14ac:dyDescent="0.25"/>
    <row r="520" s="157" customFormat="1" x14ac:dyDescent="0.25"/>
    <row r="521" s="157" customFormat="1" x14ac:dyDescent="0.25"/>
    <row r="522" s="157" customFormat="1" x14ac:dyDescent="0.25"/>
    <row r="523" s="157" customFormat="1" x14ac:dyDescent="0.25"/>
    <row r="524" s="157" customFormat="1" x14ac:dyDescent="0.25"/>
    <row r="525" s="157" customFormat="1" x14ac:dyDescent="0.25"/>
    <row r="526" s="157" customFormat="1" x14ac:dyDescent="0.25"/>
    <row r="527" s="157" customFormat="1" x14ac:dyDescent="0.25"/>
    <row r="528" s="157" customFormat="1" x14ac:dyDescent="0.25"/>
    <row r="529" s="157" customFormat="1" x14ac:dyDescent="0.25"/>
    <row r="530" s="157" customFormat="1" x14ac:dyDescent="0.25"/>
    <row r="531" s="157" customFormat="1" x14ac:dyDescent="0.25"/>
    <row r="532" s="157" customFormat="1" x14ac:dyDescent="0.25"/>
    <row r="533" s="157" customFormat="1" x14ac:dyDescent="0.25"/>
    <row r="534" s="157" customFormat="1" x14ac:dyDescent="0.25"/>
    <row r="535" s="157" customFormat="1" x14ac:dyDescent="0.25"/>
    <row r="536" s="157" customFormat="1" x14ac:dyDescent="0.25"/>
    <row r="537" s="157" customFormat="1" x14ac:dyDescent="0.25"/>
    <row r="538" s="157" customFormat="1" x14ac:dyDescent="0.25"/>
    <row r="539" s="157" customFormat="1" x14ac:dyDescent="0.25"/>
    <row r="540" s="157" customFormat="1" x14ac:dyDescent="0.25"/>
    <row r="541" s="157" customFormat="1" x14ac:dyDescent="0.25"/>
    <row r="542" s="157" customFormat="1" x14ac:dyDescent="0.25"/>
    <row r="543" s="157" customFormat="1" x14ac:dyDescent="0.25"/>
    <row r="544" s="157" customFormat="1" x14ac:dyDescent="0.25"/>
    <row r="545" s="157" customFormat="1" x14ac:dyDescent="0.25"/>
    <row r="546" s="157" customFormat="1" x14ac:dyDescent="0.25"/>
    <row r="547" s="157" customFormat="1" x14ac:dyDescent="0.25"/>
    <row r="548" s="157" customFormat="1" x14ac:dyDescent="0.25"/>
    <row r="549" s="157" customFormat="1" x14ac:dyDescent="0.25"/>
    <row r="550" s="157" customFormat="1" x14ac:dyDescent="0.25"/>
    <row r="551" s="157" customFormat="1" x14ac:dyDescent="0.25"/>
    <row r="552" s="157" customFormat="1" x14ac:dyDescent="0.25"/>
    <row r="553" s="157" customFormat="1" x14ac:dyDescent="0.25"/>
    <row r="554" s="157" customFormat="1" x14ac:dyDescent="0.25"/>
    <row r="555" s="157" customFormat="1" x14ac:dyDescent="0.25"/>
    <row r="556" s="157" customFormat="1" x14ac:dyDescent="0.25"/>
    <row r="557" s="157" customFormat="1" x14ac:dyDescent="0.25"/>
    <row r="558" s="157" customFormat="1" x14ac:dyDescent="0.25"/>
    <row r="559" s="157" customFormat="1" x14ac:dyDescent="0.25"/>
    <row r="560" s="157" customFormat="1" x14ac:dyDescent="0.25"/>
    <row r="561" s="157" customFormat="1" x14ac:dyDescent="0.25"/>
    <row r="562" s="157" customFormat="1" x14ac:dyDescent="0.25"/>
    <row r="563" s="157" customFormat="1" x14ac:dyDescent="0.25"/>
    <row r="564" s="157" customFormat="1" x14ac:dyDescent="0.25"/>
    <row r="565" s="157" customFormat="1" x14ac:dyDescent="0.25"/>
    <row r="566" s="157" customFormat="1" x14ac:dyDescent="0.25"/>
    <row r="567" s="157" customFormat="1" x14ac:dyDescent="0.25"/>
    <row r="568" s="157" customFormat="1" x14ac:dyDescent="0.25"/>
    <row r="569" s="157" customFormat="1" x14ac:dyDescent="0.25"/>
    <row r="570" s="157" customFormat="1" x14ac:dyDescent="0.25"/>
    <row r="571" s="157" customFormat="1" x14ac:dyDescent="0.25"/>
    <row r="572" s="157" customFormat="1" x14ac:dyDescent="0.25"/>
    <row r="573" s="157" customFormat="1" x14ac:dyDescent="0.25"/>
    <row r="574" s="157" customFormat="1" x14ac:dyDescent="0.25"/>
    <row r="575" s="157" customFormat="1" x14ac:dyDescent="0.25"/>
    <row r="576" s="157" customFormat="1" x14ac:dyDescent="0.25"/>
    <row r="577" s="157" customFormat="1" x14ac:dyDescent="0.25"/>
    <row r="578" s="157" customFormat="1" x14ac:dyDescent="0.25"/>
    <row r="579" s="157" customFormat="1" x14ac:dyDescent="0.25"/>
    <row r="580" s="157" customFormat="1" x14ac:dyDescent="0.25"/>
    <row r="581" s="157" customFormat="1" x14ac:dyDescent="0.25"/>
    <row r="582" s="157" customFormat="1" x14ac:dyDescent="0.25"/>
    <row r="583" s="157" customFormat="1" x14ac:dyDescent="0.25"/>
    <row r="584" s="157" customFormat="1" x14ac:dyDescent="0.25"/>
    <row r="585" s="157" customFormat="1" x14ac:dyDescent="0.25"/>
    <row r="586" s="157" customFormat="1" x14ac:dyDescent="0.25"/>
    <row r="587" s="157" customFormat="1" x14ac:dyDescent="0.25"/>
    <row r="588" s="157" customFormat="1" x14ac:dyDescent="0.25"/>
    <row r="589" s="157" customFormat="1" x14ac:dyDescent="0.25"/>
    <row r="590" s="157" customFormat="1" x14ac:dyDescent="0.25"/>
    <row r="591" s="157" customFormat="1" x14ac:dyDescent="0.25"/>
    <row r="592" s="157" customFormat="1" x14ac:dyDescent="0.25"/>
    <row r="593" s="157" customFormat="1" x14ac:dyDescent="0.25"/>
    <row r="594" s="157" customFormat="1" x14ac:dyDescent="0.25"/>
    <row r="595" s="157" customFormat="1" x14ac:dyDescent="0.25"/>
    <row r="596" s="157" customFormat="1" x14ac:dyDescent="0.25"/>
    <row r="597" s="157" customFormat="1" x14ac:dyDescent="0.25"/>
    <row r="598" s="157" customFormat="1" x14ac:dyDescent="0.25"/>
    <row r="599" s="157" customFormat="1" x14ac:dyDescent="0.25"/>
    <row r="600" s="157" customFormat="1" x14ac:dyDescent="0.25"/>
    <row r="601" s="157" customFormat="1" x14ac:dyDescent="0.25"/>
    <row r="602" s="157" customFormat="1" x14ac:dyDescent="0.25"/>
    <row r="603" s="157" customFormat="1" x14ac:dyDescent="0.25"/>
    <row r="604" s="157" customFormat="1" x14ac:dyDescent="0.25"/>
    <row r="605" s="157" customFormat="1" x14ac:dyDescent="0.25"/>
    <row r="606" s="157" customFormat="1" x14ac:dyDescent="0.25"/>
    <row r="607" s="157" customFormat="1" x14ac:dyDescent="0.25"/>
    <row r="608" s="157" customFormat="1" x14ac:dyDescent="0.25"/>
    <row r="609" s="157" customFormat="1" x14ac:dyDescent="0.25"/>
    <row r="610" s="157" customFormat="1" x14ac:dyDescent="0.25"/>
    <row r="611" s="157" customFormat="1" x14ac:dyDescent="0.25"/>
    <row r="612" s="157" customFormat="1" x14ac:dyDescent="0.25"/>
    <row r="613" s="157" customFormat="1" x14ac:dyDescent="0.25"/>
    <row r="614" s="157" customFormat="1" x14ac:dyDescent="0.25"/>
    <row r="615" s="157" customFormat="1" x14ac:dyDescent="0.25"/>
    <row r="616" s="157" customFormat="1" x14ac:dyDescent="0.25"/>
    <row r="617" s="157" customFormat="1" x14ac:dyDescent="0.25"/>
    <row r="618" s="157" customFormat="1" x14ac:dyDescent="0.25"/>
    <row r="619" s="157" customFormat="1" x14ac:dyDescent="0.25"/>
    <row r="620" s="157" customFormat="1" x14ac:dyDescent="0.25"/>
    <row r="621" s="157" customFormat="1" x14ac:dyDescent="0.25"/>
    <row r="622" s="157" customFormat="1" x14ac:dyDescent="0.25"/>
    <row r="623" s="157" customFormat="1" x14ac:dyDescent="0.25"/>
    <row r="624" s="157" customFormat="1" x14ac:dyDescent="0.25"/>
    <row r="625" s="157" customFormat="1" x14ac:dyDescent="0.25"/>
    <row r="626" s="157" customFormat="1" x14ac:dyDescent="0.25"/>
    <row r="627" s="157" customFormat="1" x14ac:dyDescent="0.25"/>
    <row r="628" s="157" customFormat="1" x14ac:dyDescent="0.25"/>
    <row r="629" s="157" customFormat="1" x14ac:dyDescent="0.25"/>
    <row r="630" s="157" customFormat="1" x14ac:dyDescent="0.25"/>
    <row r="631" s="157" customFormat="1" x14ac:dyDescent="0.25"/>
    <row r="632" s="157" customFormat="1" x14ac:dyDescent="0.25"/>
    <row r="633" s="157" customFormat="1" x14ac:dyDescent="0.25"/>
    <row r="634" s="157" customFormat="1" x14ac:dyDescent="0.25"/>
    <row r="635" s="157" customFormat="1" x14ac:dyDescent="0.25"/>
    <row r="636" s="157" customFormat="1" x14ac:dyDescent="0.25"/>
    <row r="637" s="157" customFormat="1" x14ac:dyDescent="0.25"/>
    <row r="638" s="157" customFormat="1" x14ac:dyDescent="0.25"/>
    <row r="639" s="157" customFormat="1" x14ac:dyDescent="0.25"/>
    <row r="640" s="157" customFormat="1" x14ac:dyDescent="0.25"/>
    <row r="641" s="157" customFormat="1" x14ac:dyDescent="0.25"/>
    <row r="642" s="157" customFormat="1" x14ac:dyDescent="0.25"/>
    <row r="643" s="157" customFormat="1" x14ac:dyDescent="0.25"/>
    <row r="644" s="157" customFormat="1" x14ac:dyDescent="0.25"/>
    <row r="645" s="157" customFormat="1" x14ac:dyDescent="0.25"/>
    <row r="646" s="157" customFormat="1" x14ac:dyDescent="0.25"/>
    <row r="647" s="157" customFormat="1" x14ac:dyDescent="0.25"/>
    <row r="648" s="157" customFormat="1" x14ac:dyDescent="0.25"/>
    <row r="649" s="157" customFormat="1" x14ac:dyDescent="0.25"/>
    <row r="650" s="157" customFormat="1" x14ac:dyDescent="0.25"/>
    <row r="651" s="157" customFormat="1" x14ac:dyDescent="0.25"/>
    <row r="652" s="157" customFormat="1" x14ac:dyDescent="0.25"/>
    <row r="653" s="157" customFormat="1" x14ac:dyDescent="0.25"/>
    <row r="654" s="157" customFormat="1" x14ac:dyDescent="0.25"/>
    <row r="655" s="157" customFormat="1" x14ac:dyDescent="0.25"/>
    <row r="656" s="157" customFormat="1" x14ac:dyDescent="0.25"/>
    <row r="657" s="157" customFormat="1" x14ac:dyDescent="0.25"/>
    <row r="658" s="157" customFormat="1" x14ac:dyDescent="0.25"/>
    <row r="659" s="157" customFormat="1" x14ac:dyDescent="0.25"/>
    <row r="660" s="157" customFormat="1" x14ac:dyDescent="0.25"/>
    <row r="661" s="157" customFormat="1" x14ac:dyDescent="0.25"/>
    <row r="662" s="157" customFormat="1" x14ac:dyDescent="0.25"/>
    <row r="663" s="157" customFormat="1" x14ac:dyDescent="0.25"/>
    <row r="664" s="157" customFormat="1" x14ac:dyDescent="0.25"/>
    <row r="665" s="157" customFormat="1" x14ac:dyDescent="0.25"/>
    <row r="666" s="157" customFormat="1" x14ac:dyDescent="0.25"/>
    <row r="667" s="157" customFormat="1" x14ac:dyDescent="0.25"/>
    <row r="668" s="157" customFormat="1" x14ac:dyDescent="0.25"/>
    <row r="669" s="157" customFormat="1" x14ac:dyDescent="0.25"/>
    <row r="670" s="157" customFormat="1" x14ac:dyDescent="0.25"/>
    <row r="671" s="157" customFormat="1" x14ac:dyDescent="0.25"/>
    <row r="672" s="157" customFormat="1" x14ac:dyDescent="0.25"/>
    <row r="673" s="157" customFormat="1" x14ac:dyDescent="0.25"/>
    <row r="674" s="157" customFormat="1" x14ac:dyDescent="0.25"/>
    <row r="675" s="157" customFormat="1" x14ac:dyDescent="0.25"/>
    <row r="676" s="157" customFormat="1" x14ac:dyDescent="0.25"/>
    <row r="677" s="157" customFormat="1" x14ac:dyDescent="0.25"/>
    <row r="678" s="157" customFormat="1" x14ac:dyDescent="0.25"/>
    <row r="679" s="157" customFormat="1" x14ac:dyDescent="0.25"/>
    <row r="680" s="157" customFormat="1" x14ac:dyDescent="0.25"/>
    <row r="681" s="157" customFormat="1" x14ac:dyDescent="0.25"/>
    <row r="682" s="157" customFormat="1" x14ac:dyDescent="0.25"/>
    <row r="683" s="157" customFormat="1" x14ac:dyDescent="0.25"/>
    <row r="684" s="157" customFormat="1" x14ac:dyDescent="0.25"/>
    <row r="685" s="157" customFormat="1" x14ac:dyDescent="0.25"/>
    <row r="686" s="157" customFormat="1" x14ac:dyDescent="0.25"/>
    <row r="687" s="157" customFormat="1" x14ac:dyDescent="0.25"/>
    <row r="688" s="157" customFormat="1" x14ac:dyDescent="0.25"/>
    <row r="689" s="157" customFormat="1" x14ac:dyDescent="0.25"/>
    <row r="690" s="157" customFormat="1" x14ac:dyDescent="0.25"/>
    <row r="691" s="157" customFormat="1" x14ac:dyDescent="0.25"/>
    <row r="692" s="157" customFormat="1" x14ac:dyDescent="0.25"/>
    <row r="693" s="157" customFormat="1" x14ac:dyDescent="0.25"/>
    <row r="694" s="157" customFormat="1" x14ac:dyDescent="0.25"/>
    <row r="695" s="157" customFormat="1" x14ac:dyDescent="0.25"/>
    <row r="696" s="157" customFormat="1" x14ac:dyDescent="0.25"/>
    <row r="697" s="157" customFormat="1" x14ac:dyDescent="0.25"/>
    <row r="698" s="157" customFormat="1" x14ac:dyDescent="0.25"/>
    <row r="699" s="157" customFormat="1" x14ac:dyDescent="0.25"/>
    <row r="700" s="157" customFormat="1" x14ac:dyDescent="0.25"/>
    <row r="701" s="157" customFormat="1" x14ac:dyDescent="0.25"/>
    <row r="702" s="157" customFormat="1" x14ac:dyDescent="0.25"/>
    <row r="703" s="157" customFormat="1" x14ac:dyDescent="0.25"/>
    <row r="704" s="157" customFormat="1" x14ac:dyDescent="0.25"/>
    <row r="705" s="157" customFormat="1" x14ac:dyDescent="0.25"/>
    <row r="706" s="157" customFormat="1" x14ac:dyDescent="0.25"/>
    <row r="707" s="157" customFormat="1" x14ac:dyDescent="0.25"/>
    <row r="708" s="157" customFormat="1" x14ac:dyDescent="0.25"/>
    <row r="709" s="157" customFormat="1" x14ac:dyDescent="0.25"/>
    <row r="710" s="157" customFormat="1" x14ac:dyDescent="0.25"/>
    <row r="711" s="157" customFormat="1" x14ac:dyDescent="0.25"/>
    <row r="712" s="157" customFormat="1" x14ac:dyDescent="0.25"/>
    <row r="713" s="157" customFormat="1" x14ac:dyDescent="0.25"/>
    <row r="714" s="157" customFormat="1" x14ac:dyDescent="0.25"/>
    <row r="715" s="157" customFormat="1" x14ac:dyDescent="0.25"/>
    <row r="716" s="157" customFormat="1" x14ac:dyDescent="0.25"/>
    <row r="717" s="157" customFormat="1" x14ac:dyDescent="0.25"/>
    <row r="718" s="157" customFormat="1" x14ac:dyDescent="0.25"/>
    <row r="719" s="157" customFormat="1" x14ac:dyDescent="0.25"/>
    <row r="720" s="157" customFormat="1" x14ac:dyDescent="0.25"/>
    <row r="721" s="157" customFormat="1" x14ac:dyDescent="0.25"/>
    <row r="722" s="157" customFormat="1" x14ac:dyDescent="0.25"/>
    <row r="723" s="157" customFormat="1" x14ac:dyDescent="0.25"/>
    <row r="724" s="157" customFormat="1" x14ac:dyDescent="0.25"/>
    <row r="725" s="157" customFormat="1" x14ac:dyDescent="0.25"/>
    <row r="726" s="157" customFormat="1" x14ac:dyDescent="0.25"/>
    <row r="727" s="157" customFormat="1" x14ac:dyDescent="0.25"/>
    <row r="728" s="157" customFormat="1" x14ac:dyDescent="0.25"/>
    <row r="729" s="157" customFormat="1" x14ac:dyDescent="0.25"/>
    <row r="730" s="157" customFormat="1" x14ac:dyDescent="0.25"/>
    <row r="731" s="157" customFormat="1" x14ac:dyDescent="0.25"/>
    <row r="732" s="157" customFormat="1" x14ac:dyDescent="0.25"/>
    <row r="733" s="157" customFormat="1" x14ac:dyDescent="0.25"/>
    <row r="734" s="157" customFormat="1" x14ac:dyDescent="0.25"/>
    <row r="735" s="157" customFormat="1" x14ac:dyDescent="0.25"/>
    <row r="736" s="157" customFormat="1" x14ac:dyDescent="0.25"/>
    <row r="737" s="157" customFormat="1" x14ac:dyDescent="0.25"/>
    <row r="738" s="157" customFormat="1" x14ac:dyDescent="0.25"/>
    <row r="739" s="157" customFormat="1" x14ac:dyDescent="0.25"/>
    <row r="740" s="157" customFormat="1" x14ac:dyDescent="0.25"/>
    <row r="741" s="157" customFormat="1" x14ac:dyDescent="0.25"/>
    <row r="742" s="157" customFormat="1" x14ac:dyDescent="0.25"/>
    <row r="743" s="157" customFormat="1" x14ac:dyDescent="0.25"/>
    <row r="744" s="157" customFormat="1" x14ac:dyDescent="0.25"/>
    <row r="745" s="157" customFormat="1" x14ac:dyDescent="0.25"/>
    <row r="746" s="157" customFormat="1" x14ac:dyDescent="0.25"/>
    <row r="747" s="157" customFormat="1" x14ac:dyDescent="0.25"/>
    <row r="748" s="157" customFormat="1" x14ac:dyDescent="0.25"/>
    <row r="749" s="157" customFormat="1" x14ac:dyDescent="0.25"/>
    <row r="750" s="157" customFormat="1" x14ac:dyDescent="0.25"/>
    <row r="751" s="157" customFormat="1" x14ac:dyDescent="0.25"/>
  </sheetData>
  <mergeCells count="139">
    <mergeCell ref="D243:G243"/>
    <mergeCell ref="H243:N243"/>
    <mergeCell ref="O243:O245"/>
    <mergeCell ref="B244:B245"/>
    <mergeCell ref="D244:D245"/>
    <mergeCell ref="E244:E245"/>
    <mergeCell ref="F244:F245"/>
    <mergeCell ref="G244:G245"/>
    <mergeCell ref="H244:H245"/>
    <mergeCell ref="I244:I245"/>
    <mergeCell ref="J244:K244"/>
    <mergeCell ref="L244:M244"/>
    <mergeCell ref="N244:N245"/>
    <mergeCell ref="B27:C27"/>
    <mergeCell ref="D216:G216"/>
    <mergeCell ref="H216:N216"/>
    <mergeCell ref="O216:O218"/>
    <mergeCell ref="B217:B218"/>
    <mergeCell ref="D217:D218"/>
    <mergeCell ref="E217:E218"/>
    <mergeCell ref="F217:F218"/>
    <mergeCell ref="G217:G218"/>
    <mergeCell ref="H217:H218"/>
    <mergeCell ref="I217:I218"/>
    <mergeCell ref="J217:K217"/>
    <mergeCell ref="L217:M217"/>
    <mergeCell ref="N217:N218"/>
    <mergeCell ref="B164:B165"/>
    <mergeCell ref="D164:D165"/>
    <mergeCell ref="E164:E165"/>
    <mergeCell ref="F164:F165"/>
    <mergeCell ref="G164:G165"/>
    <mergeCell ref="H164:H165"/>
    <mergeCell ref="I164:I165"/>
    <mergeCell ref="J164:K164"/>
    <mergeCell ref="D111:G111"/>
    <mergeCell ref="B60:B61"/>
    <mergeCell ref="D192:D193"/>
    <mergeCell ref="H191:N191"/>
    <mergeCell ref="E112:E113"/>
    <mergeCell ref="N112:N113"/>
    <mergeCell ref="F112:F113"/>
    <mergeCell ref="B137:B138"/>
    <mergeCell ref="D137:D138"/>
    <mergeCell ref="G137:G138"/>
    <mergeCell ref="H137:H138"/>
    <mergeCell ref="I137:I138"/>
    <mergeCell ref="J137:K137"/>
    <mergeCell ref="L137:M137"/>
    <mergeCell ref="F137:F138"/>
    <mergeCell ref="N137:N138"/>
    <mergeCell ref="N164:N165"/>
    <mergeCell ref="O191:O193"/>
    <mergeCell ref="L164:M164"/>
    <mergeCell ref="B112:B113"/>
    <mergeCell ref="D112:D113"/>
    <mergeCell ref="G112:G113"/>
    <mergeCell ref="H112:H113"/>
    <mergeCell ref="I112:I113"/>
    <mergeCell ref="J112:K112"/>
    <mergeCell ref="H111:N111"/>
    <mergeCell ref="O111:O113"/>
    <mergeCell ref="L112:M112"/>
    <mergeCell ref="D191:G191"/>
    <mergeCell ref="E192:E193"/>
    <mergeCell ref="F192:F193"/>
    <mergeCell ref="I192:I193"/>
    <mergeCell ref="N192:N193"/>
    <mergeCell ref="G192:G193"/>
    <mergeCell ref="H192:H193"/>
    <mergeCell ref="D163:G163"/>
    <mergeCell ref="H163:N163"/>
    <mergeCell ref="O163:O165"/>
    <mergeCell ref="J192:K192"/>
    <mergeCell ref="L192:M192"/>
    <mergeCell ref="B192:B193"/>
    <mergeCell ref="L85:M85"/>
    <mergeCell ref="D60:D61"/>
    <mergeCell ref="G60:G61"/>
    <mergeCell ref="O59:O61"/>
    <mergeCell ref="H60:H61"/>
    <mergeCell ref="I60:I61"/>
    <mergeCell ref="J60:K60"/>
    <mergeCell ref="L60:M60"/>
    <mergeCell ref="H59:N59"/>
    <mergeCell ref="E60:E61"/>
    <mergeCell ref="F60:F61"/>
    <mergeCell ref="N60:N61"/>
    <mergeCell ref="F85:F86"/>
    <mergeCell ref="I85:I86"/>
    <mergeCell ref="J85:K85"/>
    <mergeCell ref="B4:K4"/>
    <mergeCell ref="B6:K6"/>
    <mergeCell ref="H84:N84"/>
    <mergeCell ref="O84:O86"/>
    <mergeCell ref="B85:B86"/>
    <mergeCell ref="D85:D86"/>
    <mergeCell ref="L14:M14"/>
    <mergeCell ref="H14:H15"/>
    <mergeCell ref="B9:O9"/>
    <mergeCell ref="H13:N13"/>
    <mergeCell ref="J14:K14"/>
    <mergeCell ref="I14:I15"/>
    <mergeCell ref="B36:C36"/>
    <mergeCell ref="D14:D15"/>
    <mergeCell ref="D59:G59"/>
    <mergeCell ref="G85:G86"/>
    <mergeCell ref="B19:C19"/>
    <mergeCell ref="B20:C20"/>
    <mergeCell ref="B21:C21"/>
    <mergeCell ref="B23:C23"/>
    <mergeCell ref="B24:C24"/>
    <mergeCell ref="B25:C25"/>
    <mergeCell ref="B26:C26"/>
    <mergeCell ref="N85:N86"/>
    <mergeCell ref="B10:O10"/>
    <mergeCell ref="E14:E15"/>
    <mergeCell ref="F14:F15"/>
    <mergeCell ref="G14:G15"/>
    <mergeCell ref="H136:N136"/>
    <mergeCell ref="O13:O15"/>
    <mergeCell ref="O136:O138"/>
    <mergeCell ref="D13:G13"/>
    <mergeCell ref="D136:G136"/>
    <mergeCell ref="E137:E138"/>
    <mergeCell ref="B14:C15"/>
    <mergeCell ref="B17:C17"/>
    <mergeCell ref="B13:C13"/>
    <mergeCell ref="B18:C18"/>
    <mergeCell ref="B30:C30"/>
    <mergeCell ref="B31:C31"/>
    <mergeCell ref="B32:C32"/>
    <mergeCell ref="B28:C28"/>
    <mergeCell ref="H85:H86"/>
    <mergeCell ref="B33:C33"/>
    <mergeCell ref="B34:C34"/>
    <mergeCell ref="B35:C35"/>
    <mergeCell ref="D84:G84"/>
    <mergeCell ref="E85:E86"/>
  </mergeCells>
  <hyperlinks>
    <hyperlink ref="E48" location="Table11" display="Table 11"/>
    <hyperlink ref="E49" location="Table12" display="Table 12"/>
    <hyperlink ref="E47" location="Table10" display="Table 10"/>
    <hyperlink ref="P58" location="B1_TL" display="Return to budget: Fallow - WC"/>
    <hyperlink ref="P59" location="Table4" display="Return to top"/>
    <hyperlink ref="P83" location="B1_TL" display="Return to budget: WC"/>
    <hyperlink ref="P84" location="Table4" display="Return to top"/>
    <hyperlink ref="P110" location="B2_TL" display="Return to budget: Fallow-SWWW"/>
    <hyperlink ref="P112" location="Table4" display="Return to top"/>
    <hyperlink ref="P111" location="B3_TL" display="Return to budget: Fallow-HRWW"/>
    <hyperlink ref="P135" location="B2_TL" display="Return to budget: SWWW"/>
    <hyperlink ref="P136" location="Table4" display="Return to top"/>
    <hyperlink ref="P163" location="Table4" display="Return to top"/>
    <hyperlink ref="P162" location="B3_TL" display="Return to budget: HRWW"/>
    <hyperlink ref="P190" location="B4_TL" display="Return to budget: Fallow-SWWW"/>
    <hyperlink ref="P192" location="Table4" display="Return to top"/>
    <hyperlink ref="P191" location="B5_TL" display="Return to budget: Fallow-HRWW"/>
    <hyperlink ref="P215" location="B4_TL" display="Return to budget: SWWW"/>
    <hyperlink ref="P216" location="Table4" display="Return to top"/>
    <hyperlink ref="P243" location="Table4" display="Return to top"/>
    <hyperlink ref="P242" location="B5_TL" display="Return to budget: HRWW"/>
    <hyperlink ref="E41" location="Table5" display="Table 5"/>
    <hyperlink ref="E42" location="Table6" display="Table 6"/>
    <hyperlink ref="E43" location="Table7" display="Table 7"/>
    <hyperlink ref="E44" location="Table8" display="Table 8"/>
    <hyperlink ref="E45" location="Table9" display="Table 9"/>
  </hyperlinks>
  <pageMargins left="1" right="1" top="0.46" bottom="0.28000000000000003" header="0.39" footer="0.5"/>
  <pageSetup scale="63" fitToHeight="5" orientation="landscape" r:id="rId1"/>
  <headerFooter>
    <oddFooter>&amp;L&amp;A&amp;C&amp;F&amp;R&amp;D</oddFooter>
  </headerFooter>
  <rowBreaks count="4" manualBreakCount="4">
    <brk id="38" max="16383" man="1"/>
    <brk id="108" max="16383" man="1"/>
    <brk id="160" max="16383" man="1"/>
    <brk id="213" max="16383" man="1"/>
  </rowBreaks>
  <ignoredErrors>
    <ignoredError sqref="G140 G14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2:B37"/>
  <sheetViews>
    <sheetView showGridLines="0" zoomScale="90" zoomScaleNormal="90" zoomScaleSheetLayoutView="100" workbookViewId="0"/>
  </sheetViews>
  <sheetFormatPr defaultColWidth="9.109375" defaultRowHeight="13.2" x14ac:dyDescent="0.25"/>
  <cols>
    <col min="1" max="10" width="9.109375" style="157"/>
    <col min="11" max="11" width="11.109375" style="157" customWidth="1"/>
    <col min="12" max="16384" width="9.109375" style="157"/>
  </cols>
  <sheetData>
    <row r="2" spans="1:2" x14ac:dyDescent="0.25">
      <c r="B2" s="275"/>
    </row>
    <row r="4" spans="1:2" ht="17.399999999999999" x14ac:dyDescent="0.3">
      <c r="A4" s="251"/>
    </row>
    <row r="5" spans="1:2" x14ac:dyDescent="0.25">
      <c r="A5" s="89"/>
    </row>
    <row r="30" spans="1:1" ht="17.399999999999999" x14ac:dyDescent="0.3">
      <c r="A30" s="251"/>
    </row>
    <row r="31" spans="1:1" x14ac:dyDescent="0.25">
      <c r="A31" s="89"/>
    </row>
    <row r="32" spans="1:1" x14ac:dyDescent="0.25">
      <c r="A32" s="89"/>
    </row>
    <row r="33" spans="1:1" x14ac:dyDescent="0.25">
      <c r="A33" s="89"/>
    </row>
    <row r="34" spans="1:1" x14ac:dyDescent="0.25">
      <c r="A34" s="89"/>
    </row>
    <row r="36" spans="1:1" x14ac:dyDescent="0.25">
      <c r="A36" s="89"/>
    </row>
    <row r="37" spans="1:1" x14ac:dyDescent="0.25">
      <c r="A37" s="89"/>
    </row>
  </sheetData>
  <pageMargins left="0.7" right="0.7" top="0.75" bottom="0.75" header="0.3" footer="0.3"/>
  <pageSetup scale="87" fitToHeight="4" orientation="portrait" r:id="rId1"/>
  <headerFooter>
    <oddFooter>&amp;L&amp;A&amp;C&amp;F&amp;R&amp;D</oddFooter>
  </headerFooter>
  <rowBreaks count="3" manualBreakCount="3">
    <brk id="60" max="10" man="1"/>
    <brk id="122" max="10" man="1"/>
    <brk id="170"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
  <sheetViews>
    <sheetView zoomScale="80" zoomScaleNormal="80" workbookViewId="0">
      <selection activeCell="H1" sqref="H1:H1048576"/>
    </sheetView>
  </sheetViews>
  <sheetFormatPr defaultRowHeight="13.2" x14ac:dyDescent="0.25"/>
  <cols>
    <col min="1" max="2" width="13" customWidth="1"/>
    <col min="3" max="3" width="20.6640625" customWidth="1"/>
    <col min="4" max="5" width="13" customWidth="1"/>
    <col min="6" max="6" width="14.5546875" customWidth="1"/>
    <col min="8" max="8" width="13" style="619" customWidth="1"/>
    <col min="10" max="10" width="14.5546875" customWidth="1"/>
    <col min="11" max="12" width="13" customWidth="1"/>
  </cols>
  <sheetData>
    <row r="1" spans="1:11" ht="15" x14ac:dyDescent="0.25">
      <c r="A1" s="97"/>
      <c r="B1" s="98"/>
      <c r="C1" s="99"/>
      <c r="D1" s="99"/>
      <c r="E1" s="99"/>
      <c r="F1" s="231"/>
      <c r="G1" s="99"/>
      <c r="H1" s="614"/>
      <c r="I1" s="229"/>
      <c r="J1" s="93"/>
    </row>
    <row r="2" spans="1:11" ht="15.6" x14ac:dyDescent="0.3">
      <c r="A2" s="100"/>
      <c r="B2" s="101"/>
      <c r="C2" s="102"/>
      <c r="D2" s="94" t="s">
        <v>73</v>
      </c>
      <c r="E2" s="94"/>
      <c r="F2" s="232"/>
      <c r="G2" s="102"/>
      <c r="H2" s="615"/>
      <c r="I2" s="234" t="s">
        <v>117</v>
      </c>
      <c r="J2" s="93"/>
    </row>
    <row r="3" spans="1:11" ht="15.6" x14ac:dyDescent="0.3">
      <c r="A3" s="98"/>
      <c r="B3" s="98"/>
      <c r="C3" s="95" t="s">
        <v>78</v>
      </c>
      <c r="D3" s="94" t="s">
        <v>80</v>
      </c>
      <c r="E3" s="94" t="s">
        <v>240</v>
      </c>
      <c r="F3" s="227" t="s">
        <v>73</v>
      </c>
      <c r="G3" s="96" t="s">
        <v>76</v>
      </c>
      <c r="H3" s="616" t="s">
        <v>74</v>
      </c>
      <c r="I3" s="225" t="s">
        <v>75</v>
      </c>
      <c r="J3" s="93"/>
    </row>
    <row r="4" spans="1:11" ht="15.6" x14ac:dyDescent="0.3">
      <c r="A4" s="98"/>
      <c r="B4" s="98"/>
      <c r="C4" s="95" t="s">
        <v>82</v>
      </c>
      <c r="D4" s="94" t="s">
        <v>2</v>
      </c>
      <c r="E4" s="94" t="s">
        <v>241</v>
      </c>
      <c r="F4" s="227" t="s">
        <v>118</v>
      </c>
      <c r="G4" s="96" t="s">
        <v>81</v>
      </c>
      <c r="H4" s="616" t="s">
        <v>79</v>
      </c>
      <c r="I4" s="225" t="s">
        <v>43</v>
      </c>
      <c r="J4" s="93"/>
    </row>
    <row r="5" spans="1:11" ht="15.6" x14ac:dyDescent="0.3">
      <c r="A5" s="205" t="s">
        <v>38</v>
      </c>
      <c r="B5" s="96"/>
      <c r="C5" s="203" t="s">
        <v>84</v>
      </c>
      <c r="D5" s="203" t="s">
        <v>84</v>
      </c>
      <c r="E5" s="203"/>
      <c r="F5" s="233" t="s">
        <v>84</v>
      </c>
      <c r="G5" s="203" t="s">
        <v>84</v>
      </c>
      <c r="H5" s="617" t="s">
        <v>84</v>
      </c>
      <c r="I5" s="230" t="s">
        <v>84</v>
      </c>
      <c r="J5" s="93"/>
    </row>
    <row r="6" spans="1:11" ht="15" x14ac:dyDescent="0.25">
      <c r="A6" s="204" t="s">
        <v>229</v>
      </c>
      <c r="B6" s="204"/>
      <c r="C6" s="178">
        <f>AVERAGE(Summary!H25)</f>
        <v>289.8</v>
      </c>
      <c r="D6" s="178">
        <f>AVERAGE(Summary!I25)</f>
        <v>187.68426562500002</v>
      </c>
      <c r="E6" s="178">
        <f>AVERAGE(Summary!J25)</f>
        <v>107.98136443359375</v>
      </c>
      <c r="F6" s="228">
        <f>AVERAGE(Summary!K25)</f>
        <v>295.66563005859376</v>
      </c>
      <c r="G6" s="178">
        <f>AVERAGE(Summary!L25)</f>
        <v>102.11573437499999</v>
      </c>
      <c r="H6" s="618">
        <f>AVERAGE(0,Summary!M25)</f>
        <v>-2.9328150292968758</v>
      </c>
      <c r="I6" s="226">
        <f>AVERAGE(Summary!N25)</f>
        <v>61</v>
      </c>
      <c r="J6" s="347">
        <v>4</v>
      </c>
      <c r="K6" s="346"/>
    </row>
    <row r="7" spans="1:11" ht="15" x14ac:dyDescent="0.25">
      <c r="A7" s="204" t="s">
        <v>356</v>
      </c>
      <c r="B7" s="204"/>
      <c r="C7" s="178">
        <f>AVERAGE(Summary!H19,Summary!H21)</f>
        <v>316.77499999999998</v>
      </c>
      <c r="D7" s="178">
        <f>AVERAGE(Summary!I19,Summary!I21)</f>
        <v>202.39128500000001</v>
      </c>
      <c r="E7" s="178">
        <f>AVERAGE(Summary!J19,Summary!J21)</f>
        <v>117.17843774023439</v>
      </c>
      <c r="F7" s="228">
        <f>AVERAGE(Summary!K19,Summary!K21)</f>
        <v>319.5697227402344</v>
      </c>
      <c r="G7" s="178">
        <f>AVERAGE(Summary!L19,Summary!L21)</f>
        <v>114.383715</v>
      </c>
      <c r="H7" s="618">
        <f>AVERAGE(0,Summary!M19,0,Summary!M21)</f>
        <v>-1.3973613701171956</v>
      </c>
      <c r="I7" s="226">
        <f>AVERAGE(Summary!N19,Summary!N21)</f>
        <v>67.5</v>
      </c>
      <c r="J7" s="347" t="s">
        <v>309</v>
      </c>
      <c r="K7" s="346"/>
    </row>
  </sheetData>
  <printOptions headings="1"/>
  <pageMargins left="0.7" right="0.7" top="0.75" bottom="0.75" header="0.3" footer="0.3"/>
  <pageSetup scale="67"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800080"/>
    <pageSetUpPr autoPageBreaks="0" fitToPage="1"/>
  </sheetPr>
  <dimension ref="A1:II1097"/>
  <sheetViews>
    <sheetView showGridLines="0" topLeftCell="B1" zoomScale="90" zoomScaleNormal="90" workbookViewId="0">
      <selection activeCell="B35" sqref="B35"/>
    </sheetView>
  </sheetViews>
  <sheetFormatPr defaultColWidth="15.5546875" defaultRowHeight="13.2" x14ac:dyDescent="0.25"/>
  <cols>
    <col min="1" max="1" width="4.6640625" style="56" customWidth="1"/>
    <col min="2" max="2" width="9.88671875" style="56" customWidth="1"/>
    <col min="3" max="3" width="36.33203125" style="39" customWidth="1"/>
    <col min="4" max="4" width="11.6640625" style="459" customWidth="1"/>
    <col min="5" max="5" width="11.44140625" style="460" customWidth="1"/>
    <col min="6" max="6" width="11.44140625" style="461" customWidth="1"/>
    <col min="7" max="7" width="5" style="461" customWidth="1"/>
    <col min="8" max="8" width="11.6640625" style="460" customWidth="1"/>
    <col min="9" max="10" width="14.109375" style="39" customWidth="1"/>
    <col min="11" max="11" width="17.88671875" style="39" customWidth="1"/>
    <col min="12" max="12" width="12.33203125" style="373" customWidth="1"/>
    <col min="13" max="13" width="12" style="462" customWidth="1"/>
    <col min="14" max="14" width="15.5546875" style="39"/>
    <col min="15" max="15" width="9.109375" style="39" customWidth="1"/>
    <col min="16" max="16" width="9.109375" style="56" customWidth="1"/>
    <col min="17" max="48" width="15.5546875" style="89"/>
    <col min="49" max="16384" width="15.5546875" style="39"/>
  </cols>
  <sheetData>
    <row r="1" spans="2:48" s="56" customFormat="1" x14ac:dyDescent="0.25">
      <c r="D1" s="354"/>
      <c r="E1" s="355"/>
      <c r="F1" s="356"/>
      <c r="G1" s="356"/>
      <c r="H1" s="355"/>
      <c r="L1" s="354"/>
      <c r="M1" s="357"/>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2:48" s="56" customFormat="1" x14ac:dyDescent="0.25">
      <c r="B2" s="254" t="s">
        <v>261</v>
      </c>
      <c r="C2" s="350"/>
      <c r="D2" s="351"/>
      <c r="E2" s="350"/>
      <c r="F2" s="352"/>
      <c r="G2" s="350"/>
      <c r="H2" s="351"/>
      <c r="I2" s="350"/>
      <c r="J2" s="353"/>
      <c r="K2" s="358"/>
      <c r="L2" s="354"/>
      <c r="M2" s="593"/>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row>
    <row r="3" spans="2:48" s="56" customFormat="1" x14ac:dyDescent="0.25">
      <c r="B3" s="121" t="s">
        <v>239</v>
      </c>
      <c r="K3" s="359"/>
      <c r="L3" s="354"/>
      <c r="M3" s="594"/>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row>
    <row r="4" spans="2:48" s="56" customFormat="1" x14ac:dyDescent="0.25">
      <c r="B4" s="621" t="s">
        <v>262</v>
      </c>
      <c r="C4" s="621"/>
      <c r="D4" s="621"/>
      <c r="E4" s="621"/>
      <c r="F4" s="621"/>
      <c r="G4" s="621"/>
      <c r="H4" s="621"/>
      <c r="I4" s="621"/>
      <c r="J4" s="621"/>
      <c r="K4" s="122"/>
      <c r="L4" s="354"/>
      <c r="M4" s="595"/>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row>
    <row r="5" spans="2:48" s="56" customFormat="1" x14ac:dyDescent="0.25">
      <c r="B5" s="123" t="s">
        <v>263</v>
      </c>
      <c r="C5" s="123"/>
      <c r="D5" s="123"/>
      <c r="E5" s="123"/>
      <c r="F5" s="123"/>
      <c r="G5" s="123"/>
      <c r="H5" s="123"/>
      <c r="I5" s="123"/>
      <c r="J5" s="123"/>
      <c r="K5" s="360"/>
      <c r="L5" s="354"/>
      <c r="M5" s="596"/>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row>
    <row r="6" spans="2:48" s="56" customFormat="1" x14ac:dyDescent="0.25">
      <c r="B6" s="622" t="s">
        <v>307</v>
      </c>
      <c r="C6" s="622"/>
      <c r="D6" s="622"/>
      <c r="E6" s="622"/>
      <c r="F6" s="622"/>
      <c r="G6" s="622"/>
      <c r="H6" s="622"/>
      <c r="I6" s="622"/>
      <c r="J6" s="622"/>
      <c r="K6" s="361"/>
      <c r="L6" s="354"/>
      <c r="M6" s="597"/>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row>
    <row r="7" spans="2:48" s="56" customFormat="1" x14ac:dyDescent="0.25">
      <c r="B7" s="362"/>
      <c r="F7" s="354"/>
      <c r="G7" s="354"/>
      <c r="L7" s="354"/>
      <c r="M7" s="598"/>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row>
    <row r="8" spans="2:48" s="56" customFormat="1" x14ac:dyDescent="0.25">
      <c r="B8" s="362"/>
      <c r="F8" s="354"/>
      <c r="G8" s="354"/>
      <c r="L8" s="354"/>
      <c r="M8" s="598"/>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row>
    <row r="9" spans="2:48" s="191" customFormat="1" ht="15.6" x14ac:dyDescent="0.25">
      <c r="B9" s="485" t="s">
        <v>433</v>
      </c>
      <c r="D9" s="364"/>
      <c r="E9" s="364"/>
      <c r="F9" s="364"/>
      <c r="G9" s="364"/>
      <c r="H9" s="364"/>
      <c r="I9" s="364"/>
      <c r="J9" s="364"/>
      <c r="K9" s="364"/>
      <c r="L9" s="364"/>
      <c r="M9" s="599"/>
      <c r="N9" s="364"/>
      <c r="O9" s="364"/>
      <c r="P9" s="364"/>
    </row>
    <row r="10" spans="2:48" s="191" customFormat="1" ht="3" customHeight="1" x14ac:dyDescent="0.25">
      <c r="B10" s="363"/>
      <c r="D10" s="364"/>
      <c r="E10" s="364"/>
      <c r="F10" s="364"/>
      <c r="G10" s="364"/>
      <c r="H10" s="364"/>
      <c r="I10" s="364"/>
      <c r="J10" s="364"/>
      <c r="K10" s="364"/>
      <c r="L10" s="364"/>
      <c r="M10" s="599"/>
      <c r="N10" s="364"/>
      <c r="O10" s="364"/>
      <c r="P10" s="364"/>
    </row>
    <row r="11" spans="2:48" s="191" customFormat="1" x14ac:dyDescent="0.25">
      <c r="B11" s="364" t="s">
        <v>300</v>
      </c>
      <c r="D11" s="364"/>
      <c r="E11" s="364"/>
      <c r="F11" s="364"/>
      <c r="G11" s="364"/>
      <c r="H11" s="364"/>
      <c r="I11" s="364"/>
      <c r="J11" s="364"/>
      <c r="K11" s="364"/>
      <c r="L11" s="364"/>
      <c r="M11" s="599"/>
      <c r="N11" s="364"/>
      <c r="O11" s="364"/>
      <c r="P11" s="364"/>
    </row>
    <row r="12" spans="2:48" s="191" customFormat="1" ht="7.5" customHeight="1" x14ac:dyDescent="0.25">
      <c r="B12" s="365"/>
      <c r="C12" s="366"/>
      <c r="D12" s="367"/>
      <c r="E12" s="367"/>
      <c r="F12" s="367"/>
      <c r="G12" s="367"/>
      <c r="H12" s="367"/>
      <c r="I12" s="367"/>
      <c r="J12" s="367"/>
      <c r="K12" s="367"/>
      <c r="L12" s="367"/>
      <c r="M12" s="600"/>
      <c r="N12" s="367"/>
      <c r="O12" s="367"/>
      <c r="P12" s="367"/>
    </row>
    <row r="13" spans="2:48" x14ac:dyDescent="0.25">
      <c r="B13" s="368"/>
      <c r="C13" s="368"/>
      <c r="D13" s="62"/>
      <c r="E13" s="369"/>
      <c r="F13" s="370"/>
      <c r="G13" s="370"/>
      <c r="H13" s="369"/>
      <c r="I13" s="371"/>
      <c r="J13" s="54"/>
      <c r="K13" s="372"/>
      <c r="M13" s="374"/>
      <c r="N13" s="371" t="s">
        <v>36</v>
      </c>
      <c r="O13" s="623" t="s">
        <v>442</v>
      </c>
      <c r="P13" s="623"/>
    </row>
    <row r="14" spans="2:48" x14ac:dyDescent="0.25">
      <c r="B14" s="41"/>
      <c r="C14" s="41"/>
      <c r="D14" s="54"/>
      <c r="E14" s="369"/>
      <c r="F14" s="370"/>
      <c r="G14" s="370"/>
      <c r="H14" s="375" t="s">
        <v>78</v>
      </c>
      <c r="I14" s="371" t="s">
        <v>80</v>
      </c>
      <c r="J14" s="54" t="s">
        <v>240</v>
      </c>
      <c r="K14" s="376" t="s">
        <v>242</v>
      </c>
      <c r="L14" s="377" t="s">
        <v>76</v>
      </c>
      <c r="M14" s="601" t="s">
        <v>74</v>
      </c>
      <c r="N14" s="371" t="s">
        <v>284</v>
      </c>
      <c r="O14" s="624"/>
      <c r="P14" s="624"/>
    </row>
    <row r="15" spans="2:48" x14ac:dyDescent="0.25">
      <c r="B15" s="216"/>
      <c r="C15" s="216"/>
      <c r="D15" s="195"/>
      <c r="E15" s="375" t="s">
        <v>77</v>
      </c>
      <c r="F15" s="378" t="s">
        <v>51</v>
      </c>
      <c r="G15" s="378"/>
      <c r="H15" s="379" t="s">
        <v>82</v>
      </c>
      <c r="I15" s="371" t="s">
        <v>2</v>
      </c>
      <c r="J15" s="195" t="s">
        <v>241</v>
      </c>
      <c r="K15" s="376" t="s">
        <v>243</v>
      </c>
      <c r="L15" s="380" t="s">
        <v>81</v>
      </c>
      <c r="M15" s="378" t="s">
        <v>79</v>
      </c>
      <c r="N15" s="371" t="s">
        <v>43</v>
      </c>
      <c r="O15" s="195" t="s">
        <v>443</v>
      </c>
      <c r="P15" s="54" t="s">
        <v>444</v>
      </c>
    </row>
    <row r="16" spans="2:48" x14ac:dyDescent="0.25">
      <c r="B16" s="381" t="s">
        <v>272</v>
      </c>
      <c r="C16" s="52" t="s">
        <v>283</v>
      </c>
      <c r="D16" s="52" t="s">
        <v>42</v>
      </c>
      <c r="E16" s="382" t="s">
        <v>82</v>
      </c>
      <c r="F16" s="382" t="s">
        <v>83</v>
      </c>
      <c r="G16" s="382"/>
      <c r="H16" s="382" t="s">
        <v>84</v>
      </c>
      <c r="I16" s="383" t="s">
        <v>84</v>
      </c>
      <c r="J16" s="384" t="s">
        <v>84</v>
      </c>
      <c r="K16" s="385" t="s">
        <v>84</v>
      </c>
      <c r="L16" s="384" t="s">
        <v>84</v>
      </c>
      <c r="M16" s="384" t="s">
        <v>84</v>
      </c>
      <c r="N16" s="383" t="s">
        <v>84</v>
      </c>
      <c r="O16" s="384" t="s">
        <v>119</v>
      </c>
      <c r="P16" s="52" t="s">
        <v>119</v>
      </c>
    </row>
    <row r="17" spans="1:243" ht="23.25" customHeight="1" x14ac:dyDescent="0.25">
      <c r="B17" s="411"/>
      <c r="C17" s="412" t="s">
        <v>467</v>
      </c>
      <c r="D17" s="413"/>
      <c r="E17" s="414"/>
      <c r="F17" s="408"/>
      <c r="G17" s="387"/>
      <c r="H17" s="408"/>
      <c r="I17" s="409"/>
      <c r="J17" s="408"/>
      <c r="K17" s="410"/>
      <c r="L17" s="408"/>
      <c r="M17" s="602"/>
      <c r="N17" s="409"/>
      <c r="O17" s="408"/>
      <c r="P17" s="408"/>
    </row>
    <row r="18" spans="1:243" s="393" customFormat="1" ht="6.75" customHeight="1" x14ac:dyDescent="0.25">
      <c r="A18" s="350"/>
      <c r="B18" s="394"/>
      <c r="C18" s="398"/>
      <c r="D18" s="396"/>
      <c r="E18" s="397"/>
      <c r="F18" s="387"/>
      <c r="G18" s="387"/>
      <c r="H18" s="388"/>
      <c r="I18" s="389"/>
      <c r="J18" s="388"/>
      <c r="K18" s="390"/>
      <c r="L18" s="391"/>
      <c r="M18" s="603"/>
      <c r="N18" s="389"/>
      <c r="O18" s="388"/>
      <c r="P18" s="392"/>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row>
    <row r="19" spans="1:243" x14ac:dyDescent="0.25">
      <c r="B19" s="576">
        <v>1</v>
      </c>
      <c r="C19" s="398" t="s">
        <v>312</v>
      </c>
      <c r="D19" s="399" t="s">
        <v>63</v>
      </c>
      <c r="E19" s="415">
        <v>1500</v>
      </c>
      <c r="F19" s="401">
        <v>0.2077</v>
      </c>
      <c r="G19" s="387"/>
      <c r="H19" s="402">
        <f>+F19*E19</f>
        <v>311.55</v>
      </c>
      <c r="I19" s="403">
        <f>'WC (canola rotation)'!V70+'WC (canola rotation)'!K70</f>
        <v>218.77252000000001</v>
      </c>
      <c r="J19" s="402">
        <f>'WC (canola rotation)'!V86+'WC (canola rotation)'!K86</f>
        <v>114.8179424921875</v>
      </c>
      <c r="K19" s="404">
        <f>'WC (canola rotation)'!V88+'WC (canola rotation)'!K88</f>
        <v>333.5904624921875</v>
      </c>
      <c r="L19" s="405">
        <f>+H19-I19</f>
        <v>92.777479999999997</v>
      </c>
      <c r="M19" s="604">
        <f>+H19-K19</f>
        <v>-22.040462492187487</v>
      </c>
      <c r="N19" s="403">
        <f>'WC (canola rotation)'!$V$79</f>
        <v>63</v>
      </c>
      <c r="O19" s="581">
        <f>'WC (canola rotation)'!P81</f>
        <v>0.33300000000000002</v>
      </c>
      <c r="P19" s="581">
        <f>'WC (canola rotation)'!P82</f>
        <v>0.66600000000000004</v>
      </c>
    </row>
    <row r="20" spans="1:243" ht="10.5" customHeight="1" x14ac:dyDescent="0.25">
      <c r="B20" s="407"/>
      <c r="C20" s="398"/>
      <c r="D20" s="399"/>
      <c r="E20" s="397"/>
      <c r="F20" s="387"/>
      <c r="G20" s="387"/>
      <c r="H20" s="402"/>
      <c r="I20" s="403"/>
      <c r="J20" s="402"/>
      <c r="K20" s="404"/>
      <c r="L20" s="405"/>
      <c r="M20" s="604"/>
      <c r="N20" s="403"/>
      <c r="O20" s="402"/>
      <c r="P20" s="406"/>
    </row>
    <row r="21" spans="1:243" x14ac:dyDescent="0.25">
      <c r="B21" s="576">
        <v>2</v>
      </c>
      <c r="C21" s="398" t="s">
        <v>310</v>
      </c>
      <c r="D21" s="399" t="s">
        <v>92</v>
      </c>
      <c r="E21" s="400">
        <v>50</v>
      </c>
      <c r="F21" s="401">
        <v>6.44</v>
      </c>
      <c r="G21" s="387"/>
      <c r="H21" s="402">
        <f>+F21*E21</f>
        <v>322</v>
      </c>
      <c r="I21" s="403">
        <f>'SWWW (oilseed rotation)'!V69+'SWWW (oilseed rotation)'!K69</f>
        <v>186.01005000000001</v>
      </c>
      <c r="J21" s="402">
        <f>'SWWW (oilseed rotation)'!V85+'SWWW (oilseed rotation)'!K85</f>
        <v>119.53893298828126</v>
      </c>
      <c r="K21" s="404">
        <f>'SWWW (oilseed rotation)'!V87+'SWWW (oilseed rotation)'!K87</f>
        <v>305.5489829882813</v>
      </c>
      <c r="L21" s="405">
        <f>+H21-I21</f>
        <v>135.98994999999999</v>
      </c>
      <c r="M21" s="604">
        <f>+H21-K21</f>
        <v>16.451017011718704</v>
      </c>
      <c r="N21" s="403">
        <f>'SWWW (oilseed rotation)'!$V$78</f>
        <v>72</v>
      </c>
      <c r="O21" s="581">
        <f>'SWWW (oilseed rotation)'!P80</f>
        <v>0.33300000000000002</v>
      </c>
      <c r="P21" s="581">
        <f>'SWWW (oilseed rotation)'!P81</f>
        <v>0.66600000000000004</v>
      </c>
    </row>
    <row r="22" spans="1:243" ht="10.5" customHeight="1" x14ac:dyDescent="0.25">
      <c r="B22" s="407"/>
      <c r="C22" s="398"/>
      <c r="D22" s="399"/>
      <c r="E22" s="397"/>
      <c r="F22" s="387"/>
      <c r="G22" s="387"/>
      <c r="H22" s="402"/>
      <c r="I22" s="403"/>
      <c r="J22" s="402"/>
      <c r="K22" s="404"/>
      <c r="L22" s="405"/>
      <c r="M22" s="604"/>
      <c r="N22" s="403"/>
      <c r="O22" s="402"/>
      <c r="P22" s="406"/>
    </row>
    <row r="23" spans="1:243" s="393" customFormat="1" x14ac:dyDescent="0.25">
      <c r="A23" s="350"/>
      <c r="B23" s="395"/>
      <c r="C23" s="574" t="s">
        <v>468</v>
      </c>
      <c r="D23" s="575"/>
      <c r="E23" s="386"/>
      <c r="F23" s="387"/>
      <c r="G23" s="387"/>
      <c r="H23" s="388"/>
      <c r="I23" s="389"/>
      <c r="J23" s="388"/>
      <c r="K23" s="390"/>
      <c r="L23" s="391"/>
      <c r="M23" s="603"/>
      <c r="N23" s="389"/>
      <c r="O23" s="388"/>
      <c r="P23" s="392"/>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row>
    <row r="24" spans="1:243" s="393" customFormat="1" ht="6.75" customHeight="1" x14ac:dyDescent="0.25">
      <c r="A24" s="350"/>
      <c r="B24" s="394"/>
      <c r="C24" s="395"/>
      <c r="D24" s="396"/>
      <c r="E24" s="397"/>
      <c r="F24" s="387"/>
      <c r="G24" s="387"/>
      <c r="H24" s="388"/>
      <c r="I24" s="389"/>
      <c r="J24" s="388"/>
      <c r="K24" s="390"/>
      <c r="L24" s="391"/>
      <c r="M24" s="603"/>
      <c r="N24" s="389"/>
      <c r="O24" s="388"/>
      <c r="P24" s="392"/>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row>
    <row r="25" spans="1:243" x14ac:dyDescent="0.25">
      <c r="B25" s="576">
        <v>4</v>
      </c>
      <c r="C25" s="398" t="s">
        <v>310</v>
      </c>
      <c r="D25" s="399" t="s">
        <v>92</v>
      </c>
      <c r="E25" s="400">
        <v>45</v>
      </c>
      <c r="F25" s="401">
        <v>6.44</v>
      </c>
      <c r="G25" s="387"/>
      <c r="H25" s="402">
        <f>+F25*E25</f>
        <v>289.8</v>
      </c>
      <c r="I25" s="403">
        <f>'SWWW (grain rotation)'!V69+'SWWW (grain rotation)'!K69</f>
        <v>187.68426562500002</v>
      </c>
      <c r="J25" s="402">
        <f>'SWWW (grain rotation)'!V85+'SWWW (grain rotation)'!K85</f>
        <v>107.98136443359375</v>
      </c>
      <c r="K25" s="404">
        <f>'SWWW (grain rotation)'!V87+'SWWW (grain rotation)'!K87</f>
        <v>295.66563005859376</v>
      </c>
      <c r="L25" s="405">
        <f>+H25-I25</f>
        <v>102.11573437499999</v>
      </c>
      <c r="M25" s="604">
        <f>+H25-K25</f>
        <v>-5.8656300585937515</v>
      </c>
      <c r="N25" s="403">
        <f>+'SWWW (grain rotation)'!$V$78</f>
        <v>61</v>
      </c>
      <c r="O25" s="581">
        <f>'SWWW (grain rotation)'!P80</f>
        <v>0.33300000000000002</v>
      </c>
      <c r="P25" s="581">
        <f>'SWWW (grain rotation)'!P81</f>
        <v>0.66600000000000004</v>
      </c>
    </row>
    <row r="26" spans="1:243" ht="10.5" customHeight="1" x14ac:dyDescent="0.25">
      <c r="B26" s="407"/>
      <c r="C26" s="398"/>
      <c r="D26" s="399"/>
      <c r="E26" s="397"/>
      <c r="F26" s="387"/>
      <c r="G26" s="387"/>
      <c r="H26" s="402"/>
      <c r="I26" s="403"/>
      <c r="J26" s="402"/>
      <c r="K26" s="404"/>
      <c r="L26" s="405"/>
      <c r="M26" s="604"/>
      <c r="N26" s="403"/>
      <c r="O26" s="402"/>
      <c r="P26" s="406"/>
    </row>
    <row r="27" spans="1:243" x14ac:dyDescent="0.25">
      <c r="B27" s="56" t="s">
        <v>282</v>
      </c>
      <c r="C27" s="56"/>
      <c r="D27" s="56"/>
      <c r="E27" s="56"/>
      <c r="F27" s="56"/>
      <c r="G27" s="56"/>
      <c r="H27" s="56"/>
      <c r="I27" s="89"/>
      <c r="J27" s="89"/>
      <c r="K27" s="56"/>
      <c r="L27" s="89"/>
      <c r="M27" s="605"/>
      <c r="N27" s="89"/>
      <c r="O27" s="89"/>
      <c r="P27" s="89"/>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row>
    <row r="28" spans="1:243" x14ac:dyDescent="0.25">
      <c r="B28" s="416" t="s">
        <v>299</v>
      </c>
      <c r="D28" s="417"/>
      <c r="E28" s="417"/>
      <c r="F28" s="418"/>
      <c r="G28" s="418"/>
      <c r="H28" s="418"/>
      <c r="I28" s="418"/>
      <c r="J28" s="418"/>
      <c r="K28" s="418"/>
      <c r="L28" s="418"/>
      <c r="M28" s="606"/>
      <c r="N28" s="418"/>
      <c r="O28" s="418"/>
      <c r="P28" s="89"/>
    </row>
    <row r="29" spans="1:243" s="89" customFormat="1" x14ac:dyDescent="0.25">
      <c r="B29" s="416" t="s">
        <v>285</v>
      </c>
      <c r="D29" s="417"/>
      <c r="E29" s="417"/>
      <c r="F29" s="418"/>
      <c r="G29" s="418"/>
      <c r="H29" s="418"/>
      <c r="I29" s="418"/>
      <c r="J29" s="418"/>
      <c r="K29" s="418"/>
      <c r="L29" s="418"/>
      <c r="M29" s="606"/>
      <c r="N29" s="418"/>
      <c r="O29" s="418"/>
    </row>
    <row r="30" spans="1:243" s="89" customFormat="1" x14ac:dyDescent="0.25">
      <c r="B30" s="416"/>
      <c r="D30" s="417"/>
      <c r="E30" s="417"/>
      <c r="F30" s="418"/>
      <c r="G30" s="418"/>
      <c r="H30" s="418"/>
      <c r="I30" s="418"/>
      <c r="J30" s="418"/>
      <c r="K30" s="418"/>
      <c r="L30" s="418"/>
      <c r="M30" s="606"/>
      <c r="N30" s="418"/>
      <c r="O30" s="418"/>
    </row>
    <row r="31" spans="1:243" s="89" customFormat="1" x14ac:dyDescent="0.25">
      <c r="B31" s="416"/>
      <c r="D31" s="417"/>
      <c r="E31" s="417"/>
      <c r="F31" s="418"/>
      <c r="G31" s="418"/>
      <c r="H31" s="418"/>
      <c r="I31" s="418"/>
      <c r="J31" s="418"/>
      <c r="K31" s="418"/>
      <c r="L31" s="418"/>
      <c r="M31" s="606"/>
      <c r="N31" s="418"/>
      <c r="O31" s="418"/>
    </row>
    <row r="32" spans="1:243" ht="15" customHeight="1" x14ac:dyDescent="0.25">
      <c r="C32" s="56"/>
      <c r="D32" s="56"/>
      <c r="E32" s="56"/>
      <c r="F32" s="354"/>
      <c r="G32" s="354"/>
      <c r="H32" s="56"/>
      <c r="I32" s="56"/>
      <c r="J32" s="56"/>
      <c r="K32" s="56"/>
      <c r="L32" s="56"/>
      <c r="M32" s="598"/>
      <c r="N32" s="56"/>
      <c r="O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row>
    <row r="33" spans="1:243" s="393" customFormat="1" ht="24" customHeight="1" x14ac:dyDescent="0.3">
      <c r="A33" s="350"/>
      <c r="B33" s="331" t="s">
        <v>326</v>
      </c>
      <c r="C33" s="191"/>
      <c r="D33" s="191"/>
      <c r="E33" s="191"/>
      <c r="F33" s="419"/>
      <c r="G33" s="419"/>
      <c r="H33" s="191"/>
      <c r="I33" s="191"/>
      <c r="J33" s="350"/>
      <c r="K33" s="350"/>
      <c r="L33" s="350"/>
      <c r="M33" s="607"/>
      <c r="N33" s="350"/>
      <c r="O33" s="350"/>
      <c r="P33" s="350"/>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350"/>
      <c r="AX33" s="350"/>
      <c r="AY33" s="350"/>
      <c r="AZ33" s="350"/>
      <c r="BA33" s="350"/>
      <c r="BB33" s="350"/>
      <c r="BC33" s="350"/>
      <c r="BD33" s="350"/>
      <c r="BE33" s="350"/>
      <c r="BF33" s="350"/>
      <c r="BG33" s="350"/>
      <c r="BH33" s="350"/>
      <c r="BI33" s="350"/>
      <c r="BJ33" s="350"/>
      <c r="BK33" s="350"/>
      <c r="BL33" s="350"/>
      <c r="BM33" s="350"/>
      <c r="BN33" s="350"/>
      <c r="BO33" s="350"/>
      <c r="BP33" s="350"/>
      <c r="BQ33" s="350"/>
      <c r="BR33" s="350"/>
      <c r="BS33" s="350"/>
      <c r="BT33" s="350"/>
      <c r="BU33" s="350"/>
      <c r="BV33" s="350"/>
      <c r="BW33" s="350"/>
      <c r="BX33" s="350"/>
      <c r="BY33" s="350"/>
      <c r="BZ33" s="350"/>
      <c r="CA33" s="350"/>
      <c r="CB33" s="350"/>
      <c r="CC33" s="350"/>
      <c r="CD33" s="350"/>
      <c r="CE33" s="350"/>
      <c r="CF33" s="350"/>
      <c r="CG33" s="350"/>
      <c r="CH33" s="350"/>
      <c r="CI33" s="350"/>
      <c r="CJ33" s="350"/>
      <c r="CK33" s="350"/>
      <c r="CL33" s="350"/>
      <c r="CM33" s="350"/>
      <c r="CN33" s="350"/>
      <c r="CO33" s="350"/>
      <c r="CP33" s="350"/>
      <c r="CQ33" s="350"/>
      <c r="CR33" s="350"/>
      <c r="CS33" s="350"/>
      <c r="CT33" s="350"/>
      <c r="CU33" s="350"/>
      <c r="CV33" s="350"/>
      <c r="CW33" s="350"/>
      <c r="CX33" s="350"/>
      <c r="CY33" s="350"/>
      <c r="CZ33" s="350"/>
      <c r="DA33" s="350"/>
      <c r="DB33" s="350"/>
      <c r="DC33" s="350"/>
      <c r="DD33" s="350"/>
      <c r="DE33" s="350"/>
      <c r="DF33" s="350"/>
      <c r="DG33" s="350"/>
      <c r="DH33" s="350"/>
      <c r="DI33" s="350"/>
      <c r="DJ33" s="350"/>
      <c r="DK33" s="350"/>
      <c r="DL33" s="350"/>
      <c r="DM33" s="350"/>
      <c r="DN33" s="350"/>
      <c r="DO33" s="350"/>
      <c r="DP33" s="350"/>
      <c r="DQ33" s="350"/>
      <c r="DR33" s="350"/>
      <c r="DS33" s="350"/>
      <c r="DT33" s="350"/>
      <c r="DU33" s="350"/>
      <c r="DV33" s="350"/>
      <c r="DW33" s="350"/>
      <c r="DX33" s="350"/>
      <c r="DY33" s="350"/>
      <c r="DZ33" s="350"/>
      <c r="EA33" s="350"/>
      <c r="EB33" s="350"/>
      <c r="EC33" s="350"/>
      <c r="ED33" s="350"/>
      <c r="EE33" s="350"/>
      <c r="EF33" s="350"/>
      <c r="EG33" s="350"/>
      <c r="EH33" s="350"/>
      <c r="EI33" s="350"/>
      <c r="EJ33" s="350"/>
      <c r="EK33" s="350"/>
      <c r="EL33" s="350"/>
      <c r="EM33" s="350"/>
      <c r="EN33" s="350"/>
      <c r="EO33" s="350"/>
      <c r="EP33" s="350"/>
      <c r="EQ33" s="350"/>
      <c r="ER33" s="350"/>
      <c r="ES33" s="350"/>
      <c r="ET33" s="350"/>
      <c r="EU33" s="350"/>
      <c r="EV33" s="350"/>
      <c r="EW33" s="350"/>
      <c r="EX33" s="350"/>
      <c r="EY33" s="350"/>
      <c r="EZ33" s="350"/>
      <c r="FA33" s="350"/>
      <c r="FB33" s="350"/>
      <c r="FC33" s="350"/>
      <c r="FD33" s="350"/>
      <c r="FE33" s="350"/>
      <c r="FF33" s="350"/>
      <c r="FG33" s="350"/>
      <c r="FH33" s="350"/>
      <c r="FI33" s="350"/>
      <c r="FJ33" s="350"/>
      <c r="FK33" s="350"/>
      <c r="FL33" s="350"/>
      <c r="FM33" s="350"/>
      <c r="FN33" s="350"/>
      <c r="FO33" s="350"/>
      <c r="FP33" s="350"/>
      <c r="FQ33" s="350"/>
      <c r="FR33" s="350"/>
      <c r="FS33" s="350"/>
      <c r="FT33" s="350"/>
      <c r="FU33" s="350"/>
      <c r="FV33" s="350"/>
      <c r="FW33" s="350"/>
      <c r="FX33" s="350"/>
      <c r="FY33" s="350"/>
      <c r="FZ33" s="350"/>
      <c r="GA33" s="350"/>
      <c r="GB33" s="350"/>
      <c r="GC33" s="350"/>
      <c r="GD33" s="350"/>
      <c r="GE33" s="350"/>
      <c r="GF33" s="350"/>
      <c r="GG33" s="350"/>
      <c r="GH33" s="350"/>
      <c r="GI33" s="350"/>
      <c r="GJ33" s="350"/>
      <c r="GK33" s="350"/>
      <c r="GL33" s="350"/>
      <c r="GM33" s="350"/>
      <c r="GN33" s="350"/>
      <c r="GO33" s="350"/>
      <c r="GP33" s="350"/>
      <c r="GQ33" s="350"/>
      <c r="GR33" s="350"/>
      <c r="GS33" s="350"/>
      <c r="GT33" s="350"/>
      <c r="GU33" s="350"/>
      <c r="GV33" s="350"/>
      <c r="GW33" s="350"/>
      <c r="GX33" s="350"/>
      <c r="GY33" s="350"/>
      <c r="GZ33" s="350"/>
      <c r="HA33" s="350"/>
      <c r="HB33" s="350"/>
      <c r="HC33" s="350"/>
      <c r="HD33" s="350"/>
      <c r="HE33" s="350"/>
      <c r="HF33" s="350"/>
      <c r="HG33" s="350"/>
      <c r="HH33" s="350"/>
      <c r="HI33" s="350"/>
      <c r="HJ33" s="350"/>
      <c r="HK33" s="350"/>
      <c r="HL33" s="350"/>
      <c r="HM33" s="350"/>
      <c r="HN33" s="350"/>
      <c r="HO33" s="350"/>
      <c r="HP33" s="350"/>
      <c r="HQ33" s="350"/>
      <c r="HR33" s="350"/>
      <c r="HS33" s="350"/>
      <c r="HT33" s="350"/>
      <c r="HU33" s="350"/>
      <c r="HV33" s="350"/>
      <c r="HW33" s="350"/>
      <c r="HX33" s="350"/>
      <c r="HY33" s="350"/>
      <c r="HZ33" s="350"/>
      <c r="IA33" s="350"/>
      <c r="IB33" s="350"/>
      <c r="IC33" s="350"/>
      <c r="ID33" s="350"/>
      <c r="IE33" s="350"/>
      <c r="IF33" s="350"/>
      <c r="IG33" s="350"/>
      <c r="IH33" s="350"/>
      <c r="II33" s="350"/>
    </row>
    <row r="34" spans="1:243" s="393" customFormat="1" ht="7.5" customHeight="1" x14ac:dyDescent="0.25">
      <c r="A34" s="350"/>
      <c r="B34" s="201"/>
      <c r="C34" s="191"/>
      <c r="D34" s="191"/>
      <c r="E34" s="191"/>
      <c r="F34" s="419"/>
      <c r="G34" s="419"/>
      <c r="H34" s="191"/>
      <c r="I34" s="191"/>
      <c r="J34" s="350"/>
      <c r="K34" s="350"/>
      <c r="L34" s="350"/>
      <c r="M34" s="607"/>
      <c r="N34" s="350"/>
      <c r="O34" s="350"/>
      <c r="P34" s="350"/>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350"/>
      <c r="AX34" s="350"/>
      <c r="AY34" s="350"/>
      <c r="AZ34" s="350"/>
      <c r="BA34" s="350"/>
      <c r="BB34" s="350"/>
      <c r="BC34" s="350"/>
      <c r="BD34" s="350"/>
      <c r="BE34" s="350"/>
      <c r="BF34" s="350"/>
      <c r="BG34" s="350"/>
      <c r="BH34" s="350"/>
      <c r="BI34" s="350"/>
      <c r="BJ34" s="350"/>
      <c r="BK34" s="350"/>
      <c r="BL34" s="350"/>
      <c r="BM34" s="350"/>
      <c r="BN34" s="350"/>
      <c r="BO34" s="350"/>
      <c r="BP34" s="350"/>
      <c r="BQ34" s="350"/>
      <c r="BR34" s="350"/>
      <c r="BS34" s="350"/>
      <c r="BT34" s="350"/>
      <c r="BU34" s="350"/>
      <c r="BV34" s="350"/>
      <c r="BW34" s="350"/>
      <c r="BX34" s="350"/>
      <c r="BY34" s="350"/>
      <c r="BZ34" s="350"/>
      <c r="CA34" s="350"/>
      <c r="CB34" s="350"/>
      <c r="CC34" s="350"/>
      <c r="CD34" s="350"/>
      <c r="CE34" s="350"/>
      <c r="CF34" s="350"/>
      <c r="CG34" s="350"/>
      <c r="CH34" s="350"/>
      <c r="CI34" s="350"/>
      <c r="CJ34" s="350"/>
      <c r="CK34" s="350"/>
      <c r="CL34" s="350"/>
      <c r="CM34" s="350"/>
      <c r="CN34" s="350"/>
      <c r="CO34" s="350"/>
      <c r="CP34" s="350"/>
      <c r="CQ34" s="350"/>
      <c r="CR34" s="350"/>
      <c r="CS34" s="350"/>
      <c r="CT34" s="350"/>
      <c r="CU34" s="350"/>
      <c r="CV34" s="350"/>
      <c r="CW34" s="350"/>
      <c r="CX34" s="350"/>
      <c r="CY34" s="350"/>
      <c r="CZ34" s="350"/>
      <c r="DA34" s="350"/>
      <c r="DB34" s="350"/>
      <c r="DC34" s="350"/>
      <c r="DD34" s="350"/>
      <c r="DE34" s="350"/>
      <c r="DF34" s="350"/>
      <c r="DG34" s="350"/>
      <c r="DH34" s="350"/>
      <c r="DI34" s="350"/>
      <c r="DJ34" s="350"/>
      <c r="DK34" s="350"/>
      <c r="DL34" s="350"/>
      <c r="DM34" s="350"/>
      <c r="DN34" s="350"/>
      <c r="DO34" s="350"/>
      <c r="DP34" s="350"/>
      <c r="DQ34" s="350"/>
      <c r="DR34" s="350"/>
      <c r="DS34" s="350"/>
      <c r="DT34" s="350"/>
      <c r="DU34" s="350"/>
      <c r="DV34" s="350"/>
      <c r="DW34" s="350"/>
      <c r="DX34" s="350"/>
      <c r="DY34" s="350"/>
      <c r="DZ34" s="350"/>
      <c r="EA34" s="350"/>
      <c r="EB34" s="350"/>
      <c r="EC34" s="350"/>
      <c r="ED34" s="350"/>
      <c r="EE34" s="350"/>
      <c r="EF34" s="350"/>
      <c r="EG34" s="350"/>
      <c r="EH34" s="350"/>
      <c r="EI34" s="350"/>
      <c r="EJ34" s="350"/>
      <c r="EK34" s="350"/>
      <c r="EL34" s="350"/>
      <c r="EM34" s="350"/>
      <c r="EN34" s="350"/>
      <c r="EO34" s="350"/>
      <c r="EP34" s="350"/>
      <c r="EQ34" s="350"/>
      <c r="ER34" s="350"/>
      <c r="ES34" s="350"/>
      <c r="ET34" s="350"/>
      <c r="EU34" s="350"/>
      <c r="EV34" s="350"/>
      <c r="EW34" s="350"/>
      <c r="EX34" s="350"/>
      <c r="EY34" s="350"/>
      <c r="EZ34" s="350"/>
      <c r="FA34" s="350"/>
      <c r="FB34" s="350"/>
      <c r="FC34" s="350"/>
      <c r="FD34" s="350"/>
      <c r="FE34" s="350"/>
      <c r="FF34" s="350"/>
      <c r="FG34" s="350"/>
      <c r="FH34" s="350"/>
      <c r="FI34" s="350"/>
      <c r="FJ34" s="350"/>
      <c r="FK34" s="350"/>
      <c r="FL34" s="350"/>
      <c r="FM34" s="350"/>
      <c r="FN34" s="350"/>
      <c r="FO34" s="350"/>
      <c r="FP34" s="350"/>
      <c r="FQ34" s="350"/>
      <c r="FR34" s="350"/>
      <c r="FS34" s="350"/>
      <c r="FT34" s="350"/>
      <c r="FU34" s="350"/>
      <c r="FV34" s="350"/>
      <c r="FW34" s="350"/>
      <c r="FX34" s="350"/>
      <c r="FY34" s="350"/>
      <c r="FZ34" s="350"/>
      <c r="GA34" s="350"/>
      <c r="GB34" s="350"/>
      <c r="GC34" s="350"/>
      <c r="GD34" s="350"/>
      <c r="GE34" s="350"/>
      <c r="GF34" s="350"/>
      <c r="GG34" s="350"/>
      <c r="GH34" s="350"/>
      <c r="GI34" s="350"/>
      <c r="GJ34" s="350"/>
      <c r="GK34" s="350"/>
      <c r="GL34" s="350"/>
      <c r="GM34" s="350"/>
      <c r="GN34" s="350"/>
      <c r="GO34" s="350"/>
      <c r="GP34" s="350"/>
      <c r="GQ34" s="350"/>
      <c r="GR34" s="350"/>
      <c r="GS34" s="350"/>
      <c r="GT34" s="350"/>
      <c r="GU34" s="350"/>
      <c r="GV34" s="350"/>
      <c r="GW34" s="350"/>
      <c r="GX34" s="350"/>
      <c r="GY34" s="350"/>
      <c r="GZ34" s="350"/>
      <c r="HA34" s="350"/>
      <c r="HB34" s="350"/>
      <c r="HC34" s="350"/>
      <c r="HD34" s="350"/>
      <c r="HE34" s="350"/>
      <c r="HF34" s="350"/>
      <c r="HG34" s="350"/>
      <c r="HH34" s="350"/>
      <c r="HI34" s="350"/>
      <c r="HJ34" s="350"/>
      <c r="HK34" s="350"/>
      <c r="HL34" s="350"/>
      <c r="HM34" s="350"/>
      <c r="HN34" s="350"/>
      <c r="HO34" s="350"/>
      <c r="HP34" s="350"/>
      <c r="HQ34" s="350"/>
      <c r="HR34" s="350"/>
      <c r="HS34" s="350"/>
      <c r="HT34" s="350"/>
      <c r="HU34" s="350"/>
      <c r="HV34" s="350"/>
      <c r="HW34" s="350"/>
      <c r="HX34" s="350"/>
      <c r="HY34" s="350"/>
      <c r="HZ34" s="350"/>
      <c r="IA34" s="350"/>
      <c r="IB34" s="350"/>
      <c r="IC34" s="350"/>
      <c r="ID34" s="350"/>
      <c r="IE34" s="350"/>
      <c r="IF34" s="350"/>
      <c r="IG34" s="350"/>
      <c r="IH34" s="350"/>
      <c r="II34" s="350"/>
    </row>
    <row r="35" spans="1:243" ht="13.5" customHeight="1" x14ac:dyDescent="0.25">
      <c r="B35" s="364" t="s">
        <v>357</v>
      </c>
      <c r="C35" s="89"/>
      <c r="D35" s="191"/>
      <c r="E35" s="191"/>
      <c r="F35" s="419"/>
      <c r="G35" s="419"/>
      <c r="H35" s="191"/>
      <c r="I35" s="191"/>
      <c r="J35" s="350"/>
      <c r="K35" s="350"/>
      <c r="L35" s="350"/>
      <c r="M35" s="607"/>
      <c r="N35" s="350"/>
      <c r="O35" s="350"/>
      <c r="P35" s="350"/>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row>
    <row r="36" spans="1:243" ht="6.75" customHeight="1" x14ac:dyDescent="0.25">
      <c r="B36" s="420"/>
      <c r="C36" s="421"/>
      <c r="D36" s="420"/>
      <c r="E36" s="420"/>
      <c r="F36" s="422"/>
      <c r="G36" s="422"/>
      <c r="H36" s="420"/>
      <c r="I36" s="420"/>
      <c r="J36" s="420"/>
      <c r="K36" s="420"/>
      <c r="L36" s="420"/>
      <c r="M36" s="608"/>
      <c r="N36" s="420"/>
      <c r="O36" s="420"/>
      <c r="P36" s="420"/>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row>
    <row r="37" spans="1:243" x14ac:dyDescent="0.25">
      <c r="B37" s="423"/>
      <c r="C37" s="424"/>
      <c r="D37" s="425"/>
      <c r="E37" s="425"/>
      <c r="F37" s="423"/>
      <c r="G37" s="423"/>
      <c r="H37" s="423"/>
      <c r="I37" s="426"/>
      <c r="J37" s="427"/>
      <c r="K37" s="428"/>
      <c r="L37" s="429"/>
      <c r="M37" s="609"/>
      <c r="N37" s="430" t="s">
        <v>117</v>
      </c>
      <c r="O37" s="430"/>
      <c r="P37" s="431"/>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row>
    <row r="38" spans="1:243" x14ac:dyDescent="0.25">
      <c r="B38" s="432"/>
      <c r="C38" s="433"/>
      <c r="D38" s="433"/>
      <c r="E38" s="433"/>
      <c r="F38" s="432"/>
      <c r="G38" s="432"/>
      <c r="H38" s="434" t="s">
        <v>78</v>
      </c>
      <c r="I38" s="426" t="s">
        <v>80</v>
      </c>
      <c r="J38" s="54" t="s">
        <v>240</v>
      </c>
      <c r="K38" s="376" t="s">
        <v>242</v>
      </c>
      <c r="L38" s="435" t="s">
        <v>76</v>
      </c>
      <c r="M38" s="610" t="s">
        <v>74</v>
      </c>
      <c r="N38" s="427" t="s">
        <v>75</v>
      </c>
      <c r="O38" s="427"/>
      <c r="P38" s="431"/>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row>
    <row r="39" spans="1:243" x14ac:dyDescent="0.25">
      <c r="B39" s="432"/>
      <c r="C39" s="433"/>
      <c r="D39" s="433"/>
      <c r="E39" s="433"/>
      <c r="F39" s="432"/>
      <c r="G39" s="432"/>
      <c r="H39" s="434" t="s">
        <v>82</v>
      </c>
      <c r="I39" s="426" t="s">
        <v>2</v>
      </c>
      <c r="J39" s="195" t="s">
        <v>241</v>
      </c>
      <c r="K39" s="376" t="s">
        <v>243</v>
      </c>
      <c r="L39" s="435" t="s">
        <v>81</v>
      </c>
      <c r="M39" s="610" t="s">
        <v>79</v>
      </c>
      <c r="N39" s="427" t="s">
        <v>43</v>
      </c>
      <c r="O39" s="427"/>
      <c r="P39" s="431"/>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row>
    <row r="40" spans="1:243" x14ac:dyDescent="0.25">
      <c r="B40" s="436"/>
      <c r="C40" s="437" t="s">
        <v>230</v>
      </c>
      <c r="D40" s="438"/>
      <c r="E40" s="439"/>
      <c r="F40" s="436"/>
      <c r="G40" s="436"/>
      <c r="H40" s="440" t="s">
        <v>84</v>
      </c>
      <c r="I40" s="441" t="s">
        <v>84</v>
      </c>
      <c r="J40" s="384" t="s">
        <v>84</v>
      </c>
      <c r="K40" s="442" t="s">
        <v>84</v>
      </c>
      <c r="L40" s="441" t="s">
        <v>84</v>
      </c>
      <c r="M40" s="442" t="s">
        <v>84</v>
      </c>
      <c r="N40" s="440" t="s">
        <v>84</v>
      </c>
      <c r="O40" s="440"/>
      <c r="P40" s="443"/>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row>
    <row r="41" spans="1:243" ht="6.75" customHeight="1" x14ac:dyDescent="0.25">
      <c r="B41" s="444"/>
      <c r="C41" s="445"/>
      <c r="D41" s="446"/>
      <c r="E41" s="446"/>
      <c r="F41" s="444"/>
      <c r="G41" s="447"/>
      <c r="H41" s="448"/>
      <c r="I41" s="449"/>
      <c r="J41" s="448"/>
      <c r="K41" s="450"/>
      <c r="L41" s="449"/>
      <c r="M41" s="611"/>
      <c r="N41" s="448"/>
      <c r="O41" s="448"/>
      <c r="P41" s="448"/>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row>
    <row r="42" spans="1:243" x14ac:dyDescent="0.25">
      <c r="B42" s="447"/>
      <c r="C42" s="531" t="s">
        <v>356</v>
      </c>
      <c r="D42" s="451"/>
      <c r="E42" s="452"/>
      <c r="F42" s="447"/>
      <c r="G42" s="447"/>
      <c r="H42" s="448">
        <f>VLOOKUP($C$42,Rotations[],3,FALSE)</f>
        <v>316.77499999999998</v>
      </c>
      <c r="I42" s="449">
        <f>VLOOKUP($C$42,Rotations[],4,FALSE)</f>
        <v>202.39128500000001</v>
      </c>
      <c r="J42" s="448">
        <f>VLOOKUP($C$42,Rotations[],5,FALSE)</f>
        <v>117.17843774023439</v>
      </c>
      <c r="K42" s="450">
        <f>VLOOKUP($C$42,Rotations[],6,FALSE)</f>
        <v>319.5697227402344</v>
      </c>
      <c r="L42" s="486">
        <f>VLOOKUP($C$42,Rotations[],7,FALSE)</f>
        <v>114.383715</v>
      </c>
      <c r="M42" s="612">
        <f>VLOOKUP($C$42,Rotations[],8,FALSE)</f>
        <v>-1.3973613701171956</v>
      </c>
      <c r="N42" s="448">
        <f>VLOOKUP($C$42,Rotations[],9,FALSE)</f>
        <v>67.5</v>
      </c>
      <c r="O42" s="448"/>
      <c r="P42" s="448"/>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row>
    <row r="43" spans="1:243" ht="6.75" customHeight="1" x14ac:dyDescent="0.25">
      <c r="B43" s="447"/>
      <c r="C43" s="447"/>
      <c r="D43" s="451"/>
      <c r="E43" s="451"/>
      <c r="F43" s="447"/>
      <c r="G43" s="447"/>
      <c r="H43" s="448"/>
      <c r="I43" s="449"/>
      <c r="J43" s="448"/>
      <c r="K43" s="450"/>
      <c r="L43" s="486"/>
      <c r="M43" s="612"/>
      <c r="N43" s="448"/>
      <c r="O43" s="448"/>
      <c r="P43" s="448"/>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row>
    <row r="44" spans="1:243" x14ac:dyDescent="0.25">
      <c r="B44" s="447"/>
      <c r="C44" s="531" t="s">
        <v>229</v>
      </c>
      <c r="D44" s="451"/>
      <c r="E44" s="452"/>
      <c r="F44" s="447"/>
      <c r="G44" s="447"/>
      <c r="H44" s="448">
        <f>VLOOKUP($C$44,Rotations[],3,FALSE)</f>
        <v>289.8</v>
      </c>
      <c r="I44" s="449">
        <f>VLOOKUP($C$44,Rotations[],4,FALSE)</f>
        <v>187.68426562500002</v>
      </c>
      <c r="J44" s="448">
        <f>VLOOKUP($C$44,Rotations[],5,FALSE)</f>
        <v>107.98136443359375</v>
      </c>
      <c r="K44" s="450">
        <f>VLOOKUP($C$44,Rotations[],6,FALSE)</f>
        <v>295.66563005859376</v>
      </c>
      <c r="L44" s="486">
        <f>VLOOKUP($C$44,Rotations[],7,FALSE)</f>
        <v>102.11573437499999</v>
      </c>
      <c r="M44" s="612">
        <f>VLOOKUP($C$44,Rotations[],8,FALSE)</f>
        <v>-2.9328150292968758</v>
      </c>
      <c r="N44" s="448">
        <f>VLOOKUP($C$44,Rotations[],9,FALSE)</f>
        <v>61</v>
      </c>
      <c r="O44" s="448"/>
      <c r="P44" s="451"/>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row>
    <row r="45" spans="1:243" ht="5.25" customHeight="1" x14ac:dyDescent="0.25">
      <c r="B45" s="453"/>
      <c r="C45" s="454"/>
      <c r="D45" s="455"/>
      <c r="E45" s="455"/>
      <c r="F45" s="453"/>
      <c r="G45" s="453"/>
      <c r="H45" s="456"/>
      <c r="I45" s="457"/>
      <c r="J45" s="456"/>
      <c r="K45" s="458"/>
      <c r="L45" s="457"/>
      <c r="M45" s="613"/>
      <c r="N45" s="456"/>
      <c r="O45" s="456"/>
      <c r="P45" s="4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row>
    <row r="46" spans="1:243" x14ac:dyDescent="0.25">
      <c r="B46" s="56" t="s">
        <v>282</v>
      </c>
      <c r="C46" s="56"/>
      <c r="D46" s="56"/>
      <c r="E46" s="56"/>
      <c r="F46" s="56"/>
      <c r="G46" s="56"/>
      <c r="H46" s="56"/>
      <c r="I46" s="89"/>
      <c r="J46" s="89"/>
      <c r="K46" s="56"/>
      <c r="L46" s="89"/>
      <c r="M46" s="605"/>
      <c r="N46" s="89"/>
      <c r="O46" s="89"/>
      <c r="P46" s="89"/>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row>
    <row r="47" spans="1:243" x14ac:dyDescent="0.25">
      <c r="C47" s="56"/>
      <c r="D47" s="56"/>
      <c r="E47" s="56"/>
      <c r="F47" s="56"/>
      <c r="G47" s="56"/>
      <c r="H47" s="56"/>
      <c r="I47" s="89"/>
      <c r="J47" s="89"/>
      <c r="K47" s="56"/>
      <c r="L47" s="89"/>
      <c r="M47" s="605"/>
      <c r="N47" s="89"/>
      <c r="O47" s="89"/>
      <c r="P47" s="89"/>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row>
    <row r="48" spans="1:243" x14ac:dyDescent="0.25">
      <c r="C48" s="56"/>
      <c r="D48" s="56"/>
      <c r="E48" s="56"/>
      <c r="F48" s="56"/>
      <c r="G48" s="56"/>
      <c r="H48" s="56"/>
      <c r="I48" s="89"/>
      <c r="J48" s="578"/>
      <c r="K48" s="579"/>
      <c r="L48" s="578"/>
      <c r="M48" s="605"/>
      <c r="N48" s="578"/>
      <c r="O48" s="578"/>
      <c r="P48" s="578"/>
      <c r="Q48" s="578"/>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row>
    <row r="49" spans="3:243" x14ac:dyDescent="0.25">
      <c r="C49" s="56"/>
      <c r="D49" s="56"/>
      <c r="E49" s="56"/>
      <c r="F49" s="354"/>
      <c r="G49" s="354"/>
      <c r="H49" s="56"/>
      <c r="I49" s="56"/>
      <c r="J49" s="579"/>
      <c r="K49" s="579"/>
      <c r="L49" s="579"/>
      <c r="M49" s="598"/>
      <c r="N49" s="579"/>
      <c r="O49" s="579"/>
      <c r="P49" s="579"/>
      <c r="Q49" s="578"/>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row>
    <row r="50" spans="3:243" x14ac:dyDescent="0.25">
      <c r="C50" s="56"/>
      <c r="D50" s="56"/>
      <c r="E50" s="56"/>
      <c r="F50" s="354"/>
      <c r="G50" s="354"/>
      <c r="H50" s="56"/>
      <c r="I50" s="56"/>
      <c r="J50" s="579"/>
      <c r="K50" s="579"/>
      <c r="L50" s="579"/>
      <c r="M50" s="598"/>
      <c r="N50" s="579"/>
      <c r="O50" s="579"/>
      <c r="P50" s="579"/>
      <c r="Q50" s="578"/>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row>
    <row r="51" spans="3:243" x14ac:dyDescent="0.25">
      <c r="C51" s="56"/>
      <c r="D51" s="56"/>
      <c r="E51" s="56"/>
      <c r="F51" s="354"/>
      <c r="G51" s="354"/>
      <c r="H51" s="56"/>
      <c r="I51" s="56"/>
      <c r="J51" s="579"/>
      <c r="K51" s="579"/>
      <c r="L51" s="579"/>
      <c r="M51" s="598"/>
      <c r="N51" s="579"/>
      <c r="O51" s="579"/>
      <c r="P51" s="579"/>
      <c r="Q51" s="578"/>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row>
    <row r="52" spans="3:243" x14ac:dyDescent="0.25">
      <c r="C52" s="56"/>
      <c r="D52" s="56"/>
      <c r="E52" s="56"/>
      <c r="F52" s="354"/>
      <c r="G52" s="354"/>
      <c r="H52" s="56"/>
      <c r="I52" s="56"/>
      <c r="J52" s="579"/>
      <c r="K52" s="579"/>
      <c r="L52" s="579"/>
      <c r="M52" s="598"/>
      <c r="N52" s="579"/>
      <c r="O52" s="579"/>
      <c r="P52" s="579"/>
      <c r="Q52" s="578"/>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row>
    <row r="53" spans="3:243" x14ac:dyDescent="0.25">
      <c r="C53" s="56"/>
      <c r="D53" s="56"/>
      <c r="E53" s="56"/>
      <c r="F53" s="354"/>
      <c r="G53" s="354"/>
      <c r="H53" s="56"/>
      <c r="I53" s="56"/>
      <c r="J53" s="56"/>
      <c r="K53" s="56"/>
      <c r="L53" s="56"/>
      <c r="M53" s="598"/>
      <c r="N53" s="56"/>
      <c r="O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row>
    <row r="54" spans="3:243" x14ac:dyDescent="0.25">
      <c r="C54" s="56"/>
      <c r="D54" s="56"/>
      <c r="E54" s="56"/>
      <c r="F54" s="354"/>
      <c r="G54" s="354"/>
      <c r="H54" s="56"/>
      <c r="I54" s="56"/>
      <c r="J54" s="56"/>
      <c r="K54" s="56"/>
      <c r="L54" s="56"/>
      <c r="M54" s="598"/>
      <c r="N54" s="56"/>
      <c r="O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row>
    <row r="55" spans="3:243" x14ac:dyDescent="0.25">
      <c r="C55" s="56"/>
      <c r="D55" s="56"/>
      <c r="E55" s="56"/>
      <c r="F55" s="354"/>
      <c r="G55" s="354"/>
      <c r="H55" s="56"/>
      <c r="I55" s="56"/>
      <c r="J55" s="56"/>
      <c r="K55" s="56"/>
      <c r="L55" s="56"/>
      <c r="M55" s="598"/>
      <c r="N55" s="56"/>
      <c r="O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row>
    <row r="56" spans="3:243" x14ac:dyDescent="0.25">
      <c r="C56" s="56"/>
      <c r="D56" s="56"/>
      <c r="E56" s="56"/>
      <c r="F56" s="354"/>
      <c r="G56" s="354"/>
      <c r="H56" s="56"/>
      <c r="I56" s="56"/>
      <c r="J56" s="56"/>
      <c r="K56" s="56"/>
      <c r="L56" s="56"/>
      <c r="M56" s="598"/>
      <c r="N56" s="56"/>
      <c r="O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row>
    <row r="57" spans="3:243" x14ac:dyDescent="0.25">
      <c r="C57" s="56"/>
      <c r="D57" s="56"/>
      <c r="E57" s="56"/>
      <c r="F57" s="354"/>
      <c r="G57" s="354"/>
      <c r="H57" s="56"/>
      <c r="I57" s="56"/>
      <c r="J57" s="56"/>
      <c r="K57" s="56"/>
      <c r="L57" s="56"/>
      <c r="M57" s="598"/>
      <c r="N57" s="56"/>
      <c r="O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row>
    <row r="58" spans="3:243" x14ac:dyDescent="0.25">
      <c r="C58" s="56"/>
      <c r="D58" s="56"/>
      <c r="E58" s="56"/>
      <c r="F58" s="354"/>
      <c r="G58" s="354"/>
      <c r="H58" s="56"/>
      <c r="I58" s="56"/>
      <c r="J58" s="56"/>
      <c r="K58" s="56"/>
      <c r="L58" s="56"/>
      <c r="M58" s="598"/>
      <c r="N58" s="56"/>
      <c r="O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row>
    <row r="59" spans="3:243" x14ac:dyDescent="0.25">
      <c r="C59" s="56"/>
      <c r="D59" s="56"/>
      <c r="E59" s="56"/>
      <c r="F59" s="354"/>
      <c r="G59" s="354"/>
      <c r="H59" s="56"/>
      <c r="I59" s="56"/>
      <c r="J59" s="56"/>
      <c r="K59" s="56"/>
      <c r="L59" s="56"/>
      <c r="M59" s="598"/>
      <c r="N59" s="56"/>
      <c r="O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row>
    <row r="60" spans="3:243" x14ac:dyDescent="0.25">
      <c r="C60" s="56"/>
      <c r="D60" s="56"/>
      <c r="E60" s="56"/>
      <c r="F60" s="354"/>
      <c r="G60" s="354"/>
      <c r="H60" s="56"/>
      <c r="I60" s="56"/>
      <c r="J60" s="56"/>
      <c r="K60" s="56"/>
      <c r="L60" s="56"/>
      <c r="M60" s="598"/>
      <c r="N60" s="56"/>
      <c r="O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row>
    <row r="61" spans="3:243" x14ac:dyDescent="0.25">
      <c r="C61" s="56"/>
      <c r="D61" s="56"/>
      <c r="E61" s="56"/>
      <c r="F61" s="354"/>
      <c r="G61" s="354"/>
      <c r="H61" s="56"/>
      <c r="I61" s="56"/>
      <c r="J61" s="56"/>
      <c r="K61" s="56"/>
      <c r="L61" s="56"/>
      <c r="M61" s="598"/>
      <c r="N61" s="56"/>
      <c r="O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row>
    <row r="62" spans="3:243" x14ac:dyDescent="0.25">
      <c r="C62" s="56"/>
      <c r="D62" s="56"/>
      <c r="E62" s="56"/>
      <c r="F62" s="354"/>
      <c r="G62" s="354"/>
      <c r="H62" s="56"/>
      <c r="I62" s="56"/>
      <c r="J62" s="56"/>
      <c r="K62" s="56"/>
      <c r="L62" s="56"/>
      <c r="M62" s="598"/>
      <c r="N62" s="56"/>
      <c r="O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row>
    <row r="63" spans="3:243" x14ac:dyDescent="0.25">
      <c r="C63" s="56"/>
      <c r="D63" s="56"/>
      <c r="E63" s="56"/>
      <c r="F63" s="354"/>
      <c r="G63" s="354"/>
      <c r="H63" s="56"/>
      <c r="I63" s="56"/>
      <c r="J63" s="56"/>
      <c r="K63" s="56"/>
      <c r="L63" s="56"/>
      <c r="M63" s="598"/>
      <c r="N63" s="56"/>
      <c r="O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row>
    <row r="64" spans="3:243" x14ac:dyDescent="0.25">
      <c r="C64" s="56"/>
      <c r="D64" s="56"/>
      <c r="E64" s="56"/>
      <c r="F64" s="354"/>
      <c r="G64" s="354"/>
      <c r="H64" s="56"/>
      <c r="I64" s="56"/>
      <c r="J64" s="56"/>
      <c r="K64" s="56"/>
      <c r="L64" s="56"/>
      <c r="M64" s="598"/>
      <c r="N64" s="56"/>
      <c r="O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row>
    <row r="65" spans="3:243" x14ac:dyDescent="0.25">
      <c r="C65" s="56"/>
      <c r="D65" s="56"/>
      <c r="E65" s="56"/>
      <c r="F65" s="354"/>
      <c r="G65" s="354"/>
      <c r="H65" s="56"/>
      <c r="I65" s="56"/>
      <c r="J65" s="56"/>
      <c r="K65" s="56"/>
      <c r="L65" s="56"/>
      <c r="M65" s="598"/>
      <c r="N65" s="56"/>
      <c r="O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row>
    <row r="66" spans="3:243" x14ac:dyDescent="0.25">
      <c r="C66" s="56"/>
      <c r="D66" s="56"/>
      <c r="E66" s="56"/>
      <c r="F66" s="354"/>
      <c r="G66" s="354"/>
      <c r="H66" s="56"/>
      <c r="I66" s="56"/>
      <c r="J66" s="56"/>
      <c r="K66" s="56"/>
      <c r="L66" s="56"/>
      <c r="M66" s="598"/>
      <c r="N66" s="56"/>
      <c r="O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row>
    <row r="67" spans="3:243" x14ac:dyDescent="0.25">
      <c r="C67" s="56"/>
      <c r="D67" s="56"/>
      <c r="E67" s="56"/>
      <c r="F67" s="354"/>
      <c r="G67" s="354"/>
      <c r="H67" s="56"/>
      <c r="I67" s="56"/>
      <c r="J67" s="56"/>
      <c r="K67" s="56"/>
      <c r="L67" s="56"/>
      <c r="M67" s="598"/>
      <c r="N67" s="56"/>
      <c r="O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row>
    <row r="68" spans="3:243" x14ac:dyDescent="0.25">
      <c r="C68" s="56"/>
      <c r="D68" s="56"/>
      <c r="E68" s="56"/>
      <c r="F68" s="354"/>
      <c r="G68" s="354"/>
      <c r="H68" s="56"/>
      <c r="I68" s="56"/>
      <c r="J68" s="56"/>
      <c r="K68" s="56"/>
      <c r="L68" s="56"/>
      <c r="M68" s="598"/>
      <c r="N68" s="56"/>
      <c r="O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row>
    <row r="69" spans="3:243" x14ac:dyDescent="0.25">
      <c r="C69" s="56"/>
      <c r="D69" s="56"/>
      <c r="E69" s="56"/>
      <c r="F69" s="354"/>
      <c r="G69" s="354"/>
      <c r="H69" s="56"/>
      <c r="I69" s="56"/>
      <c r="J69" s="56"/>
      <c r="K69" s="56"/>
      <c r="L69" s="56"/>
      <c r="M69" s="598"/>
      <c r="N69" s="56"/>
      <c r="O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row>
    <row r="70" spans="3:243" x14ac:dyDescent="0.25">
      <c r="C70" s="56"/>
      <c r="D70" s="56"/>
      <c r="E70" s="56"/>
      <c r="F70" s="354"/>
      <c r="G70" s="354"/>
      <c r="H70" s="56"/>
      <c r="I70" s="56"/>
      <c r="J70" s="56"/>
      <c r="K70" s="56"/>
      <c r="L70" s="56"/>
      <c r="M70" s="598"/>
      <c r="N70" s="56"/>
      <c r="O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row>
    <row r="71" spans="3:243" x14ac:dyDescent="0.25">
      <c r="C71" s="56"/>
      <c r="D71" s="56"/>
      <c r="E71" s="56"/>
      <c r="F71" s="354"/>
      <c r="G71" s="354"/>
      <c r="H71" s="56"/>
      <c r="I71" s="56"/>
      <c r="J71" s="56"/>
      <c r="K71" s="56"/>
      <c r="L71" s="56"/>
      <c r="M71" s="598"/>
      <c r="N71" s="56"/>
      <c r="O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row>
    <row r="72" spans="3:243" x14ac:dyDescent="0.25">
      <c r="C72" s="56"/>
      <c r="D72" s="56"/>
      <c r="E72" s="56"/>
      <c r="F72" s="354"/>
      <c r="G72" s="354"/>
      <c r="H72" s="56"/>
      <c r="I72" s="56"/>
      <c r="J72" s="56"/>
      <c r="K72" s="56"/>
      <c r="L72" s="56"/>
      <c r="M72" s="598"/>
      <c r="N72" s="56"/>
      <c r="O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row>
    <row r="73" spans="3:243" x14ac:dyDescent="0.25">
      <c r="C73" s="56"/>
      <c r="D73" s="56"/>
      <c r="E73" s="56"/>
      <c r="F73" s="354"/>
      <c r="G73" s="354"/>
      <c r="H73" s="56"/>
      <c r="I73" s="56"/>
      <c r="J73" s="56"/>
      <c r="K73" s="56"/>
      <c r="L73" s="56"/>
      <c r="M73" s="598"/>
      <c r="N73" s="56"/>
      <c r="O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row>
    <row r="74" spans="3:243" x14ac:dyDescent="0.25">
      <c r="C74" s="56"/>
      <c r="D74" s="56"/>
      <c r="E74" s="56"/>
      <c r="F74" s="354"/>
      <c r="G74" s="354"/>
      <c r="H74" s="56"/>
      <c r="I74" s="56"/>
      <c r="J74" s="56"/>
      <c r="K74" s="56"/>
      <c r="L74" s="56"/>
      <c r="M74" s="598"/>
      <c r="N74" s="56"/>
      <c r="O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row>
    <row r="75" spans="3:243" x14ac:dyDescent="0.25">
      <c r="C75" s="56"/>
      <c r="D75" s="56"/>
      <c r="E75" s="56"/>
      <c r="F75" s="354"/>
      <c r="G75" s="354"/>
      <c r="H75" s="56"/>
      <c r="I75" s="56"/>
      <c r="J75" s="56"/>
      <c r="K75" s="56"/>
      <c r="L75" s="56"/>
      <c r="M75" s="598"/>
      <c r="N75" s="56"/>
      <c r="O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row>
    <row r="76" spans="3:243" x14ac:dyDescent="0.25">
      <c r="C76" s="56"/>
      <c r="D76" s="56"/>
      <c r="E76" s="56"/>
      <c r="F76" s="354"/>
      <c r="G76" s="354"/>
      <c r="H76" s="56"/>
      <c r="I76" s="56"/>
      <c r="J76" s="56"/>
      <c r="K76" s="56"/>
      <c r="L76" s="56"/>
      <c r="M76" s="598"/>
      <c r="N76" s="56"/>
      <c r="O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row>
    <row r="77" spans="3:243" x14ac:dyDescent="0.25">
      <c r="C77" s="56"/>
      <c r="D77" s="56"/>
      <c r="E77" s="56"/>
      <c r="F77" s="354"/>
      <c r="G77" s="354"/>
      <c r="H77" s="56"/>
      <c r="I77" s="56"/>
      <c r="J77" s="56"/>
      <c r="K77" s="56"/>
      <c r="L77" s="56"/>
      <c r="M77" s="598"/>
      <c r="N77" s="56"/>
      <c r="O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row>
    <row r="78" spans="3:243" x14ac:dyDescent="0.25">
      <c r="C78" s="56"/>
      <c r="D78" s="56"/>
      <c r="E78" s="56"/>
      <c r="F78" s="354"/>
      <c r="G78" s="354"/>
      <c r="H78" s="56"/>
      <c r="I78" s="56"/>
      <c r="J78" s="56"/>
      <c r="K78" s="56"/>
      <c r="L78" s="56"/>
      <c r="M78" s="598"/>
      <c r="N78" s="56"/>
      <c r="O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row>
    <row r="79" spans="3:243" x14ac:dyDescent="0.25">
      <c r="C79" s="56"/>
      <c r="D79" s="56"/>
      <c r="E79" s="56"/>
      <c r="F79" s="354"/>
      <c r="G79" s="354"/>
      <c r="H79" s="56"/>
      <c r="I79" s="56"/>
      <c r="J79" s="56"/>
      <c r="K79" s="56"/>
      <c r="L79" s="56"/>
      <c r="M79" s="598"/>
      <c r="N79" s="56"/>
      <c r="O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row>
    <row r="80" spans="3:243" x14ac:dyDescent="0.25">
      <c r="C80" s="56"/>
      <c r="D80" s="56"/>
      <c r="E80" s="56"/>
      <c r="F80" s="354"/>
      <c r="G80" s="354"/>
      <c r="H80" s="56"/>
      <c r="I80" s="56"/>
      <c r="J80" s="56"/>
      <c r="K80" s="56"/>
      <c r="L80" s="56"/>
      <c r="M80" s="598"/>
      <c r="N80" s="56"/>
      <c r="O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row>
    <row r="81" spans="3:243" x14ac:dyDescent="0.25">
      <c r="C81" s="56"/>
      <c r="D81" s="56"/>
      <c r="E81" s="56"/>
      <c r="F81" s="354"/>
      <c r="G81" s="354"/>
      <c r="H81" s="56"/>
      <c r="I81" s="56"/>
      <c r="J81" s="56"/>
      <c r="K81" s="56"/>
      <c r="L81" s="56"/>
      <c r="M81" s="598"/>
      <c r="N81" s="56"/>
      <c r="O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row>
    <row r="82" spans="3:243" x14ac:dyDescent="0.25">
      <c r="C82" s="56"/>
      <c r="D82" s="56"/>
      <c r="E82" s="56"/>
      <c r="F82" s="354"/>
      <c r="G82" s="354"/>
      <c r="H82" s="56"/>
      <c r="I82" s="56"/>
      <c r="J82" s="56"/>
      <c r="K82" s="56"/>
      <c r="L82" s="56"/>
      <c r="M82" s="598"/>
      <c r="N82" s="56"/>
      <c r="O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row>
    <row r="83" spans="3:243" x14ac:dyDescent="0.25">
      <c r="C83" s="56"/>
      <c r="D83" s="56"/>
      <c r="E83" s="56"/>
      <c r="F83" s="354"/>
      <c r="G83" s="354"/>
      <c r="H83" s="56"/>
      <c r="I83" s="56"/>
      <c r="J83" s="56"/>
      <c r="K83" s="56"/>
      <c r="L83" s="56"/>
      <c r="M83" s="598"/>
      <c r="N83" s="56"/>
      <c r="O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row>
    <row r="84" spans="3:243" x14ac:dyDescent="0.25">
      <c r="C84" s="56"/>
      <c r="D84" s="56"/>
      <c r="E84" s="56"/>
      <c r="F84" s="354"/>
      <c r="G84" s="354"/>
      <c r="H84" s="56"/>
      <c r="I84" s="56"/>
      <c r="J84" s="56"/>
      <c r="K84" s="56"/>
      <c r="L84" s="56"/>
      <c r="M84" s="598"/>
      <c r="N84" s="56"/>
      <c r="O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row>
    <row r="85" spans="3:243" x14ac:dyDescent="0.25">
      <c r="C85" s="56"/>
      <c r="D85" s="56"/>
      <c r="E85" s="56"/>
      <c r="F85" s="354"/>
      <c r="G85" s="354"/>
      <c r="H85" s="56"/>
      <c r="I85" s="56"/>
      <c r="J85" s="56"/>
      <c r="K85" s="56"/>
      <c r="L85" s="56"/>
      <c r="M85" s="598"/>
      <c r="N85" s="56"/>
      <c r="O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row>
    <row r="86" spans="3:243" x14ac:dyDescent="0.25">
      <c r="C86" s="56"/>
      <c r="D86" s="56"/>
      <c r="E86" s="56"/>
      <c r="F86" s="354"/>
      <c r="G86" s="354"/>
      <c r="H86" s="56"/>
      <c r="I86" s="56"/>
      <c r="J86" s="56"/>
      <c r="K86" s="56"/>
      <c r="L86" s="56"/>
      <c r="M86" s="598"/>
      <c r="N86" s="56"/>
      <c r="O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row>
    <row r="87" spans="3:243" x14ac:dyDescent="0.25">
      <c r="C87" s="56"/>
      <c r="D87" s="56"/>
      <c r="E87" s="56"/>
      <c r="F87" s="354"/>
      <c r="G87" s="354"/>
      <c r="H87" s="56"/>
      <c r="I87" s="56"/>
      <c r="J87" s="56"/>
      <c r="K87" s="56"/>
      <c r="L87" s="56"/>
      <c r="M87" s="598"/>
      <c r="N87" s="56"/>
      <c r="O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row>
    <row r="88" spans="3:243" x14ac:dyDescent="0.25">
      <c r="C88" s="56"/>
      <c r="D88" s="56"/>
      <c r="E88" s="56"/>
      <c r="F88" s="354"/>
      <c r="G88" s="354"/>
      <c r="H88" s="56"/>
      <c r="I88" s="56"/>
      <c r="J88" s="56"/>
      <c r="K88" s="56"/>
      <c r="L88" s="56"/>
      <c r="M88" s="598"/>
      <c r="N88" s="56"/>
      <c r="O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row>
    <row r="89" spans="3:243" x14ac:dyDescent="0.25">
      <c r="C89" s="56"/>
      <c r="D89" s="56"/>
      <c r="E89" s="56"/>
      <c r="F89" s="354"/>
      <c r="G89" s="354"/>
      <c r="H89" s="56"/>
      <c r="I89" s="56"/>
      <c r="J89" s="56"/>
      <c r="K89" s="56"/>
      <c r="L89" s="56"/>
      <c r="M89" s="598"/>
      <c r="N89" s="56"/>
      <c r="O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row>
    <row r="90" spans="3:243" x14ac:dyDescent="0.25">
      <c r="C90" s="56"/>
      <c r="D90" s="56"/>
      <c r="E90" s="56"/>
      <c r="F90" s="354"/>
      <c r="G90" s="354"/>
      <c r="H90" s="56"/>
      <c r="I90" s="56"/>
      <c r="J90" s="56"/>
      <c r="K90" s="56"/>
      <c r="L90" s="56"/>
      <c r="M90" s="598"/>
      <c r="N90" s="56"/>
      <c r="O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row>
    <row r="91" spans="3:243" x14ac:dyDescent="0.25">
      <c r="C91" s="56"/>
      <c r="D91" s="56"/>
      <c r="E91" s="56"/>
      <c r="F91" s="354"/>
      <c r="G91" s="354"/>
      <c r="H91" s="56"/>
      <c r="I91" s="56"/>
      <c r="J91" s="56"/>
      <c r="K91" s="56"/>
      <c r="L91" s="56"/>
      <c r="M91" s="598"/>
      <c r="N91" s="56"/>
      <c r="O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row>
    <row r="92" spans="3:243" x14ac:dyDescent="0.25">
      <c r="C92" s="56"/>
      <c r="D92" s="56"/>
      <c r="E92" s="56"/>
      <c r="F92" s="354"/>
      <c r="G92" s="354"/>
      <c r="H92" s="56"/>
      <c r="I92" s="56"/>
      <c r="J92" s="56"/>
      <c r="K92" s="56"/>
      <c r="L92" s="56"/>
      <c r="M92" s="598"/>
      <c r="N92" s="56"/>
      <c r="O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row>
    <row r="93" spans="3:243" x14ac:dyDescent="0.25">
      <c r="C93" s="56"/>
      <c r="D93" s="56"/>
      <c r="E93" s="56"/>
      <c r="F93" s="354"/>
      <c r="G93" s="354"/>
      <c r="H93" s="56"/>
      <c r="I93" s="56"/>
      <c r="J93" s="56"/>
      <c r="K93" s="56"/>
      <c r="L93" s="56"/>
      <c r="M93" s="598"/>
      <c r="N93" s="56"/>
      <c r="O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row>
    <row r="94" spans="3:243" x14ac:dyDescent="0.25">
      <c r="C94" s="56"/>
      <c r="D94" s="56"/>
      <c r="E94" s="56"/>
      <c r="F94" s="354"/>
      <c r="G94" s="354"/>
      <c r="H94" s="56"/>
      <c r="I94" s="56"/>
      <c r="J94" s="56"/>
      <c r="K94" s="56"/>
      <c r="L94" s="56"/>
      <c r="M94" s="598"/>
      <c r="N94" s="56"/>
      <c r="O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row>
    <row r="95" spans="3:243" x14ac:dyDescent="0.25">
      <c r="C95" s="56"/>
      <c r="D95" s="56"/>
      <c r="E95" s="56"/>
      <c r="F95" s="354"/>
      <c r="G95" s="354"/>
      <c r="H95" s="56"/>
      <c r="I95" s="56"/>
      <c r="J95" s="56"/>
      <c r="K95" s="56"/>
      <c r="L95" s="56"/>
      <c r="M95" s="598"/>
      <c r="N95" s="56"/>
      <c r="O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56"/>
    </row>
    <row r="96" spans="3:243" x14ac:dyDescent="0.25">
      <c r="C96" s="56"/>
      <c r="D96" s="56"/>
      <c r="E96" s="56"/>
      <c r="F96" s="354"/>
      <c r="G96" s="354"/>
      <c r="H96" s="56"/>
      <c r="I96" s="56"/>
      <c r="J96" s="56"/>
      <c r="K96" s="56"/>
      <c r="L96" s="56"/>
      <c r="M96" s="598"/>
      <c r="N96" s="56"/>
      <c r="O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row>
    <row r="97" spans="3:243" x14ac:dyDescent="0.25">
      <c r="C97" s="56"/>
      <c r="D97" s="56"/>
      <c r="E97" s="56"/>
      <c r="F97" s="354"/>
      <c r="G97" s="354"/>
      <c r="H97" s="56"/>
      <c r="I97" s="56"/>
      <c r="J97" s="56"/>
      <c r="K97" s="56"/>
      <c r="L97" s="56"/>
      <c r="M97" s="598"/>
      <c r="N97" s="56"/>
      <c r="O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row>
    <row r="98" spans="3:243" x14ac:dyDescent="0.25">
      <c r="C98" s="56"/>
      <c r="D98" s="56"/>
      <c r="E98" s="56"/>
      <c r="F98" s="354"/>
      <c r="G98" s="354"/>
      <c r="H98" s="56"/>
      <c r="I98" s="56"/>
      <c r="J98" s="56"/>
      <c r="K98" s="56"/>
      <c r="L98" s="56"/>
      <c r="M98" s="598"/>
      <c r="N98" s="56"/>
      <c r="O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row>
    <row r="99" spans="3:243" x14ac:dyDescent="0.25">
      <c r="C99" s="56"/>
      <c r="D99" s="56"/>
      <c r="E99" s="56"/>
      <c r="F99" s="354"/>
      <c r="G99" s="354"/>
      <c r="H99" s="56"/>
      <c r="I99" s="56"/>
      <c r="J99" s="56"/>
      <c r="K99" s="56"/>
      <c r="L99" s="56"/>
      <c r="M99" s="598"/>
      <c r="N99" s="56"/>
      <c r="O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row>
    <row r="100" spans="3:243" x14ac:dyDescent="0.25">
      <c r="C100" s="56"/>
      <c r="D100" s="56"/>
      <c r="E100" s="56"/>
      <c r="F100" s="354"/>
      <c r="G100" s="354"/>
      <c r="H100" s="56"/>
      <c r="I100" s="56"/>
      <c r="J100" s="56"/>
      <c r="K100" s="56"/>
      <c r="L100" s="56"/>
      <c r="M100" s="598"/>
      <c r="N100" s="56"/>
      <c r="O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row>
    <row r="101" spans="3:243" x14ac:dyDescent="0.25">
      <c r="C101" s="56"/>
      <c r="D101" s="56"/>
      <c r="E101" s="56"/>
      <c r="F101" s="354"/>
      <c r="G101" s="354"/>
      <c r="H101" s="56"/>
      <c r="I101" s="56"/>
      <c r="J101" s="56"/>
      <c r="K101" s="56"/>
      <c r="L101" s="56"/>
      <c r="M101" s="598"/>
      <c r="N101" s="56"/>
      <c r="O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row>
    <row r="102" spans="3:243" x14ac:dyDescent="0.25">
      <c r="C102" s="56"/>
      <c r="D102" s="56"/>
      <c r="E102" s="56"/>
      <c r="F102" s="354"/>
      <c r="G102" s="354"/>
      <c r="H102" s="56"/>
      <c r="I102" s="56"/>
      <c r="J102" s="56"/>
      <c r="K102" s="56"/>
      <c r="L102" s="56"/>
      <c r="M102" s="598"/>
      <c r="N102" s="56"/>
      <c r="O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row>
    <row r="103" spans="3:243" x14ac:dyDescent="0.25">
      <c r="C103" s="56"/>
      <c r="D103" s="56"/>
      <c r="E103" s="56"/>
      <c r="F103" s="354"/>
      <c r="G103" s="354"/>
      <c r="H103" s="56"/>
      <c r="I103" s="56"/>
      <c r="J103" s="56"/>
      <c r="K103" s="56"/>
      <c r="L103" s="56"/>
      <c r="M103" s="598"/>
      <c r="N103" s="56"/>
      <c r="O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row>
    <row r="104" spans="3:243" x14ac:dyDescent="0.25">
      <c r="C104" s="56"/>
      <c r="D104" s="56"/>
      <c r="E104" s="56"/>
      <c r="F104" s="354"/>
      <c r="G104" s="354"/>
      <c r="H104" s="56"/>
      <c r="I104" s="56"/>
      <c r="J104" s="56"/>
      <c r="K104" s="56"/>
      <c r="L104" s="56"/>
      <c r="M104" s="598"/>
      <c r="N104" s="56"/>
      <c r="O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row>
    <row r="105" spans="3:243" x14ac:dyDescent="0.25">
      <c r="C105" s="56"/>
      <c r="D105" s="56"/>
      <c r="E105" s="56"/>
      <c r="F105" s="354"/>
      <c r="G105" s="354"/>
      <c r="H105" s="56"/>
      <c r="I105" s="56"/>
      <c r="J105" s="56"/>
      <c r="K105" s="56"/>
      <c r="L105" s="56"/>
      <c r="M105" s="598"/>
      <c r="N105" s="56"/>
      <c r="O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row>
    <row r="106" spans="3:243" x14ac:dyDescent="0.25">
      <c r="C106" s="56"/>
      <c r="D106" s="56"/>
      <c r="E106" s="56"/>
      <c r="F106" s="354"/>
      <c r="G106" s="354"/>
      <c r="H106" s="56"/>
      <c r="I106" s="56"/>
      <c r="J106" s="56"/>
      <c r="K106" s="56"/>
      <c r="L106" s="56"/>
      <c r="M106" s="598"/>
      <c r="N106" s="56"/>
      <c r="O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row>
    <row r="107" spans="3:243" x14ac:dyDescent="0.25">
      <c r="C107" s="56"/>
      <c r="D107" s="56"/>
      <c r="E107" s="56"/>
      <c r="F107" s="354"/>
      <c r="G107" s="354"/>
      <c r="H107" s="56"/>
      <c r="I107" s="56"/>
      <c r="J107" s="56"/>
      <c r="K107" s="56"/>
      <c r="L107" s="56"/>
      <c r="M107" s="598"/>
      <c r="N107" s="56"/>
      <c r="O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row>
    <row r="108" spans="3:243" x14ac:dyDescent="0.25">
      <c r="C108" s="56"/>
      <c r="D108" s="56"/>
      <c r="E108" s="56"/>
      <c r="F108" s="354"/>
      <c r="G108" s="354"/>
      <c r="H108" s="56"/>
      <c r="I108" s="56"/>
      <c r="J108" s="56"/>
      <c r="K108" s="56"/>
      <c r="L108" s="56"/>
      <c r="M108" s="598"/>
      <c r="N108" s="56"/>
      <c r="O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row>
    <row r="109" spans="3:243" x14ac:dyDescent="0.25">
      <c r="C109" s="56"/>
      <c r="D109" s="56"/>
      <c r="E109" s="56"/>
      <c r="F109" s="354"/>
      <c r="G109" s="354"/>
      <c r="H109" s="56"/>
      <c r="I109" s="56"/>
      <c r="J109" s="56"/>
      <c r="K109" s="56"/>
      <c r="L109" s="56"/>
      <c r="M109" s="598"/>
      <c r="N109" s="56"/>
      <c r="O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row>
    <row r="110" spans="3:243" x14ac:dyDescent="0.25">
      <c r="C110" s="56"/>
      <c r="D110" s="56"/>
      <c r="E110" s="56"/>
      <c r="F110" s="354"/>
      <c r="G110" s="354"/>
      <c r="H110" s="56"/>
      <c r="I110" s="56"/>
      <c r="J110" s="56"/>
      <c r="K110" s="56"/>
      <c r="L110" s="56"/>
      <c r="M110" s="598"/>
      <c r="N110" s="56"/>
      <c r="O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row>
    <row r="111" spans="3:243" x14ac:dyDescent="0.25">
      <c r="C111" s="56"/>
      <c r="D111" s="56"/>
      <c r="E111" s="56"/>
      <c r="F111" s="354"/>
      <c r="G111" s="354"/>
      <c r="H111" s="56"/>
      <c r="I111" s="56"/>
      <c r="J111" s="56"/>
      <c r="K111" s="56"/>
      <c r="L111" s="56"/>
      <c r="M111" s="598"/>
      <c r="N111" s="56"/>
      <c r="O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row>
    <row r="112" spans="3:243" x14ac:dyDescent="0.25">
      <c r="C112" s="56"/>
      <c r="D112" s="56"/>
      <c r="E112" s="56"/>
      <c r="F112" s="354"/>
      <c r="G112" s="354"/>
      <c r="H112" s="56"/>
      <c r="I112" s="56"/>
      <c r="J112" s="56"/>
      <c r="K112" s="56"/>
      <c r="L112" s="56"/>
      <c r="M112" s="598"/>
      <c r="N112" s="56"/>
      <c r="O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row>
    <row r="113" spans="3:243" x14ac:dyDescent="0.25">
      <c r="C113" s="56"/>
      <c r="D113" s="56"/>
      <c r="E113" s="56"/>
      <c r="F113" s="354"/>
      <c r="G113" s="354"/>
      <c r="H113" s="56"/>
      <c r="I113" s="56"/>
      <c r="J113" s="56"/>
      <c r="K113" s="56"/>
      <c r="L113" s="56"/>
      <c r="M113" s="598"/>
      <c r="N113" s="56"/>
      <c r="O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row>
    <row r="114" spans="3:243" x14ac:dyDescent="0.25">
      <c r="C114" s="56"/>
      <c r="D114" s="56"/>
      <c r="E114" s="56"/>
      <c r="F114" s="354"/>
      <c r="G114" s="354"/>
      <c r="H114" s="56"/>
      <c r="I114" s="56"/>
      <c r="J114" s="56"/>
      <c r="K114" s="56"/>
      <c r="L114" s="56"/>
      <c r="M114" s="598"/>
      <c r="N114" s="56"/>
      <c r="O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row>
    <row r="115" spans="3:243" x14ac:dyDescent="0.25">
      <c r="C115" s="56"/>
      <c r="D115" s="56"/>
      <c r="E115" s="56"/>
      <c r="F115" s="354"/>
      <c r="G115" s="354"/>
      <c r="H115" s="56"/>
      <c r="I115" s="56"/>
      <c r="J115" s="56"/>
      <c r="K115" s="56"/>
      <c r="L115" s="56"/>
      <c r="M115" s="598"/>
      <c r="N115" s="56"/>
      <c r="O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row>
    <row r="116" spans="3:243" x14ac:dyDescent="0.25">
      <c r="C116" s="56"/>
      <c r="D116" s="56"/>
      <c r="E116" s="56"/>
      <c r="F116" s="354"/>
      <c r="G116" s="354"/>
      <c r="H116" s="56"/>
      <c r="I116" s="56"/>
      <c r="J116" s="56"/>
      <c r="K116" s="56"/>
      <c r="L116" s="56"/>
      <c r="M116" s="598"/>
      <c r="N116" s="56"/>
      <c r="O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row>
    <row r="117" spans="3:243" x14ac:dyDescent="0.25">
      <c r="C117" s="56"/>
      <c r="D117" s="56"/>
      <c r="E117" s="56"/>
      <c r="F117" s="354"/>
      <c r="G117" s="354"/>
      <c r="H117" s="56"/>
      <c r="I117" s="56"/>
      <c r="J117" s="56"/>
      <c r="K117" s="56"/>
      <c r="L117" s="56"/>
      <c r="M117" s="598"/>
      <c r="N117" s="56"/>
      <c r="O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row>
    <row r="118" spans="3:243" x14ac:dyDescent="0.25">
      <c r="C118" s="56"/>
      <c r="D118" s="56"/>
      <c r="E118" s="56"/>
      <c r="F118" s="354"/>
      <c r="G118" s="354"/>
      <c r="H118" s="56"/>
      <c r="I118" s="56"/>
      <c r="J118" s="56"/>
      <c r="K118" s="56"/>
      <c r="L118" s="56"/>
      <c r="M118" s="598"/>
      <c r="N118" s="56"/>
      <c r="O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row>
    <row r="119" spans="3:243" x14ac:dyDescent="0.25">
      <c r="C119" s="56"/>
      <c r="D119" s="56"/>
      <c r="E119" s="56"/>
      <c r="F119" s="354"/>
      <c r="G119" s="354"/>
      <c r="H119" s="56"/>
      <c r="I119" s="56"/>
      <c r="J119" s="56"/>
      <c r="K119" s="56"/>
      <c r="L119" s="56"/>
      <c r="M119" s="598"/>
      <c r="N119" s="56"/>
      <c r="O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row>
    <row r="120" spans="3:243" x14ac:dyDescent="0.25">
      <c r="C120" s="56"/>
      <c r="D120" s="56"/>
      <c r="E120" s="56"/>
      <c r="F120" s="354"/>
      <c r="G120" s="354"/>
      <c r="H120" s="56"/>
      <c r="I120" s="56"/>
      <c r="J120" s="56"/>
      <c r="K120" s="56"/>
      <c r="L120" s="56"/>
      <c r="M120" s="598"/>
      <c r="N120" s="56"/>
      <c r="O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row>
    <row r="121" spans="3:243" x14ac:dyDescent="0.25">
      <c r="C121" s="56"/>
      <c r="D121" s="56"/>
      <c r="E121" s="56"/>
      <c r="F121" s="354"/>
      <c r="G121" s="354"/>
      <c r="H121" s="56"/>
      <c r="I121" s="56"/>
      <c r="J121" s="56"/>
      <c r="K121" s="56"/>
      <c r="L121" s="56"/>
      <c r="M121" s="598"/>
      <c r="N121" s="56"/>
      <c r="O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row>
    <row r="122" spans="3:243" x14ac:dyDescent="0.25">
      <c r="C122" s="56"/>
      <c r="D122" s="56"/>
      <c r="E122" s="56"/>
      <c r="F122" s="354"/>
      <c r="G122" s="354"/>
      <c r="H122" s="56"/>
      <c r="I122" s="56"/>
      <c r="J122" s="56"/>
      <c r="K122" s="56"/>
      <c r="L122" s="56"/>
      <c r="M122" s="598"/>
      <c r="N122" s="56"/>
      <c r="O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row>
    <row r="123" spans="3:243" x14ac:dyDescent="0.25">
      <c r="C123" s="56"/>
      <c r="D123" s="56"/>
      <c r="E123" s="56"/>
      <c r="F123" s="354"/>
      <c r="G123" s="354"/>
      <c r="H123" s="56"/>
      <c r="I123" s="56"/>
      <c r="J123" s="56"/>
      <c r="K123" s="56"/>
      <c r="L123" s="56"/>
      <c r="M123" s="598"/>
      <c r="N123" s="56"/>
      <c r="O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row>
    <row r="124" spans="3:243" x14ac:dyDescent="0.25">
      <c r="C124" s="56"/>
      <c r="D124" s="56"/>
      <c r="E124" s="56"/>
      <c r="F124" s="354"/>
      <c r="G124" s="354"/>
      <c r="H124" s="56"/>
      <c r="I124" s="56"/>
      <c r="J124" s="56"/>
      <c r="K124" s="56"/>
      <c r="L124" s="56"/>
      <c r="M124" s="598"/>
      <c r="N124" s="56"/>
      <c r="O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row>
    <row r="125" spans="3:243" x14ac:dyDescent="0.25">
      <c r="C125" s="56"/>
      <c r="D125" s="56"/>
      <c r="E125" s="56"/>
      <c r="F125" s="354"/>
      <c r="G125" s="354"/>
      <c r="H125" s="56"/>
      <c r="I125" s="56"/>
      <c r="J125" s="56"/>
      <c r="K125" s="56"/>
      <c r="L125" s="56"/>
      <c r="M125" s="598"/>
      <c r="N125" s="56"/>
      <c r="O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row>
    <row r="126" spans="3:243" x14ac:dyDescent="0.25">
      <c r="C126" s="56"/>
      <c r="D126" s="56"/>
      <c r="E126" s="56"/>
      <c r="F126" s="354"/>
      <c r="G126" s="354"/>
      <c r="H126" s="56"/>
      <c r="I126" s="56"/>
      <c r="J126" s="56"/>
      <c r="K126" s="56"/>
      <c r="L126" s="56"/>
      <c r="M126" s="598"/>
      <c r="N126" s="56"/>
      <c r="O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row>
    <row r="127" spans="3:243" x14ac:dyDescent="0.25">
      <c r="C127" s="56"/>
      <c r="D127" s="56"/>
      <c r="E127" s="56"/>
      <c r="F127" s="354"/>
      <c r="G127" s="354"/>
      <c r="H127" s="56"/>
      <c r="I127" s="56"/>
      <c r="J127" s="56"/>
      <c r="K127" s="56"/>
      <c r="L127" s="56"/>
      <c r="M127" s="598"/>
      <c r="N127" s="56"/>
      <c r="O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row>
    <row r="128" spans="3:243" x14ac:dyDescent="0.25">
      <c r="C128" s="56"/>
      <c r="D128" s="56"/>
      <c r="E128" s="56"/>
      <c r="F128" s="354"/>
      <c r="G128" s="354"/>
      <c r="H128" s="56"/>
      <c r="I128" s="56"/>
      <c r="J128" s="56"/>
      <c r="K128" s="56"/>
      <c r="L128" s="56"/>
      <c r="M128" s="598"/>
      <c r="N128" s="56"/>
      <c r="O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row>
    <row r="129" spans="3:243" x14ac:dyDescent="0.25">
      <c r="C129" s="56"/>
      <c r="D129" s="56"/>
      <c r="E129" s="56"/>
      <c r="F129" s="354"/>
      <c r="G129" s="354"/>
      <c r="H129" s="56"/>
      <c r="I129" s="56"/>
      <c r="J129" s="56"/>
      <c r="K129" s="56"/>
      <c r="L129" s="56"/>
      <c r="M129" s="598"/>
      <c r="N129" s="56"/>
      <c r="O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row>
    <row r="130" spans="3:243" x14ac:dyDescent="0.25">
      <c r="C130" s="56"/>
      <c r="D130" s="56"/>
      <c r="E130" s="56"/>
      <c r="F130" s="354"/>
      <c r="G130" s="354"/>
      <c r="H130" s="56"/>
      <c r="I130" s="56"/>
      <c r="J130" s="56"/>
      <c r="K130" s="56"/>
      <c r="L130" s="56"/>
      <c r="M130" s="598"/>
      <c r="N130" s="56"/>
      <c r="O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row>
    <row r="131" spans="3:243" x14ac:dyDescent="0.25">
      <c r="C131" s="56"/>
      <c r="D131" s="56"/>
      <c r="E131" s="56"/>
      <c r="F131" s="354"/>
      <c r="G131" s="354"/>
      <c r="H131" s="56"/>
      <c r="I131" s="56"/>
      <c r="J131" s="56"/>
      <c r="K131" s="56"/>
      <c r="L131" s="56"/>
      <c r="M131" s="598"/>
      <c r="N131" s="56"/>
      <c r="O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row>
    <row r="132" spans="3:243" x14ac:dyDescent="0.25">
      <c r="C132" s="56"/>
      <c r="D132" s="56"/>
      <c r="E132" s="56"/>
      <c r="F132" s="354"/>
      <c r="G132" s="354"/>
      <c r="H132" s="56"/>
      <c r="I132" s="56"/>
      <c r="J132" s="56"/>
      <c r="K132" s="56"/>
      <c r="L132" s="56"/>
      <c r="M132" s="598"/>
      <c r="N132" s="56"/>
      <c r="O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row>
    <row r="133" spans="3:243" x14ac:dyDescent="0.25">
      <c r="C133" s="56"/>
      <c r="D133" s="56"/>
      <c r="E133" s="56"/>
      <c r="F133" s="354"/>
      <c r="G133" s="354"/>
      <c r="H133" s="56"/>
      <c r="I133" s="56"/>
      <c r="J133" s="56"/>
      <c r="K133" s="56"/>
      <c r="L133" s="56"/>
      <c r="M133" s="598"/>
      <c r="N133" s="56"/>
      <c r="O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c r="HA133" s="56"/>
      <c r="HB133" s="56"/>
      <c r="HC133" s="56"/>
      <c r="HD133" s="56"/>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c r="IE133" s="56"/>
      <c r="IF133" s="56"/>
      <c r="IG133" s="56"/>
      <c r="IH133" s="56"/>
      <c r="II133" s="56"/>
    </row>
    <row r="134" spans="3:243" x14ac:dyDescent="0.25">
      <c r="C134" s="56"/>
      <c r="D134" s="56"/>
      <c r="E134" s="56"/>
      <c r="F134" s="354"/>
      <c r="G134" s="354"/>
      <c r="H134" s="56"/>
      <c r="I134" s="56"/>
      <c r="J134" s="56"/>
      <c r="K134" s="56"/>
      <c r="L134" s="56"/>
      <c r="M134" s="598"/>
      <c r="N134" s="56"/>
      <c r="O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row>
    <row r="135" spans="3:243" x14ac:dyDescent="0.25">
      <c r="C135" s="56"/>
      <c r="D135" s="56"/>
      <c r="E135" s="56"/>
      <c r="F135" s="354"/>
      <c r="G135" s="354"/>
      <c r="H135" s="56"/>
      <c r="I135" s="56"/>
      <c r="J135" s="56"/>
      <c r="K135" s="56"/>
      <c r="L135" s="56"/>
      <c r="M135" s="598"/>
      <c r="N135" s="56"/>
      <c r="O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row>
    <row r="136" spans="3:243" x14ac:dyDescent="0.25">
      <c r="C136" s="56"/>
      <c r="D136" s="56"/>
      <c r="E136" s="56"/>
      <c r="F136" s="354"/>
      <c r="G136" s="354"/>
      <c r="H136" s="56"/>
      <c r="I136" s="56"/>
      <c r="J136" s="56"/>
      <c r="K136" s="56"/>
      <c r="L136" s="56"/>
      <c r="M136" s="598"/>
      <c r="N136" s="56"/>
      <c r="O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row>
    <row r="137" spans="3:243" x14ac:dyDescent="0.25">
      <c r="C137" s="56"/>
      <c r="D137" s="56"/>
      <c r="E137" s="56"/>
      <c r="F137" s="354"/>
      <c r="G137" s="354"/>
      <c r="H137" s="56"/>
      <c r="I137" s="56"/>
      <c r="J137" s="56"/>
      <c r="K137" s="56"/>
      <c r="L137" s="56"/>
      <c r="M137" s="598"/>
      <c r="N137" s="56"/>
      <c r="O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row>
    <row r="138" spans="3:243" x14ac:dyDescent="0.25">
      <c r="C138" s="56"/>
      <c r="D138" s="56"/>
      <c r="E138" s="56"/>
      <c r="F138" s="354"/>
      <c r="G138" s="354"/>
      <c r="H138" s="56"/>
      <c r="I138" s="56"/>
      <c r="J138" s="56"/>
      <c r="K138" s="56"/>
      <c r="L138" s="56"/>
      <c r="M138" s="598"/>
      <c r="N138" s="56"/>
      <c r="O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row>
    <row r="139" spans="3:243" x14ac:dyDescent="0.25">
      <c r="C139" s="56"/>
      <c r="D139" s="56"/>
      <c r="E139" s="56"/>
      <c r="F139" s="354"/>
      <c r="G139" s="354"/>
      <c r="H139" s="56"/>
      <c r="I139" s="56"/>
      <c r="J139" s="56"/>
      <c r="K139" s="56"/>
      <c r="L139" s="56"/>
      <c r="M139" s="598"/>
      <c r="N139" s="56"/>
      <c r="O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row>
    <row r="140" spans="3:243" x14ac:dyDescent="0.25">
      <c r="C140" s="56"/>
      <c r="D140" s="56"/>
      <c r="E140" s="56"/>
      <c r="F140" s="354"/>
      <c r="G140" s="354"/>
      <c r="H140" s="56"/>
      <c r="I140" s="56"/>
      <c r="J140" s="56"/>
      <c r="K140" s="56"/>
      <c r="L140" s="56"/>
      <c r="M140" s="598"/>
      <c r="N140" s="56"/>
      <c r="O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row>
    <row r="141" spans="3:243" x14ac:dyDescent="0.25">
      <c r="C141" s="56"/>
      <c r="D141" s="56"/>
      <c r="E141" s="56"/>
      <c r="F141" s="354"/>
      <c r="G141" s="354"/>
      <c r="H141" s="56"/>
      <c r="I141" s="56"/>
      <c r="J141" s="56"/>
      <c r="K141" s="56"/>
      <c r="L141" s="56"/>
      <c r="M141" s="598"/>
      <c r="N141" s="56"/>
      <c r="O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6"/>
      <c r="GQ141" s="56"/>
      <c r="GR141" s="56"/>
      <c r="GS141" s="56"/>
      <c r="GT141" s="56"/>
      <c r="GU141" s="56"/>
      <c r="GV141" s="56"/>
      <c r="GW141" s="56"/>
      <c r="GX141" s="56"/>
      <c r="GY141" s="56"/>
      <c r="GZ141" s="56"/>
      <c r="HA141" s="56"/>
      <c r="HB141" s="56"/>
      <c r="HC141" s="56"/>
      <c r="HD141" s="56"/>
      <c r="HE141" s="56"/>
      <c r="HF141" s="56"/>
      <c r="HG141" s="56"/>
      <c r="HH141" s="56"/>
      <c r="HI141" s="56"/>
      <c r="HJ141" s="56"/>
      <c r="HK141" s="56"/>
      <c r="HL141" s="56"/>
      <c r="HM141" s="56"/>
      <c r="HN141" s="56"/>
      <c r="HO141" s="56"/>
      <c r="HP141" s="56"/>
      <c r="HQ141" s="56"/>
      <c r="HR141" s="56"/>
      <c r="HS141" s="56"/>
      <c r="HT141" s="56"/>
      <c r="HU141" s="56"/>
      <c r="HV141" s="56"/>
      <c r="HW141" s="56"/>
      <c r="HX141" s="56"/>
      <c r="HY141" s="56"/>
      <c r="HZ141" s="56"/>
      <c r="IA141" s="56"/>
      <c r="IB141" s="56"/>
      <c r="IC141" s="56"/>
      <c r="ID141" s="56"/>
      <c r="IE141" s="56"/>
      <c r="IF141" s="56"/>
      <c r="IG141" s="56"/>
      <c r="IH141" s="56"/>
      <c r="II141" s="56"/>
    </row>
    <row r="142" spans="3:243" x14ac:dyDescent="0.25">
      <c r="C142" s="56"/>
      <c r="D142" s="56"/>
      <c r="E142" s="56"/>
      <c r="F142" s="354"/>
      <c r="G142" s="354"/>
      <c r="H142" s="56"/>
      <c r="I142" s="56"/>
      <c r="J142" s="56"/>
      <c r="K142" s="56"/>
      <c r="L142" s="56"/>
      <c r="M142" s="598"/>
      <c r="N142" s="56"/>
      <c r="O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row>
    <row r="143" spans="3:243" x14ac:dyDescent="0.25">
      <c r="C143" s="56"/>
      <c r="D143" s="56"/>
      <c r="E143" s="56"/>
      <c r="F143" s="354"/>
      <c r="G143" s="354"/>
      <c r="H143" s="56"/>
      <c r="I143" s="56"/>
      <c r="J143" s="56"/>
      <c r="K143" s="56"/>
      <c r="L143" s="56"/>
      <c r="M143" s="598"/>
      <c r="N143" s="56"/>
      <c r="O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row>
    <row r="144" spans="3:243" x14ac:dyDescent="0.25">
      <c r="C144" s="56"/>
      <c r="D144" s="56"/>
      <c r="E144" s="56"/>
      <c r="F144" s="354"/>
      <c r="G144" s="354"/>
      <c r="H144" s="56"/>
      <c r="I144" s="56"/>
      <c r="J144" s="56"/>
      <c r="K144" s="56"/>
      <c r="L144" s="56"/>
      <c r="M144" s="598"/>
      <c r="N144" s="56"/>
      <c r="O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row>
    <row r="145" spans="3:243" x14ac:dyDescent="0.25">
      <c r="C145" s="56"/>
      <c r="D145" s="56"/>
      <c r="E145" s="56"/>
      <c r="F145" s="354"/>
      <c r="G145" s="354"/>
      <c r="H145" s="56"/>
      <c r="I145" s="56"/>
      <c r="J145" s="56"/>
      <c r="K145" s="56"/>
      <c r="L145" s="56"/>
      <c r="M145" s="598"/>
      <c r="N145" s="56"/>
      <c r="O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row>
    <row r="146" spans="3:243" x14ac:dyDescent="0.25">
      <c r="C146" s="56"/>
      <c r="D146" s="56"/>
      <c r="E146" s="56"/>
      <c r="F146" s="354"/>
      <c r="G146" s="354"/>
      <c r="H146" s="56"/>
      <c r="I146" s="56"/>
      <c r="J146" s="56"/>
      <c r="K146" s="56"/>
      <c r="L146" s="56"/>
      <c r="M146" s="598"/>
      <c r="N146" s="56"/>
      <c r="O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row>
    <row r="147" spans="3:243" x14ac:dyDescent="0.25">
      <c r="C147" s="56"/>
      <c r="D147" s="56"/>
      <c r="E147" s="56"/>
      <c r="F147" s="354"/>
      <c r="G147" s="354"/>
      <c r="H147" s="56"/>
      <c r="I147" s="56"/>
      <c r="J147" s="56"/>
      <c r="K147" s="56"/>
      <c r="L147" s="56"/>
      <c r="M147" s="598"/>
      <c r="N147" s="56"/>
      <c r="O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row>
    <row r="148" spans="3:243" x14ac:dyDescent="0.25">
      <c r="C148" s="56"/>
      <c r="D148" s="56"/>
      <c r="E148" s="56"/>
      <c r="F148" s="354"/>
      <c r="G148" s="354"/>
      <c r="H148" s="56"/>
      <c r="I148" s="56"/>
      <c r="J148" s="56"/>
      <c r="K148" s="56"/>
      <c r="L148" s="56"/>
      <c r="M148" s="598"/>
      <c r="N148" s="56"/>
      <c r="O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row>
    <row r="149" spans="3:243" x14ac:dyDescent="0.25">
      <c r="C149" s="56"/>
      <c r="D149" s="56"/>
      <c r="E149" s="56"/>
      <c r="F149" s="354"/>
      <c r="G149" s="354"/>
      <c r="H149" s="56"/>
      <c r="I149" s="56"/>
      <c r="J149" s="56"/>
      <c r="K149" s="56"/>
      <c r="L149" s="56"/>
      <c r="M149" s="598"/>
      <c r="N149" s="56"/>
      <c r="O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row>
    <row r="150" spans="3:243" x14ac:dyDescent="0.25">
      <c r="C150" s="56"/>
      <c r="D150" s="56"/>
      <c r="E150" s="56"/>
      <c r="F150" s="354"/>
      <c r="G150" s="354"/>
      <c r="H150" s="56"/>
      <c r="I150" s="56"/>
      <c r="J150" s="56"/>
      <c r="K150" s="56"/>
      <c r="L150" s="56"/>
      <c r="M150" s="598"/>
      <c r="N150" s="56"/>
      <c r="O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row>
    <row r="151" spans="3:243" x14ac:dyDescent="0.25">
      <c r="C151" s="56"/>
      <c r="D151" s="56"/>
      <c r="E151" s="56"/>
      <c r="F151" s="354"/>
      <c r="G151" s="354"/>
      <c r="H151" s="56"/>
      <c r="I151" s="56"/>
      <c r="J151" s="56"/>
      <c r="K151" s="56"/>
      <c r="L151" s="56"/>
      <c r="M151" s="598"/>
      <c r="N151" s="56"/>
      <c r="O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row>
    <row r="152" spans="3:243" x14ac:dyDescent="0.25">
      <c r="C152" s="56"/>
      <c r="D152" s="56"/>
      <c r="E152" s="56"/>
      <c r="F152" s="354"/>
      <c r="G152" s="354"/>
      <c r="H152" s="56"/>
      <c r="I152" s="56"/>
      <c r="J152" s="56"/>
      <c r="K152" s="56"/>
      <c r="L152" s="56"/>
      <c r="M152" s="598"/>
      <c r="N152" s="56"/>
      <c r="O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row>
    <row r="153" spans="3:243" x14ac:dyDescent="0.25">
      <c r="C153" s="56"/>
      <c r="D153" s="56"/>
      <c r="E153" s="56"/>
      <c r="F153" s="354"/>
      <c r="G153" s="354"/>
      <c r="H153" s="56"/>
      <c r="I153" s="56"/>
      <c r="J153" s="56"/>
      <c r="K153" s="56"/>
      <c r="L153" s="56"/>
      <c r="M153" s="598"/>
      <c r="N153" s="56"/>
      <c r="O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row>
    <row r="154" spans="3:243" x14ac:dyDescent="0.25">
      <c r="C154" s="56"/>
      <c r="D154" s="56"/>
      <c r="E154" s="56"/>
      <c r="F154" s="354"/>
      <c r="G154" s="354"/>
      <c r="H154" s="56"/>
      <c r="I154" s="56"/>
      <c r="J154" s="56"/>
      <c r="K154" s="56"/>
      <c r="L154" s="56"/>
      <c r="M154" s="598"/>
      <c r="N154" s="56"/>
      <c r="O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56"/>
    </row>
    <row r="155" spans="3:243" x14ac:dyDescent="0.25">
      <c r="C155" s="56"/>
      <c r="D155" s="56"/>
      <c r="E155" s="56"/>
      <c r="F155" s="354"/>
      <c r="G155" s="354"/>
      <c r="H155" s="56"/>
      <c r="I155" s="56"/>
      <c r="J155" s="56"/>
      <c r="K155" s="56"/>
      <c r="L155" s="56"/>
      <c r="M155" s="598"/>
      <c r="N155" s="56"/>
      <c r="O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row>
    <row r="156" spans="3:243" x14ac:dyDescent="0.25">
      <c r="C156" s="56"/>
      <c r="D156" s="56"/>
      <c r="E156" s="56"/>
      <c r="F156" s="354"/>
      <c r="G156" s="354"/>
      <c r="H156" s="56"/>
      <c r="I156" s="56"/>
      <c r="J156" s="56"/>
      <c r="K156" s="56"/>
      <c r="L156" s="56"/>
      <c r="M156" s="598"/>
      <c r="N156" s="56"/>
      <c r="O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row>
    <row r="157" spans="3:243" x14ac:dyDescent="0.25">
      <c r="C157" s="56"/>
      <c r="D157" s="56"/>
      <c r="E157" s="56"/>
      <c r="F157" s="354"/>
      <c r="G157" s="354"/>
      <c r="H157" s="56"/>
      <c r="I157" s="56"/>
      <c r="J157" s="56"/>
      <c r="K157" s="56"/>
      <c r="L157" s="56"/>
      <c r="M157" s="598"/>
      <c r="N157" s="56"/>
      <c r="O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row>
    <row r="158" spans="3:243" x14ac:dyDescent="0.25">
      <c r="C158" s="56"/>
      <c r="D158" s="56"/>
      <c r="E158" s="56"/>
      <c r="F158" s="354"/>
      <c r="G158" s="354"/>
      <c r="H158" s="56"/>
      <c r="I158" s="56"/>
      <c r="J158" s="56"/>
      <c r="K158" s="56"/>
      <c r="L158" s="56"/>
      <c r="M158" s="598"/>
      <c r="N158" s="56"/>
      <c r="O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row>
    <row r="159" spans="3:243" x14ac:dyDescent="0.25">
      <c r="C159" s="56"/>
      <c r="D159" s="56"/>
      <c r="E159" s="56"/>
      <c r="F159" s="354"/>
      <c r="G159" s="354"/>
      <c r="H159" s="56"/>
      <c r="I159" s="56"/>
      <c r="J159" s="56"/>
      <c r="K159" s="56"/>
      <c r="L159" s="56"/>
      <c r="M159" s="598"/>
      <c r="N159" s="56"/>
      <c r="O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c r="HC159" s="56"/>
      <c r="HD159" s="56"/>
      <c r="HE159" s="56"/>
      <c r="HF159" s="56"/>
      <c r="HG159" s="56"/>
      <c r="HH159" s="56"/>
      <c r="HI159" s="56"/>
      <c r="HJ159" s="56"/>
      <c r="HK159" s="56"/>
      <c r="HL159" s="56"/>
      <c r="HM159" s="56"/>
      <c r="HN159" s="56"/>
      <c r="HO159" s="56"/>
      <c r="HP159" s="56"/>
      <c r="HQ159" s="56"/>
      <c r="HR159" s="56"/>
      <c r="HS159" s="56"/>
      <c r="HT159" s="56"/>
      <c r="HU159" s="56"/>
      <c r="HV159" s="56"/>
      <c r="HW159" s="56"/>
      <c r="HX159" s="56"/>
      <c r="HY159" s="56"/>
      <c r="HZ159" s="56"/>
      <c r="IA159" s="56"/>
      <c r="IB159" s="56"/>
      <c r="IC159" s="56"/>
      <c r="ID159" s="56"/>
      <c r="IE159" s="56"/>
      <c r="IF159" s="56"/>
      <c r="IG159" s="56"/>
      <c r="IH159" s="56"/>
      <c r="II159" s="56"/>
    </row>
    <row r="160" spans="3:243" x14ac:dyDescent="0.25">
      <c r="C160" s="56"/>
      <c r="D160" s="56"/>
      <c r="E160" s="56"/>
      <c r="F160" s="354"/>
      <c r="G160" s="354"/>
      <c r="H160" s="56"/>
      <c r="I160" s="56"/>
      <c r="J160" s="56"/>
      <c r="K160" s="56"/>
      <c r="L160" s="56"/>
      <c r="M160" s="598"/>
      <c r="N160" s="56"/>
      <c r="O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row>
    <row r="161" spans="3:243" x14ac:dyDescent="0.25">
      <c r="C161" s="56"/>
      <c r="D161" s="56"/>
      <c r="E161" s="56"/>
      <c r="F161" s="354"/>
      <c r="G161" s="354"/>
      <c r="H161" s="56"/>
      <c r="I161" s="56"/>
      <c r="J161" s="56"/>
      <c r="K161" s="56"/>
      <c r="L161" s="56"/>
      <c r="M161" s="598"/>
      <c r="N161" s="56"/>
      <c r="O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row>
    <row r="162" spans="3:243" x14ac:dyDescent="0.25">
      <c r="C162" s="56"/>
      <c r="D162" s="56"/>
      <c r="E162" s="56"/>
      <c r="F162" s="354"/>
      <c r="G162" s="354"/>
      <c r="H162" s="56"/>
      <c r="I162" s="56"/>
      <c r="J162" s="56"/>
      <c r="K162" s="56"/>
      <c r="L162" s="56"/>
      <c r="M162" s="598"/>
      <c r="N162" s="56"/>
      <c r="O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row>
    <row r="163" spans="3:243" x14ac:dyDescent="0.25">
      <c r="C163" s="56"/>
      <c r="D163" s="56"/>
      <c r="E163" s="56"/>
      <c r="F163" s="354"/>
      <c r="G163" s="354"/>
      <c r="H163" s="56"/>
      <c r="I163" s="56"/>
      <c r="J163" s="56"/>
      <c r="K163" s="56"/>
      <c r="L163" s="56"/>
      <c r="M163" s="598"/>
      <c r="N163" s="56"/>
      <c r="O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row>
    <row r="164" spans="3:243" x14ac:dyDescent="0.25">
      <c r="C164" s="56"/>
      <c r="D164" s="56"/>
      <c r="E164" s="56"/>
      <c r="F164" s="354"/>
      <c r="G164" s="354"/>
      <c r="H164" s="56"/>
      <c r="I164" s="56"/>
      <c r="J164" s="56"/>
      <c r="K164" s="56"/>
      <c r="L164" s="56"/>
      <c r="M164" s="598"/>
      <c r="N164" s="56"/>
      <c r="O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row>
    <row r="165" spans="3:243" x14ac:dyDescent="0.25">
      <c r="C165" s="56"/>
      <c r="D165" s="56"/>
      <c r="E165" s="56"/>
      <c r="F165" s="354"/>
      <c r="G165" s="354"/>
      <c r="H165" s="56"/>
      <c r="I165" s="56"/>
      <c r="J165" s="56"/>
      <c r="K165" s="56"/>
      <c r="L165" s="56"/>
      <c r="M165" s="598"/>
      <c r="N165" s="56"/>
      <c r="O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row>
    <row r="166" spans="3:243" x14ac:dyDescent="0.25">
      <c r="C166" s="56"/>
      <c r="D166" s="56"/>
      <c r="E166" s="56"/>
      <c r="F166" s="354"/>
      <c r="G166" s="354"/>
      <c r="H166" s="56"/>
      <c r="I166" s="56"/>
      <c r="J166" s="56"/>
      <c r="K166" s="56"/>
      <c r="L166" s="56"/>
      <c r="M166" s="598"/>
      <c r="N166" s="56"/>
      <c r="O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row>
    <row r="167" spans="3:243" x14ac:dyDescent="0.25">
      <c r="C167" s="56"/>
      <c r="D167" s="56"/>
      <c r="E167" s="56"/>
      <c r="F167" s="354"/>
      <c r="G167" s="354"/>
      <c r="H167" s="56"/>
      <c r="I167" s="56"/>
      <c r="J167" s="56"/>
      <c r="K167" s="56"/>
      <c r="L167" s="56"/>
      <c r="M167" s="598"/>
      <c r="N167" s="56"/>
      <c r="O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row>
    <row r="168" spans="3:243" x14ac:dyDescent="0.25">
      <c r="C168" s="56"/>
      <c r="D168" s="56"/>
      <c r="E168" s="56"/>
      <c r="F168" s="354"/>
      <c r="G168" s="354"/>
      <c r="H168" s="56"/>
      <c r="I168" s="56"/>
      <c r="J168" s="56"/>
      <c r="K168" s="56"/>
      <c r="L168" s="56"/>
      <c r="M168" s="598"/>
      <c r="N168" s="56"/>
      <c r="O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c r="IE168" s="56"/>
      <c r="IF168" s="56"/>
      <c r="IG168" s="56"/>
      <c r="IH168" s="56"/>
      <c r="II168" s="56"/>
    </row>
    <row r="169" spans="3:243" x14ac:dyDescent="0.25">
      <c r="C169" s="56"/>
      <c r="D169" s="56"/>
      <c r="E169" s="56"/>
      <c r="F169" s="354"/>
      <c r="G169" s="354"/>
      <c r="H169" s="56"/>
      <c r="I169" s="56"/>
      <c r="J169" s="56"/>
      <c r="K169" s="56"/>
      <c r="L169" s="56"/>
      <c r="M169" s="598"/>
      <c r="N169" s="56"/>
      <c r="O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56"/>
    </row>
    <row r="170" spans="3:243" x14ac:dyDescent="0.25">
      <c r="C170" s="56"/>
      <c r="D170" s="56"/>
      <c r="E170" s="56"/>
      <c r="F170" s="354"/>
      <c r="G170" s="354"/>
      <c r="H170" s="56"/>
      <c r="I170" s="56"/>
      <c r="J170" s="56"/>
      <c r="K170" s="56"/>
      <c r="L170" s="56"/>
      <c r="M170" s="598"/>
      <c r="N170" s="56"/>
      <c r="O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row>
    <row r="171" spans="3:243" x14ac:dyDescent="0.25">
      <c r="C171" s="56"/>
      <c r="D171" s="56"/>
      <c r="E171" s="56"/>
      <c r="F171" s="354"/>
      <c r="G171" s="354"/>
      <c r="H171" s="56"/>
      <c r="I171" s="56"/>
      <c r="J171" s="56"/>
      <c r="K171" s="56"/>
      <c r="L171" s="56"/>
      <c r="M171" s="598"/>
      <c r="N171" s="56"/>
      <c r="O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row>
    <row r="172" spans="3:243" x14ac:dyDescent="0.25">
      <c r="C172" s="56"/>
      <c r="D172" s="56"/>
      <c r="E172" s="56"/>
      <c r="F172" s="354"/>
      <c r="G172" s="354"/>
      <c r="H172" s="56"/>
      <c r="I172" s="56"/>
      <c r="J172" s="56"/>
      <c r="K172" s="56"/>
      <c r="L172" s="56"/>
      <c r="M172" s="598"/>
      <c r="N172" s="56"/>
      <c r="O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row>
    <row r="173" spans="3:243" x14ac:dyDescent="0.25">
      <c r="C173" s="56"/>
      <c r="D173" s="56"/>
      <c r="E173" s="56"/>
      <c r="F173" s="354"/>
      <c r="G173" s="354"/>
      <c r="H173" s="56"/>
      <c r="I173" s="56"/>
      <c r="J173" s="56"/>
      <c r="K173" s="56"/>
      <c r="L173" s="56"/>
      <c r="M173" s="598"/>
      <c r="N173" s="56"/>
      <c r="O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c r="HC173" s="56"/>
      <c r="HD173" s="56"/>
      <c r="HE173" s="56"/>
      <c r="HF173" s="56"/>
      <c r="HG173" s="56"/>
      <c r="HH173" s="56"/>
      <c r="HI173" s="56"/>
      <c r="HJ173" s="56"/>
      <c r="HK173" s="56"/>
      <c r="HL173" s="56"/>
      <c r="HM173" s="56"/>
      <c r="HN173" s="56"/>
      <c r="HO173" s="56"/>
      <c r="HP173" s="56"/>
      <c r="HQ173" s="56"/>
      <c r="HR173" s="56"/>
      <c r="HS173" s="56"/>
      <c r="HT173" s="56"/>
      <c r="HU173" s="56"/>
      <c r="HV173" s="56"/>
      <c r="HW173" s="56"/>
      <c r="HX173" s="56"/>
      <c r="HY173" s="56"/>
      <c r="HZ173" s="56"/>
      <c r="IA173" s="56"/>
      <c r="IB173" s="56"/>
      <c r="IC173" s="56"/>
      <c r="ID173" s="56"/>
      <c r="IE173" s="56"/>
      <c r="IF173" s="56"/>
      <c r="IG173" s="56"/>
      <c r="IH173" s="56"/>
      <c r="II173" s="56"/>
    </row>
    <row r="174" spans="3:243" x14ac:dyDescent="0.25">
      <c r="C174" s="56"/>
      <c r="D174" s="56"/>
      <c r="E174" s="56"/>
      <c r="F174" s="354"/>
      <c r="G174" s="354"/>
      <c r="H174" s="56"/>
      <c r="I174" s="56"/>
      <c r="J174" s="56"/>
      <c r="K174" s="56"/>
      <c r="L174" s="56"/>
      <c r="M174" s="598"/>
      <c r="N174" s="56"/>
      <c r="O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row>
    <row r="175" spans="3:243" x14ac:dyDescent="0.25">
      <c r="C175" s="56"/>
      <c r="D175" s="56"/>
      <c r="E175" s="56"/>
      <c r="F175" s="354"/>
      <c r="G175" s="354"/>
      <c r="H175" s="56"/>
      <c r="I175" s="56"/>
      <c r="J175" s="56"/>
      <c r="K175" s="56"/>
      <c r="L175" s="56"/>
      <c r="M175" s="598"/>
      <c r="N175" s="56"/>
      <c r="O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row>
    <row r="176" spans="3:243" x14ac:dyDescent="0.25">
      <c r="C176" s="56"/>
      <c r="D176" s="56"/>
      <c r="E176" s="56"/>
      <c r="F176" s="354"/>
      <c r="G176" s="354"/>
      <c r="H176" s="56"/>
      <c r="I176" s="56"/>
      <c r="J176" s="56"/>
      <c r="K176" s="56"/>
      <c r="L176" s="56"/>
      <c r="M176" s="598"/>
      <c r="N176" s="56"/>
      <c r="O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row>
    <row r="177" spans="3:243" x14ac:dyDescent="0.25">
      <c r="C177" s="56"/>
      <c r="D177" s="56"/>
      <c r="E177" s="56"/>
      <c r="F177" s="354"/>
      <c r="G177" s="354"/>
      <c r="H177" s="56"/>
      <c r="I177" s="56"/>
      <c r="J177" s="56"/>
      <c r="K177" s="56"/>
      <c r="L177" s="56"/>
      <c r="M177" s="598"/>
      <c r="N177" s="56"/>
      <c r="O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row>
    <row r="178" spans="3:243" x14ac:dyDescent="0.25">
      <c r="C178" s="56"/>
      <c r="D178" s="56"/>
      <c r="E178" s="56"/>
      <c r="F178" s="354"/>
      <c r="G178" s="354"/>
      <c r="H178" s="56"/>
      <c r="I178" s="56"/>
      <c r="J178" s="56"/>
      <c r="K178" s="56"/>
      <c r="L178" s="56"/>
      <c r="M178" s="598"/>
      <c r="N178" s="56"/>
      <c r="O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row>
    <row r="179" spans="3:243" x14ac:dyDescent="0.25">
      <c r="C179" s="56"/>
      <c r="D179" s="56"/>
      <c r="E179" s="56"/>
      <c r="F179" s="354"/>
      <c r="G179" s="354"/>
      <c r="H179" s="56"/>
      <c r="I179" s="56"/>
      <c r="J179" s="56"/>
      <c r="K179" s="56"/>
      <c r="L179" s="56"/>
      <c r="M179" s="598"/>
      <c r="N179" s="56"/>
      <c r="O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c r="IE179" s="56"/>
      <c r="IF179" s="56"/>
      <c r="IG179" s="56"/>
      <c r="IH179" s="56"/>
      <c r="II179" s="56"/>
    </row>
    <row r="180" spans="3:243" x14ac:dyDescent="0.25">
      <c r="C180" s="56"/>
      <c r="D180" s="56"/>
      <c r="E180" s="56"/>
      <c r="F180" s="354"/>
      <c r="G180" s="354"/>
      <c r="H180" s="56"/>
      <c r="I180" s="56"/>
      <c r="J180" s="56"/>
      <c r="K180" s="56"/>
      <c r="L180" s="56"/>
      <c r="M180" s="598"/>
      <c r="N180" s="56"/>
      <c r="O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row>
    <row r="181" spans="3:243" x14ac:dyDescent="0.25">
      <c r="C181" s="56"/>
      <c r="D181" s="56"/>
      <c r="E181" s="56"/>
      <c r="F181" s="354"/>
      <c r="G181" s="354"/>
      <c r="H181" s="56"/>
      <c r="I181" s="56"/>
      <c r="J181" s="56"/>
      <c r="K181" s="56"/>
      <c r="L181" s="56"/>
      <c r="M181" s="598"/>
      <c r="N181" s="56"/>
      <c r="O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row>
    <row r="182" spans="3:243" x14ac:dyDescent="0.25">
      <c r="C182" s="56"/>
      <c r="D182" s="56"/>
      <c r="E182" s="56"/>
      <c r="F182" s="354"/>
      <c r="G182" s="354"/>
      <c r="H182" s="56"/>
      <c r="I182" s="56"/>
      <c r="J182" s="56"/>
      <c r="K182" s="56"/>
      <c r="L182" s="56"/>
      <c r="M182" s="598"/>
      <c r="N182" s="56"/>
      <c r="O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row>
    <row r="183" spans="3:243" x14ac:dyDescent="0.25">
      <c r="C183" s="56"/>
      <c r="D183" s="56"/>
      <c r="E183" s="56"/>
      <c r="F183" s="354"/>
      <c r="G183" s="354"/>
      <c r="H183" s="56"/>
      <c r="I183" s="56"/>
      <c r="J183" s="56"/>
      <c r="K183" s="56"/>
      <c r="L183" s="56"/>
      <c r="M183" s="598"/>
      <c r="N183" s="56"/>
      <c r="O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row>
    <row r="184" spans="3:243" x14ac:dyDescent="0.25">
      <c r="C184" s="56"/>
      <c r="D184" s="56"/>
      <c r="E184" s="56"/>
      <c r="F184" s="354"/>
      <c r="G184" s="354"/>
      <c r="H184" s="56"/>
      <c r="I184" s="56"/>
      <c r="J184" s="56"/>
      <c r="K184" s="56"/>
      <c r="L184" s="56"/>
      <c r="M184" s="598"/>
      <c r="N184" s="56"/>
      <c r="O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row>
    <row r="185" spans="3:243" x14ac:dyDescent="0.25">
      <c r="C185" s="56"/>
      <c r="D185" s="56"/>
      <c r="E185" s="56"/>
      <c r="F185" s="354"/>
      <c r="G185" s="354"/>
      <c r="H185" s="56"/>
      <c r="I185" s="56"/>
      <c r="J185" s="56"/>
      <c r="K185" s="56"/>
      <c r="L185" s="56"/>
      <c r="M185" s="598"/>
      <c r="N185" s="56"/>
      <c r="O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row>
    <row r="186" spans="3:243" x14ac:dyDescent="0.25">
      <c r="C186" s="56"/>
      <c r="D186" s="56"/>
      <c r="E186" s="56"/>
      <c r="F186" s="354"/>
      <c r="G186" s="354"/>
      <c r="H186" s="56"/>
      <c r="I186" s="56"/>
      <c r="J186" s="56"/>
      <c r="K186" s="56"/>
      <c r="L186" s="56"/>
      <c r="M186" s="598"/>
      <c r="N186" s="56"/>
      <c r="O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row>
    <row r="187" spans="3:243" x14ac:dyDescent="0.25">
      <c r="C187" s="56"/>
      <c r="D187" s="56"/>
      <c r="E187" s="56"/>
      <c r="F187" s="354"/>
      <c r="G187" s="354"/>
      <c r="H187" s="56"/>
      <c r="I187" s="56"/>
      <c r="J187" s="56"/>
      <c r="K187" s="56"/>
      <c r="L187" s="56"/>
      <c r="M187" s="598"/>
      <c r="N187" s="56"/>
      <c r="O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row>
    <row r="188" spans="3:243" x14ac:dyDescent="0.25">
      <c r="C188" s="56"/>
      <c r="D188" s="56"/>
      <c r="E188" s="56"/>
      <c r="F188" s="354"/>
      <c r="G188" s="354"/>
      <c r="H188" s="56"/>
      <c r="I188" s="56"/>
      <c r="J188" s="56"/>
      <c r="K188" s="56"/>
      <c r="L188" s="56"/>
      <c r="M188" s="598"/>
      <c r="N188" s="56"/>
      <c r="O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row>
    <row r="189" spans="3:243" x14ac:dyDescent="0.25">
      <c r="C189" s="56"/>
      <c r="D189" s="56"/>
      <c r="E189" s="56"/>
      <c r="F189" s="354"/>
      <c r="G189" s="354"/>
      <c r="H189" s="56"/>
      <c r="I189" s="56"/>
      <c r="J189" s="56"/>
      <c r="K189" s="56"/>
      <c r="L189" s="56"/>
      <c r="M189" s="598"/>
      <c r="N189" s="56"/>
      <c r="O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row>
    <row r="190" spans="3:243" x14ac:dyDescent="0.25">
      <c r="C190" s="56"/>
      <c r="D190" s="56"/>
      <c r="E190" s="56"/>
      <c r="F190" s="354"/>
      <c r="G190" s="354"/>
      <c r="H190" s="56"/>
      <c r="I190" s="56"/>
      <c r="J190" s="56"/>
      <c r="K190" s="56"/>
      <c r="L190" s="56"/>
      <c r="M190" s="598"/>
      <c r="N190" s="56"/>
      <c r="O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row>
    <row r="191" spans="3:243" x14ac:dyDescent="0.25">
      <c r="C191" s="56"/>
      <c r="D191" s="56"/>
      <c r="E191" s="56"/>
      <c r="F191" s="354"/>
      <c r="G191" s="354"/>
      <c r="H191" s="56"/>
      <c r="I191" s="56"/>
      <c r="J191" s="56"/>
      <c r="K191" s="56"/>
      <c r="L191" s="56"/>
      <c r="M191" s="598"/>
      <c r="N191" s="56"/>
      <c r="O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row>
    <row r="192" spans="3:243" x14ac:dyDescent="0.25">
      <c r="C192" s="56"/>
      <c r="D192" s="56"/>
      <c r="E192" s="56"/>
      <c r="F192" s="354"/>
      <c r="G192" s="354"/>
      <c r="H192" s="56"/>
      <c r="I192" s="56"/>
      <c r="J192" s="56"/>
      <c r="K192" s="56"/>
      <c r="L192" s="56"/>
      <c r="M192" s="598"/>
      <c r="N192" s="56"/>
      <c r="O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c r="IE192" s="56"/>
      <c r="IF192" s="56"/>
      <c r="IG192" s="56"/>
      <c r="IH192" s="56"/>
      <c r="II192" s="56"/>
    </row>
    <row r="193" spans="3:243" x14ac:dyDescent="0.25">
      <c r="C193" s="56"/>
      <c r="D193" s="56"/>
      <c r="E193" s="56"/>
      <c r="F193" s="354"/>
      <c r="G193" s="354"/>
      <c r="H193" s="56"/>
      <c r="I193" s="56"/>
      <c r="J193" s="56"/>
      <c r="K193" s="56"/>
      <c r="L193" s="56"/>
      <c r="M193" s="598"/>
      <c r="N193" s="56"/>
      <c r="O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row>
    <row r="194" spans="3:243" x14ac:dyDescent="0.25">
      <c r="C194" s="56"/>
      <c r="D194" s="56"/>
      <c r="E194" s="56"/>
      <c r="F194" s="354"/>
      <c r="G194" s="354"/>
      <c r="H194" s="56"/>
      <c r="I194" s="56"/>
      <c r="J194" s="56"/>
      <c r="K194" s="56"/>
      <c r="L194" s="56"/>
      <c r="M194" s="598"/>
      <c r="N194" s="56"/>
      <c r="O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row>
    <row r="195" spans="3:243" x14ac:dyDescent="0.25">
      <c r="C195" s="56"/>
      <c r="D195" s="56"/>
      <c r="E195" s="56"/>
      <c r="F195" s="354"/>
      <c r="G195" s="354"/>
      <c r="H195" s="56"/>
      <c r="I195" s="56"/>
      <c r="J195" s="56"/>
      <c r="K195" s="56"/>
      <c r="L195" s="56"/>
      <c r="M195" s="598"/>
      <c r="N195" s="56"/>
      <c r="O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row>
    <row r="196" spans="3:243" x14ac:dyDescent="0.25">
      <c r="C196" s="56"/>
      <c r="D196" s="56"/>
      <c r="E196" s="56"/>
      <c r="F196" s="354"/>
      <c r="G196" s="354"/>
      <c r="H196" s="56"/>
      <c r="I196" s="56"/>
      <c r="J196" s="56"/>
      <c r="K196" s="56"/>
      <c r="L196" s="56"/>
      <c r="M196" s="598"/>
      <c r="N196" s="56"/>
      <c r="O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row>
    <row r="197" spans="3:243" x14ac:dyDescent="0.25">
      <c r="C197" s="56"/>
      <c r="D197" s="56"/>
      <c r="E197" s="56"/>
      <c r="F197" s="354"/>
      <c r="G197" s="354"/>
      <c r="H197" s="56"/>
      <c r="I197" s="56"/>
      <c r="J197" s="56"/>
      <c r="K197" s="56"/>
      <c r="L197" s="56"/>
      <c r="M197" s="598"/>
      <c r="N197" s="56"/>
      <c r="O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row>
    <row r="198" spans="3:243" x14ac:dyDescent="0.25">
      <c r="C198" s="56"/>
      <c r="D198" s="56"/>
      <c r="E198" s="56"/>
      <c r="F198" s="354"/>
      <c r="G198" s="354"/>
      <c r="H198" s="56"/>
      <c r="I198" s="56"/>
      <c r="J198" s="56"/>
      <c r="K198" s="56"/>
      <c r="L198" s="56"/>
      <c r="M198" s="598"/>
      <c r="N198" s="56"/>
      <c r="O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row>
    <row r="199" spans="3:243" x14ac:dyDescent="0.25">
      <c r="C199" s="56"/>
      <c r="D199" s="56"/>
      <c r="E199" s="56"/>
      <c r="F199" s="354"/>
      <c r="G199" s="354"/>
      <c r="H199" s="56"/>
      <c r="I199" s="56"/>
      <c r="J199" s="56"/>
      <c r="K199" s="56"/>
      <c r="L199" s="56"/>
      <c r="M199" s="598"/>
      <c r="N199" s="56"/>
      <c r="O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row>
    <row r="200" spans="3:243" x14ac:dyDescent="0.25">
      <c r="C200" s="56"/>
      <c r="D200" s="56"/>
      <c r="E200" s="56"/>
      <c r="F200" s="354"/>
      <c r="G200" s="354"/>
      <c r="H200" s="56"/>
      <c r="I200" s="56"/>
      <c r="J200" s="56"/>
      <c r="K200" s="56"/>
      <c r="L200" s="56"/>
      <c r="M200" s="598"/>
      <c r="N200" s="56"/>
      <c r="O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row>
    <row r="201" spans="3:243" x14ac:dyDescent="0.25">
      <c r="C201" s="56"/>
      <c r="D201" s="56"/>
      <c r="E201" s="56"/>
      <c r="F201" s="354"/>
      <c r="G201" s="354"/>
      <c r="H201" s="56"/>
      <c r="I201" s="56"/>
      <c r="J201" s="56"/>
      <c r="K201" s="56"/>
      <c r="L201" s="56"/>
      <c r="M201" s="598"/>
      <c r="N201" s="56"/>
      <c r="O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row>
    <row r="202" spans="3:243" x14ac:dyDescent="0.25">
      <c r="C202" s="56"/>
      <c r="D202" s="56"/>
      <c r="E202" s="56"/>
      <c r="F202" s="354"/>
      <c r="G202" s="354"/>
      <c r="H202" s="56"/>
      <c r="I202" s="56"/>
      <c r="J202" s="56"/>
      <c r="K202" s="56"/>
      <c r="L202" s="56"/>
      <c r="M202" s="598"/>
      <c r="N202" s="56"/>
      <c r="O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c r="HC202" s="56"/>
      <c r="HD202" s="56"/>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c r="IE202" s="56"/>
      <c r="IF202" s="56"/>
      <c r="IG202" s="56"/>
      <c r="IH202" s="56"/>
      <c r="II202" s="56"/>
    </row>
    <row r="203" spans="3:243" x14ac:dyDescent="0.25">
      <c r="C203" s="56"/>
      <c r="D203" s="56"/>
      <c r="E203" s="56"/>
      <c r="F203" s="354"/>
      <c r="G203" s="354"/>
      <c r="H203" s="56"/>
      <c r="I203" s="56"/>
      <c r="J203" s="56"/>
      <c r="K203" s="56"/>
      <c r="L203" s="56"/>
      <c r="M203" s="598"/>
      <c r="N203" s="56"/>
      <c r="O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row>
    <row r="204" spans="3:243" x14ac:dyDescent="0.25">
      <c r="C204" s="56"/>
      <c r="D204" s="56"/>
      <c r="E204" s="56"/>
      <c r="F204" s="354"/>
      <c r="G204" s="354"/>
      <c r="H204" s="56"/>
      <c r="I204" s="56"/>
      <c r="J204" s="56"/>
      <c r="K204" s="56"/>
      <c r="L204" s="56"/>
      <c r="M204" s="598"/>
      <c r="N204" s="56"/>
      <c r="O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row>
    <row r="205" spans="3:243" x14ac:dyDescent="0.25">
      <c r="C205" s="56"/>
      <c r="D205" s="56"/>
      <c r="E205" s="56"/>
      <c r="F205" s="354"/>
      <c r="G205" s="354"/>
      <c r="H205" s="56"/>
      <c r="I205" s="56"/>
      <c r="J205" s="56"/>
      <c r="K205" s="56"/>
      <c r="L205" s="56"/>
      <c r="M205" s="598"/>
      <c r="N205" s="56"/>
      <c r="O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row>
    <row r="206" spans="3:243" x14ac:dyDescent="0.25">
      <c r="C206" s="56"/>
      <c r="D206" s="56"/>
      <c r="E206" s="56"/>
      <c r="F206" s="354"/>
      <c r="G206" s="354"/>
      <c r="H206" s="56"/>
      <c r="I206" s="56"/>
      <c r="J206" s="56"/>
      <c r="K206" s="56"/>
      <c r="L206" s="56"/>
      <c r="M206" s="598"/>
      <c r="N206" s="56"/>
      <c r="O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row>
    <row r="207" spans="3:243" x14ac:dyDescent="0.25">
      <c r="C207" s="56"/>
      <c r="D207" s="56"/>
      <c r="E207" s="56"/>
      <c r="F207" s="354"/>
      <c r="G207" s="354"/>
      <c r="H207" s="56"/>
      <c r="I207" s="56"/>
      <c r="J207" s="56"/>
      <c r="K207" s="56"/>
      <c r="L207" s="56"/>
      <c r="M207" s="598"/>
      <c r="N207" s="56"/>
      <c r="O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row>
    <row r="208" spans="3:243" x14ac:dyDescent="0.25">
      <c r="C208" s="56"/>
      <c r="D208" s="56"/>
      <c r="E208" s="56"/>
      <c r="F208" s="354"/>
      <c r="G208" s="354"/>
      <c r="H208" s="56"/>
      <c r="I208" s="56"/>
      <c r="J208" s="56"/>
      <c r="K208" s="56"/>
      <c r="L208" s="56"/>
      <c r="M208" s="598"/>
      <c r="N208" s="56"/>
      <c r="O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row>
    <row r="209" spans="3:243" x14ac:dyDescent="0.25">
      <c r="C209" s="56"/>
      <c r="D209" s="56"/>
      <c r="E209" s="56"/>
      <c r="F209" s="354"/>
      <c r="G209" s="354"/>
      <c r="H209" s="56"/>
      <c r="I209" s="56"/>
      <c r="J209" s="56"/>
      <c r="K209" s="56"/>
      <c r="L209" s="56"/>
      <c r="M209" s="598"/>
      <c r="N209" s="56"/>
      <c r="O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c r="HC209" s="56"/>
      <c r="HD209" s="56"/>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c r="IE209" s="56"/>
      <c r="IF209" s="56"/>
      <c r="IG209" s="56"/>
      <c r="IH209" s="56"/>
      <c r="II209" s="56"/>
    </row>
    <row r="210" spans="3:243" x14ac:dyDescent="0.25">
      <c r="C210" s="56"/>
      <c r="D210" s="56"/>
      <c r="E210" s="56"/>
      <c r="F210" s="354"/>
      <c r="G210" s="354"/>
      <c r="H210" s="56"/>
      <c r="I210" s="56"/>
      <c r="J210" s="56"/>
      <c r="K210" s="56"/>
      <c r="L210" s="56"/>
      <c r="M210" s="598"/>
      <c r="N210" s="56"/>
      <c r="O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row>
    <row r="211" spans="3:243" x14ac:dyDescent="0.25">
      <c r="C211" s="56"/>
      <c r="D211" s="56"/>
      <c r="E211" s="56"/>
      <c r="F211" s="354"/>
      <c r="G211" s="354"/>
      <c r="H211" s="56"/>
      <c r="I211" s="56"/>
      <c r="J211" s="56"/>
      <c r="K211" s="56"/>
      <c r="L211" s="56"/>
      <c r="M211" s="598"/>
      <c r="N211" s="56"/>
      <c r="O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row>
    <row r="212" spans="3:243" x14ac:dyDescent="0.25">
      <c r="C212" s="56"/>
      <c r="D212" s="56"/>
      <c r="E212" s="56"/>
      <c r="F212" s="354"/>
      <c r="G212" s="354"/>
      <c r="H212" s="56"/>
      <c r="I212" s="56"/>
      <c r="J212" s="56"/>
      <c r="K212" s="56"/>
      <c r="L212" s="56"/>
      <c r="M212" s="598"/>
      <c r="N212" s="56"/>
      <c r="O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row>
    <row r="213" spans="3:243" x14ac:dyDescent="0.25">
      <c r="C213" s="56"/>
      <c r="D213" s="56"/>
      <c r="E213" s="56"/>
      <c r="F213" s="354"/>
      <c r="G213" s="354"/>
      <c r="H213" s="56"/>
      <c r="I213" s="56"/>
      <c r="J213" s="56"/>
      <c r="K213" s="56"/>
      <c r="L213" s="56"/>
      <c r="M213" s="598"/>
      <c r="N213" s="56"/>
      <c r="O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row>
    <row r="214" spans="3:243" x14ac:dyDescent="0.25">
      <c r="C214" s="56"/>
      <c r="D214" s="56"/>
      <c r="E214" s="56"/>
      <c r="F214" s="354"/>
      <c r="G214" s="354"/>
      <c r="H214" s="56"/>
      <c r="I214" s="56"/>
      <c r="J214" s="56"/>
      <c r="K214" s="56"/>
      <c r="L214" s="56"/>
      <c r="M214" s="598"/>
      <c r="N214" s="56"/>
      <c r="O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row>
    <row r="215" spans="3:243" x14ac:dyDescent="0.25">
      <c r="C215" s="56"/>
      <c r="D215" s="56"/>
      <c r="E215" s="56"/>
      <c r="F215" s="354"/>
      <c r="G215" s="354"/>
      <c r="H215" s="56"/>
      <c r="I215" s="56"/>
      <c r="J215" s="56"/>
      <c r="K215" s="56"/>
      <c r="L215" s="56"/>
      <c r="M215" s="598"/>
      <c r="N215" s="56"/>
      <c r="O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row>
    <row r="216" spans="3:243" x14ac:dyDescent="0.25">
      <c r="C216" s="56"/>
      <c r="D216" s="56"/>
      <c r="E216" s="56"/>
      <c r="F216" s="354"/>
      <c r="G216" s="354"/>
      <c r="H216" s="56"/>
      <c r="I216" s="56"/>
      <c r="J216" s="56"/>
      <c r="K216" s="56"/>
      <c r="L216" s="56"/>
      <c r="M216" s="598"/>
      <c r="N216" s="56"/>
      <c r="O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row>
    <row r="217" spans="3:243" x14ac:dyDescent="0.25">
      <c r="C217" s="56"/>
      <c r="D217" s="56"/>
      <c r="E217" s="56"/>
      <c r="F217" s="354"/>
      <c r="G217" s="354"/>
      <c r="H217" s="56"/>
      <c r="I217" s="56"/>
      <c r="J217" s="56"/>
      <c r="K217" s="56"/>
      <c r="L217" s="56"/>
      <c r="M217" s="598"/>
      <c r="N217" s="56"/>
      <c r="O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row>
    <row r="218" spans="3:243" x14ac:dyDescent="0.25">
      <c r="C218" s="56"/>
      <c r="D218" s="56"/>
      <c r="E218" s="56"/>
      <c r="F218" s="354"/>
      <c r="G218" s="354"/>
      <c r="H218" s="56"/>
      <c r="I218" s="56"/>
      <c r="J218" s="56"/>
      <c r="K218" s="56"/>
      <c r="L218" s="56"/>
      <c r="M218" s="598"/>
      <c r="N218" s="56"/>
      <c r="O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row>
    <row r="219" spans="3:243" x14ac:dyDescent="0.25">
      <c r="C219" s="56"/>
      <c r="D219" s="56"/>
      <c r="E219" s="56"/>
      <c r="F219" s="354"/>
      <c r="G219" s="354"/>
      <c r="H219" s="56"/>
      <c r="I219" s="56"/>
      <c r="J219" s="56"/>
      <c r="K219" s="56"/>
      <c r="L219" s="56"/>
      <c r="M219" s="598"/>
      <c r="N219" s="56"/>
      <c r="O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row>
    <row r="220" spans="3:243" x14ac:dyDescent="0.25">
      <c r="C220" s="56"/>
      <c r="D220" s="56"/>
      <c r="E220" s="56"/>
      <c r="F220" s="354"/>
      <c r="G220" s="354"/>
      <c r="H220" s="56"/>
      <c r="I220" s="56"/>
      <c r="J220" s="56"/>
      <c r="K220" s="56"/>
      <c r="L220" s="56"/>
      <c r="M220" s="598"/>
      <c r="N220" s="56"/>
      <c r="O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row>
    <row r="221" spans="3:243" x14ac:dyDescent="0.25">
      <c r="C221" s="56"/>
      <c r="D221" s="56"/>
      <c r="E221" s="56"/>
      <c r="F221" s="354"/>
      <c r="G221" s="354"/>
      <c r="H221" s="56"/>
      <c r="I221" s="56"/>
      <c r="J221" s="56"/>
      <c r="K221" s="56"/>
      <c r="L221" s="56"/>
      <c r="M221" s="598"/>
      <c r="N221" s="56"/>
      <c r="O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row>
    <row r="222" spans="3:243" x14ac:dyDescent="0.25">
      <c r="C222" s="56"/>
      <c r="D222" s="56"/>
      <c r="E222" s="56"/>
      <c r="F222" s="354"/>
      <c r="G222" s="354"/>
      <c r="H222" s="56"/>
      <c r="I222" s="56"/>
      <c r="J222" s="56"/>
      <c r="K222" s="56"/>
      <c r="L222" s="56"/>
      <c r="M222" s="598"/>
      <c r="N222" s="56"/>
      <c r="O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row>
    <row r="223" spans="3:243" x14ac:dyDescent="0.25">
      <c r="C223" s="56"/>
      <c r="D223" s="56"/>
      <c r="E223" s="56"/>
      <c r="F223" s="354"/>
      <c r="G223" s="354"/>
      <c r="H223" s="56"/>
      <c r="I223" s="56"/>
      <c r="J223" s="56"/>
      <c r="K223" s="56"/>
      <c r="L223" s="56"/>
      <c r="M223" s="598"/>
      <c r="N223" s="56"/>
      <c r="O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row>
    <row r="224" spans="3:243" x14ac:dyDescent="0.25">
      <c r="C224" s="56"/>
      <c r="D224" s="56"/>
      <c r="E224" s="56"/>
      <c r="F224" s="354"/>
      <c r="G224" s="354"/>
      <c r="H224" s="56"/>
      <c r="I224" s="56"/>
      <c r="J224" s="56"/>
      <c r="K224" s="56"/>
      <c r="L224" s="56"/>
      <c r="M224" s="598"/>
      <c r="N224" s="56"/>
      <c r="O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row>
    <row r="225" spans="3:243" x14ac:dyDescent="0.25">
      <c r="C225" s="56"/>
      <c r="D225" s="56"/>
      <c r="E225" s="56"/>
      <c r="F225" s="354"/>
      <c r="G225" s="354"/>
      <c r="H225" s="56"/>
      <c r="I225" s="56"/>
      <c r="J225" s="56"/>
      <c r="K225" s="56"/>
      <c r="L225" s="56"/>
      <c r="M225" s="598"/>
      <c r="N225" s="56"/>
      <c r="O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row>
    <row r="226" spans="3:243" x14ac:dyDescent="0.25">
      <c r="C226" s="56"/>
      <c r="D226" s="56"/>
      <c r="E226" s="56"/>
      <c r="F226" s="354"/>
      <c r="G226" s="354"/>
      <c r="H226" s="56"/>
      <c r="I226" s="56"/>
      <c r="J226" s="56"/>
      <c r="K226" s="56"/>
      <c r="L226" s="56"/>
      <c r="M226" s="598"/>
      <c r="N226" s="56"/>
      <c r="O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c r="HC226" s="56"/>
      <c r="HD226" s="56"/>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c r="IE226" s="56"/>
      <c r="IF226" s="56"/>
      <c r="IG226" s="56"/>
      <c r="IH226" s="56"/>
      <c r="II226" s="56"/>
    </row>
    <row r="227" spans="3:243" x14ac:dyDescent="0.25">
      <c r="C227" s="56"/>
      <c r="D227" s="56"/>
      <c r="E227" s="56"/>
      <c r="F227" s="354"/>
      <c r="G227" s="354"/>
      <c r="H227" s="56"/>
      <c r="I227" s="56"/>
      <c r="J227" s="56"/>
      <c r="K227" s="56"/>
      <c r="L227" s="56"/>
      <c r="M227" s="598"/>
      <c r="N227" s="56"/>
      <c r="O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row>
    <row r="228" spans="3:243" x14ac:dyDescent="0.25">
      <c r="C228" s="56"/>
      <c r="D228" s="56"/>
      <c r="E228" s="56"/>
      <c r="F228" s="354"/>
      <c r="G228" s="354"/>
      <c r="H228" s="56"/>
      <c r="I228" s="56"/>
      <c r="J228" s="56"/>
      <c r="K228" s="56"/>
      <c r="L228" s="56"/>
      <c r="M228" s="598"/>
      <c r="N228" s="56"/>
      <c r="O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row>
    <row r="229" spans="3:243" x14ac:dyDescent="0.25">
      <c r="C229" s="56"/>
      <c r="D229" s="56"/>
      <c r="E229" s="56"/>
      <c r="F229" s="354"/>
      <c r="G229" s="354"/>
      <c r="H229" s="56"/>
      <c r="I229" s="56"/>
      <c r="J229" s="56"/>
      <c r="K229" s="56"/>
      <c r="L229" s="56"/>
      <c r="M229" s="598"/>
      <c r="N229" s="56"/>
      <c r="O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row>
    <row r="230" spans="3:243" x14ac:dyDescent="0.25">
      <c r="C230" s="56"/>
      <c r="D230" s="56"/>
      <c r="E230" s="56"/>
      <c r="F230" s="354"/>
      <c r="G230" s="354"/>
      <c r="H230" s="56"/>
      <c r="I230" s="56"/>
      <c r="J230" s="56"/>
      <c r="K230" s="56"/>
      <c r="L230" s="56"/>
      <c r="M230" s="598"/>
      <c r="N230" s="56"/>
      <c r="O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row>
    <row r="231" spans="3:243" x14ac:dyDescent="0.25">
      <c r="C231" s="56"/>
      <c r="D231" s="56"/>
      <c r="E231" s="56"/>
      <c r="F231" s="354"/>
      <c r="G231" s="354"/>
      <c r="H231" s="56"/>
      <c r="I231" s="56"/>
      <c r="J231" s="56"/>
      <c r="K231" s="56"/>
      <c r="L231" s="56"/>
      <c r="M231" s="598"/>
      <c r="N231" s="56"/>
      <c r="O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row>
    <row r="232" spans="3:243" x14ac:dyDescent="0.25">
      <c r="C232" s="56"/>
      <c r="D232" s="56"/>
      <c r="E232" s="56"/>
      <c r="F232" s="354"/>
      <c r="G232" s="354"/>
      <c r="H232" s="56"/>
      <c r="I232" s="56"/>
      <c r="J232" s="56"/>
      <c r="K232" s="56"/>
      <c r="L232" s="56"/>
      <c r="M232" s="598"/>
      <c r="N232" s="56"/>
      <c r="O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row>
    <row r="233" spans="3:243" x14ac:dyDescent="0.25">
      <c r="C233" s="56"/>
      <c r="D233" s="56"/>
      <c r="E233" s="56"/>
      <c r="F233" s="354"/>
      <c r="G233" s="354"/>
      <c r="H233" s="56"/>
      <c r="I233" s="56"/>
      <c r="J233" s="56"/>
      <c r="K233" s="56"/>
      <c r="L233" s="56"/>
      <c r="M233" s="598"/>
      <c r="N233" s="56"/>
      <c r="O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row>
    <row r="234" spans="3:243" x14ac:dyDescent="0.25">
      <c r="C234" s="56"/>
      <c r="D234" s="56"/>
      <c r="E234" s="56"/>
      <c r="F234" s="354"/>
      <c r="G234" s="354"/>
      <c r="H234" s="56"/>
      <c r="I234" s="56"/>
      <c r="J234" s="56"/>
      <c r="K234" s="56"/>
      <c r="L234" s="56"/>
      <c r="M234" s="598"/>
      <c r="N234" s="56"/>
      <c r="O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row>
    <row r="235" spans="3:243" x14ac:dyDescent="0.25">
      <c r="C235" s="56"/>
      <c r="D235" s="56"/>
      <c r="E235" s="56"/>
      <c r="F235" s="354"/>
      <c r="G235" s="354"/>
      <c r="H235" s="56"/>
      <c r="I235" s="56"/>
      <c r="J235" s="56"/>
      <c r="K235" s="56"/>
      <c r="L235" s="56"/>
      <c r="M235" s="598"/>
      <c r="N235" s="56"/>
      <c r="O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row>
    <row r="236" spans="3:243" x14ac:dyDescent="0.25">
      <c r="C236" s="56"/>
      <c r="D236" s="56"/>
      <c r="E236" s="56"/>
      <c r="F236" s="354"/>
      <c r="G236" s="354"/>
      <c r="H236" s="56"/>
      <c r="I236" s="56"/>
      <c r="J236" s="56"/>
      <c r="K236" s="56"/>
      <c r="L236" s="56"/>
      <c r="M236" s="598"/>
      <c r="N236" s="56"/>
      <c r="O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row>
    <row r="237" spans="3:243" x14ac:dyDescent="0.25">
      <c r="C237" s="56"/>
      <c r="D237" s="56"/>
      <c r="E237" s="56"/>
      <c r="F237" s="354"/>
      <c r="G237" s="354"/>
      <c r="H237" s="56"/>
      <c r="I237" s="56"/>
      <c r="J237" s="56"/>
      <c r="K237" s="56"/>
      <c r="L237" s="56"/>
      <c r="M237" s="598"/>
      <c r="N237" s="56"/>
      <c r="O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row>
    <row r="238" spans="3:243" x14ac:dyDescent="0.25">
      <c r="C238" s="56"/>
      <c r="D238" s="56"/>
      <c r="E238" s="56"/>
      <c r="F238" s="354"/>
      <c r="G238" s="354"/>
      <c r="H238" s="56"/>
      <c r="I238" s="56"/>
      <c r="J238" s="56"/>
      <c r="K238" s="56"/>
      <c r="L238" s="56"/>
      <c r="M238" s="598"/>
      <c r="N238" s="56"/>
      <c r="O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row>
    <row r="239" spans="3:243" x14ac:dyDescent="0.25">
      <c r="C239" s="56"/>
      <c r="D239" s="56"/>
      <c r="E239" s="56"/>
      <c r="F239" s="354"/>
      <c r="G239" s="354"/>
      <c r="H239" s="56"/>
      <c r="I239" s="56"/>
      <c r="J239" s="56"/>
      <c r="K239" s="56"/>
      <c r="L239" s="56"/>
      <c r="M239" s="598"/>
      <c r="N239" s="56"/>
      <c r="O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row>
    <row r="240" spans="3:243" x14ac:dyDescent="0.25">
      <c r="C240" s="56"/>
      <c r="D240" s="56"/>
      <c r="E240" s="56"/>
      <c r="F240" s="354"/>
      <c r="G240" s="354"/>
      <c r="H240" s="56"/>
      <c r="I240" s="56"/>
      <c r="J240" s="56"/>
      <c r="K240" s="56"/>
      <c r="L240" s="56"/>
      <c r="M240" s="598"/>
      <c r="N240" s="56"/>
      <c r="O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row>
    <row r="241" spans="3:243" x14ac:dyDescent="0.25">
      <c r="C241" s="56"/>
      <c r="D241" s="56"/>
      <c r="E241" s="56"/>
      <c r="F241" s="354"/>
      <c r="G241" s="354"/>
      <c r="H241" s="56"/>
      <c r="I241" s="56"/>
      <c r="J241" s="56"/>
      <c r="K241" s="56"/>
      <c r="L241" s="56"/>
      <c r="M241" s="598"/>
      <c r="N241" s="56"/>
      <c r="O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row>
    <row r="242" spans="3:243" x14ac:dyDescent="0.25">
      <c r="C242" s="56"/>
      <c r="D242" s="56"/>
      <c r="E242" s="56"/>
      <c r="F242" s="354"/>
      <c r="G242" s="354"/>
      <c r="H242" s="56"/>
      <c r="I242" s="56"/>
      <c r="J242" s="56"/>
      <c r="K242" s="56"/>
      <c r="L242" s="56"/>
      <c r="M242" s="598"/>
      <c r="N242" s="56"/>
      <c r="O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row>
    <row r="243" spans="3:243" x14ac:dyDescent="0.25">
      <c r="C243" s="56"/>
      <c r="D243" s="56"/>
      <c r="E243" s="56"/>
      <c r="F243" s="354"/>
      <c r="G243" s="354"/>
      <c r="H243" s="56"/>
      <c r="I243" s="56"/>
      <c r="J243" s="56"/>
      <c r="K243" s="56"/>
      <c r="L243" s="56"/>
      <c r="M243" s="598"/>
      <c r="N243" s="56"/>
      <c r="O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row>
    <row r="244" spans="3:243" x14ac:dyDescent="0.25">
      <c r="C244" s="56"/>
      <c r="D244" s="56"/>
      <c r="E244" s="56"/>
      <c r="F244" s="354"/>
      <c r="G244" s="354"/>
      <c r="H244" s="56"/>
      <c r="I244" s="56"/>
      <c r="J244" s="56"/>
      <c r="K244" s="56"/>
      <c r="L244" s="56"/>
      <c r="M244" s="598"/>
      <c r="N244" s="56"/>
      <c r="O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row>
    <row r="245" spans="3:243" x14ac:dyDescent="0.25">
      <c r="C245" s="56"/>
      <c r="D245" s="56"/>
      <c r="E245" s="56"/>
      <c r="F245" s="354"/>
      <c r="G245" s="354"/>
      <c r="H245" s="56"/>
      <c r="I245" s="56"/>
      <c r="J245" s="56"/>
      <c r="K245" s="56"/>
      <c r="L245" s="56"/>
      <c r="M245" s="598"/>
      <c r="N245" s="56"/>
      <c r="O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row>
    <row r="246" spans="3:243" x14ac:dyDescent="0.25">
      <c r="C246" s="56"/>
      <c r="D246" s="56"/>
      <c r="E246" s="56"/>
      <c r="F246" s="354"/>
      <c r="G246" s="354"/>
      <c r="H246" s="56"/>
      <c r="I246" s="56"/>
      <c r="J246" s="56"/>
      <c r="K246" s="56"/>
      <c r="L246" s="56"/>
      <c r="M246" s="598"/>
      <c r="N246" s="56"/>
      <c r="O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row>
    <row r="247" spans="3:243" x14ac:dyDescent="0.25">
      <c r="C247" s="56"/>
      <c r="D247" s="56"/>
      <c r="E247" s="56"/>
      <c r="F247" s="354"/>
      <c r="G247" s="354"/>
      <c r="H247" s="56"/>
      <c r="I247" s="56"/>
      <c r="J247" s="56"/>
      <c r="K247" s="56"/>
      <c r="L247" s="56"/>
      <c r="M247" s="598"/>
      <c r="N247" s="56"/>
      <c r="O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row>
    <row r="248" spans="3:243" x14ac:dyDescent="0.25">
      <c r="C248" s="56"/>
      <c r="D248" s="56"/>
      <c r="E248" s="56"/>
      <c r="F248" s="354"/>
      <c r="G248" s="354"/>
      <c r="H248" s="56"/>
      <c r="I248" s="56"/>
      <c r="J248" s="56"/>
      <c r="K248" s="56"/>
      <c r="L248" s="56"/>
      <c r="M248" s="598"/>
      <c r="N248" s="56"/>
      <c r="O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row>
    <row r="249" spans="3:243" x14ac:dyDescent="0.25">
      <c r="C249" s="56"/>
      <c r="D249" s="56"/>
      <c r="E249" s="56"/>
      <c r="F249" s="354"/>
      <c r="G249" s="354"/>
      <c r="H249" s="56"/>
      <c r="I249" s="56"/>
      <c r="J249" s="56"/>
      <c r="K249" s="56"/>
      <c r="L249" s="56"/>
      <c r="M249" s="598"/>
      <c r="N249" s="56"/>
      <c r="O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row>
    <row r="250" spans="3:243" x14ac:dyDescent="0.25">
      <c r="C250" s="56"/>
      <c r="D250" s="56"/>
      <c r="E250" s="56"/>
      <c r="F250" s="354"/>
      <c r="G250" s="354"/>
      <c r="H250" s="56"/>
      <c r="I250" s="56"/>
      <c r="J250" s="56"/>
      <c r="K250" s="56"/>
      <c r="L250" s="56"/>
      <c r="M250" s="598"/>
      <c r="N250" s="56"/>
      <c r="O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row>
    <row r="251" spans="3:243" x14ac:dyDescent="0.25">
      <c r="C251" s="56"/>
      <c r="D251" s="56"/>
      <c r="E251" s="56"/>
      <c r="F251" s="354"/>
      <c r="G251" s="354"/>
      <c r="H251" s="56"/>
      <c r="I251" s="56"/>
      <c r="J251" s="56"/>
      <c r="K251" s="56"/>
      <c r="L251" s="56"/>
      <c r="M251" s="598"/>
      <c r="N251" s="56"/>
      <c r="O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row>
    <row r="252" spans="3:243" x14ac:dyDescent="0.25">
      <c r="C252" s="56"/>
      <c r="D252" s="56"/>
      <c r="E252" s="56"/>
      <c r="F252" s="354"/>
      <c r="G252" s="354"/>
      <c r="H252" s="56"/>
      <c r="I252" s="56"/>
      <c r="J252" s="56"/>
      <c r="K252" s="56"/>
      <c r="L252" s="56"/>
      <c r="M252" s="598"/>
      <c r="N252" s="56"/>
      <c r="O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row>
    <row r="253" spans="3:243" x14ac:dyDescent="0.25">
      <c r="C253" s="56"/>
      <c r="D253" s="56"/>
      <c r="E253" s="56"/>
      <c r="F253" s="354"/>
      <c r="G253" s="354"/>
      <c r="H253" s="56"/>
      <c r="I253" s="56"/>
      <c r="J253" s="56"/>
      <c r="K253" s="56"/>
      <c r="L253" s="56"/>
      <c r="M253" s="598"/>
      <c r="N253" s="56"/>
      <c r="O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row>
    <row r="254" spans="3:243" x14ac:dyDescent="0.25">
      <c r="C254" s="56"/>
      <c r="D254" s="56"/>
      <c r="E254" s="56"/>
      <c r="F254" s="354"/>
      <c r="G254" s="354"/>
      <c r="H254" s="56"/>
      <c r="I254" s="56"/>
      <c r="J254" s="56"/>
      <c r="K254" s="56"/>
      <c r="L254" s="56"/>
      <c r="M254" s="598"/>
      <c r="N254" s="56"/>
      <c r="O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row>
    <row r="255" spans="3:243" x14ac:dyDescent="0.25">
      <c r="C255" s="56"/>
      <c r="D255" s="56"/>
      <c r="E255" s="56"/>
      <c r="F255" s="354"/>
      <c r="G255" s="354"/>
      <c r="H255" s="56"/>
      <c r="I255" s="56"/>
      <c r="J255" s="56"/>
      <c r="K255" s="56"/>
      <c r="L255" s="56"/>
      <c r="M255" s="598"/>
      <c r="N255" s="56"/>
      <c r="O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56"/>
    </row>
    <row r="256" spans="3:243" x14ac:dyDescent="0.25">
      <c r="C256" s="56"/>
      <c r="D256" s="56"/>
      <c r="E256" s="56"/>
      <c r="F256" s="354"/>
      <c r="G256" s="354"/>
      <c r="H256" s="56"/>
      <c r="I256" s="56"/>
      <c r="J256" s="56"/>
      <c r="K256" s="56"/>
      <c r="L256" s="56"/>
      <c r="M256" s="598"/>
      <c r="N256" s="56"/>
      <c r="O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56"/>
    </row>
    <row r="257" spans="3:243" x14ac:dyDescent="0.25">
      <c r="C257" s="56"/>
      <c r="D257" s="56"/>
      <c r="E257" s="56"/>
      <c r="F257" s="354"/>
      <c r="G257" s="354"/>
      <c r="H257" s="56"/>
      <c r="I257" s="56"/>
      <c r="J257" s="56"/>
      <c r="K257" s="56"/>
      <c r="L257" s="56"/>
      <c r="M257" s="598"/>
      <c r="N257" s="56"/>
      <c r="O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row>
    <row r="258" spans="3:243" x14ac:dyDescent="0.25">
      <c r="C258" s="56"/>
      <c r="D258" s="56"/>
      <c r="E258" s="56"/>
      <c r="F258" s="354"/>
      <c r="G258" s="354"/>
      <c r="H258" s="56"/>
      <c r="I258" s="56"/>
      <c r="J258" s="56"/>
      <c r="K258" s="56"/>
      <c r="L258" s="56"/>
      <c r="M258" s="598"/>
      <c r="N258" s="56"/>
      <c r="O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c r="HC258" s="56"/>
      <c r="HD258" s="56"/>
      <c r="HE258" s="56"/>
      <c r="HF258" s="56"/>
      <c r="HG258" s="56"/>
      <c r="HH258" s="56"/>
      <c r="HI258" s="56"/>
      <c r="HJ258" s="56"/>
      <c r="HK258" s="56"/>
      <c r="HL258" s="56"/>
      <c r="HM258" s="56"/>
      <c r="HN258" s="56"/>
      <c r="HO258" s="56"/>
      <c r="HP258" s="56"/>
      <c r="HQ258" s="56"/>
      <c r="HR258" s="56"/>
      <c r="HS258" s="56"/>
      <c r="HT258" s="56"/>
      <c r="HU258" s="56"/>
      <c r="HV258" s="56"/>
      <c r="HW258" s="56"/>
      <c r="HX258" s="56"/>
      <c r="HY258" s="56"/>
      <c r="HZ258" s="56"/>
      <c r="IA258" s="56"/>
      <c r="IB258" s="56"/>
      <c r="IC258" s="56"/>
      <c r="ID258" s="56"/>
      <c r="IE258" s="56"/>
      <c r="IF258" s="56"/>
      <c r="IG258" s="56"/>
      <c r="IH258" s="56"/>
      <c r="II258" s="56"/>
    </row>
    <row r="259" spans="3:243" x14ac:dyDescent="0.25">
      <c r="C259" s="56"/>
      <c r="D259" s="56"/>
      <c r="E259" s="56"/>
      <c r="F259" s="354"/>
      <c r="G259" s="354"/>
      <c r="H259" s="56"/>
      <c r="I259" s="56"/>
      <c r="J259" s="56"/>
      <c r="K259" s="56"/>
      <c r="L259" s="56"/>
      <c r="M259" s="598"/>
      <c r="N259" s="56"/>
      <c r="O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row>
    <row r="260" spans="3:243" x14ac:dyDescent="0.25">
      <c r="C260" s="56"/>
      <c r="D260" s="56"/>
      <c r="E260" s="56"/>
      <c r="F260" s="354"/>
      <c r="G260" s="354"/>
      <c r="H260" s="56"/>
      <c r="I260" s="56"/>
      <c r="J260" s="56"/>
      <c r="K260" s="56"/>
      <c r="L260" s="56"/>
      <c r="M260" s="598"/>
      <c r="N260" s="56"/>
      <c r="O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row>
    <row r="261" spans="3:243" x14ac:dyDescent="0.25">
      <c r="C261" s="56"/>
      <c r="D261" s="56"/>
      <c r="E261" s="56"/>
      <c r="F261" s="354"/>
      <c r="G261" s="354"/>
      <c r="H261" s="56"/>
      <c r="I261" s="56"/>
      <c r="J261" s="56"/>
      <c r="K261" s="56"/>
      <c r="L261" s="56"/>
      <c r="M261" s="598"/>
      <c r="N261" s="56"/>
      <c r="O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row>
    <row r="262" spans="3:243" x14ac:dyDescent="0.25">
      <c r="C262" s="56"/>
      <c r="D262" s="56"/>
      <c r="E262" s="56"/>
      <c r="F262" s="354"/>
      <c r="G262" s="354"/>
      <c r="H262" s="56"/>
      <c r="I262" s="56"/>
      <c r="J262" s="56"/>
      <c r="K262" s="56"/>
      <c r="L262" s="56"/>
      <c r="M262" s="598"/>
      <c r="N262" s="56"/>
      <c r="O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row>
    <row r="263" spans="3:243" x14ac:dyDescent="0.25">
      <c r="C263" s="56"/>
      <c r="D263" s="56"/>
      <c r="E263" s="56"/>
      <c r="F263" s="354"/>
      <c r="G263" s="354"/>
      <c r="H263" s="56"/>
      <c r="I263" s="56"/>
      <c r="J263" s="56"/>
      <c r="K263" s="56"/>
      <c r="L263" s="56"/>
      <c r="M263" s="598"/>
      <c r="N263" s="56"/>
      <c r="O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row>
    <row r="264" spans="3:243" x14ac:dyDescent="0.25">
      <c r="C264" s="56"/>
      <c r="D264" s="56"/>
      <c r="E264" s="56"/>
      <c r="F264" s="354"/>
      <c r="G264" s="354"/>
      <c r="H264" s="56"/>
      <c r="I264" s="56"/>
      <c r="J264" s="56"/>
      <c r="K264" s="56"/>
      <c r="L264" s="56"/>
      <c r="M264" s="598"/>
      <c r="N264" s="56"/>
      <c r="O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row>
    <row r="265" spans="3:243" x14ac:dyDescent="0.25">
      <c r="C265" s="56"/>
      <c r="D265" s="56"/>
      <c r="E265" s="56"/>
      <c r="F265" s="354"/>
      <c r="G265" s="354"/>
      <c r="H265" s="56"/>
      <c r="I265" s="56"/>
      <c r="J265" s="56"/>
      <c r="K265" s="56"/>
      <c r="L265" s="56"/>
      <c r="M265" s="598"/>
      <c r="N265" s="56"/>
      <c r="O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row>
    <row r="266" spans="3:243" x14ac:dyDescent="0.25">
      <c r="C266" s="56"/>
      <c r="D266" s="56"/>
      <c r="E266" s="56"/>
      <c r="F266" s="354"/>
      <c r="G266" s="354"/>
      <c r="H266" s="56"/>
      <c r="I266" s="56"/>
      <c r="J266" s="56"/>
      <c r="K266" s="56"/>
      <c r="L266" s="56"/>
      <c r="M266" s="598"/>
      <c r="N266" s="56"/>
      <c r="O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row>
    <row r="267" spans="3:243" x14ac:dyDescent="0.25">
      <c r="C267" s="56"/>
      <c r="D267" s="56"/>
      <c r="E267" s="56"/>
      <c r="F267" s="354"/>
      <c r="G267" s="354"/>
      <c r="H267" s="56"/>
      <c r="I267" s="56"/>
      <c r="J267" s="56"/>
      <c r="K267" s="56"/>
      <c r="L267" s="56"/>
      <c r="M267" s="598"/>
      <c r="N267" s="56"/>
      <c r="O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row>
    <row r="268" spans="3:243" x14ac:dyDescent="0.25">
      <c r="C268" s="56"/>
      <c r="D268" s="56"/>
      <c r="E268" s="56"/>
      <c r="F268" s="354"/>
      <c r="G268" s="354"/>
      <c r="H268" s="56"/>
      <c r="I268" s="56"/>
      <c r="J268" s="56"/>
      <c r="K268" s="56"/>
      <c r="L268" s="56"/>
      <c r="M268" s="598"/>
      <c r="N268" s="56"/>
      <c r="O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row>
    <row r="269" spans="3:243" x14ac:dyDescent="0.25">
      <c r="C269" s="56"/>
      <c r="D269" s="56"/>
      <c r="E269" s="56"/>
      <c r="F269" s="354"/>
      <c r="G269" s="354"/>
      <c r="H269" s="56"/>
      <c r="I269" s="56"/>
      <c r="J269" s="56"/>
      <c r="K269" s="56"/>
      <c r="L269" s="56"/>
      <c r="M269" s="598"/>
      <c r="N269" s="56"/>
      <c r="O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row>
    <row r="270" spans="3:243" x14ac:dyDescent="0.25">
      <c r="C270" s="56"/>
      <c r="D270" s="56"/>
      <c r="E270" s="56"/>
      <c r="F270" s="354"/>
      <c r="G270" s="354"/>
      <c r="H270" s="56"/>
      <c r="I270" s="56"/>
      <c r="J270" s="56"/>
      <c r="K270" s="56"/>
      <c r="L270" s="56"/>
      <c r="M270" s="598"/>
      <c r="N270" s="56"/>
      <c r="O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row>
    <row r="271" spans="3:243" x14ac:dyDescent="0.25">
      <c r="C271" s="56"/>
      <c r="D271" s="56"/>
      <c r="E271" s="56"/>
      <c r="F271" s="354"/>
      <c r="G271" s="354"/>
      <c r="H271" s="56"/>
      <c r="I271" s="56"/>
      <c r="J271" s="56"/>
      <c r="K271" s="56"/>
      <c r="L271" s="56"/>
      <c r="M271" s="598"/>
      <c r="N271" s="56"/>
      <c r="O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row>
    <row r="272" spans="3:243" x14ac:dyDescent="0.25">
      <c r="C272" s="56"/>
      <c r="D272" s="56"/>
      <c r="E272" s="56"/>
      <c r="F272" s="354"/>
      <c r="G272" s="354"/>
      <c r="H272" s="56"/>
      <c r="I272" s="56"/>
      <c r="J272" s="56"/>
      <c r="K272" s="56"/>
      <c r="L272" s="56"/>
      <c r="M272" s="598"/>
      <c r="N272" s="56"/>
      <c r="O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row>
    <row r="273" spans="3:243" x14ac:dyDescent="0.25">
      <c r="C273" s="56"/>
      <c r="D273" s="56"/>
      <c r="E273" s="56"/>
      <c r="F273" s="354"/>
      <c r="G273" s="354"/>
      <c r="H273" s="56"/>
      <c r="I273" s="56"/>
      <c r="J273" s="56"/>
      <c r="K273" s="56"/>
      <c r="L273" s="56"/>
      <c r="M273" s="598"/>
      <c r="N273" s="56"/>
      <c r="O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row>
    <row r="274" spans="3:243" x14ac:dyDescent="0.25">
      <c r="C274" s="56"/>
      <c r="D274" s="56"/>
      <c r="E274" s="56"/>
      <c r="F274" s="354"/>
      <c r="G274" s="354"/>
      <c r="H274" s="56"/>
      <c r="I274" s="56"/>
      <c r="J274" s="56"/>
      <c r="K274" s="56"/>
      <c r="L274" s="56"/>
      <c r="M274" s="598"/>
      <c r="N274" s="56"/>
      <c r="O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row>
    <row r="275" spans="3:243" x14ac:dyDescent="0.25">
      <c r="C275" s="56"/>
      <c r="D275" s="56"/>
      <c r="E275" s="56"/>
      <c r="F275" s="354"/>
      <c r="G275" s="354"/>
      <c r="H275" s="56"/>
      <c r="I275" s="56"/>
      <c r="J275" s="56"/>
      <c r="K275" s="56"/>
      <c r="L275" s="56"/>
      <c r="M275" s="598"/>
      <c r="N275" s="56"/>
      <c r="O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row>
    <row r="276" spans="3:243" x14ac:dyDescent="0.25">
      <c r="C276" s="56"/>
      <c r="D276" s="56"/>
      <c r="E276" s="56"/>
      <c r="F276" s="354"/>
      <c r="G276" s="354"/>
      <c r="H276" s="56"/>
      <c r="I276" s="56"/>
      <c r="J276" s="56"/>
      <c r="K276" s="56"/>
      <c r="L276" s="56"/>
      <c r="M276" s="598"/>
      <c r="N276" s="56"/>
      <c r="O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row>
    <row r="277" spans="3:243" x14ac:dyDescent="0.25">
      <c r="C277" s="56"/>
      <c r="D277" s="56"/>
      <c r="E277" s="56"/>
      <c r="F277" s="354"/>
      <c r="G277" s="354"/>
      <c r="H277" s="56"/>
      <c r="I277" s="56"/>
      <c r="J277" s="56"/>
      <c r="K277" s="56"/>
      <c r="L277" s="56"/>
      <c r="M277" s="598"/>
      <c r="N277" s="56"/>
      <c r="O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row>
    <row r="278" spans="3:243" x14ac:dyDescent="0.25">
      <c r="C278" s="56"/>
      <c r="D278" s="56"/>
      <c r="E278" s="56"/>
      <c r="F278" s="354"/>
      <c r="G278" s="354"/>
      <c r="H278" s="56"/>
      <c r="I278" s="56"/>
      <c r="J278" s="56"/>
      <c r="K278" s="56"/>
      <c r="L278" s="56"/>
      <c r="M278" s="598"/>
      <c r="N278" s="56"/>
      <c r="O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c r="HC278" s="56"/>
      <c r="HD278" s="56"/>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c r="ID278" s="56"/>
      <c r="IE278" s="56"/>
      <c r="IF278" s="56"/>
      <c r="IG278" s="56"/>
      <c r="IH278" s="56"/>
      <c r="II278" s="56"/>
    </row>
    <row r="279" spans="3:243" x14ac:dyDescent="0.25">
      <c r="C279" s="56"/>
      <c r="D279" s="56"/>
      <c r="E279" s="56"/>
      <c r="F279" s="354"/>
      <c r="G279" s="354"/>
      <c r="H279" s="56"/>
      <c r="I279" s="56"/>
      <c r="J279" s="56"/>
      <c r="K279" s="56"/>
      <c r="L279" s="56"/>
      <c r="M279" s="598"/>
      <c r="N279" s="56"/>
      <c r="O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row>
    <row r="280" spans="3:243" x14ac:dyDescent="0.25">
      <c r="C280" s="56"/>
      <c r="D280" s="56"/>
      <c r="E280" s="56"/>
      <c r="F280" s="354"/>
      <c r="G280" s="354"/>
      <c r="H280" s="56"/>
      <c r="I280" s="56"/>
      <c r="J280" s="56"/>
      <c r="K280" s="56"/>
      <c r="L280" s="56"/>
      <c r="M280" s="598"/>
      <c r="N280" s="56"/>
      <c r="O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row>
    <row r="281" spans="3:243" x14ac:dyDescent="0.25">
      <c r="C281" s="56"/>
      <c r="D281" s="56"/>
      <c r="E281" s="56"/>
      <c r="F281" s="354"/>
      <c r="G281" s="354"/>
      <c r="H281" s="56"/>
      <c r="I281" s="56"/>
      <c r="J281" s="56"/>
      <c r="K281" s="56"/>
      <c r="L281" s="56"/>
      <c r="M281" s="598"/>
      <c r="N281" s="56"/>
      <c r="O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c r="HC281" s="56"/>
      <c r="HD281" s="56"/>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c r="IE281" s="56"/>
      <c r="IF281" s="56"/>
      <c r="IG281" s="56"/>
      <c r="IH281" s="56"/>
      <c r="II281" s="56"/>
    </row>
    <row r="282" spans="3:243" x14ac:dyDescent="0.25">
      <c r="C282" s="56"/>
      <c r="D282" s="56"/>
      <c r="E282" s="56"/>
      <c r="F282" s="354"/>
      <c r="G282" s="354"/>
      <c r="H282" s="56"/>
      <c r="I282" s="56"/>
      <c r="J282" s="56"/>
      <c r="K282" s="56"/>
      <c r="L282" s="56"/>
      <c r="M282" s="598"/>
      <c r="N282" s="56"/>
      <c r="O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row>
    <row r="283" spans="3:243" x14ac:dyDescent="0.25">
      <c r="C283" s="56"/>
      <c r="D283" s="56"/>
      <c r="E283" s="56"/>
      <c r="F283" s="354"/>
      <c r="G283" s="354"/>
      <c r="H283" s="56"/>
      <c r="I283" s="56"/>
      <c r="J283" s="56"/>
      <c r="K283" s="56"/>
      <c r="L283" s="56"/>
      <c r="M283" s="598"/>
      <c r="N283" s="56"/>
      <c r="O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row>
    <row r="284" spans="3:243" x14ac:dyDescent="0.25">
      <c r="C284" s="56"/>
      <c r="D284" s="56"/>
      <c r="E284" s="56"/>
      <c r="F284" s="354"/>
      <c r="G284" s="354"/>
      <c r="H284" s="56"/>
      <c r="I284" s="56"/>
      <c r="J284" s="56"/>
      <c r="K284" s="56"/>
      <c r="L284" s="56"/>
      <c r="M284" s="598"/>
      <c r="N284" s="56"/>
      <c r="O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row>
    <row r="285" spans="3:243" x14ac:dyDescent="0.25">
      <c r="C285" s="56"/>
      <c r="D285" s="56"/>
      <c r="E285" s="56"/>
      <c r="F285" s="354"/>
      <c r="G285" s="354"/>
      <c r="H285" s="56"/>
      <c r="I285" s="56"/>
      <c r="J285" s="56"/>
      <c r="K285" s="56"/>
      <c r="L285" s="56"/>
      <c r="M285" s="598"/>
      <c r="N285" s="56"/>
      <c r="O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row>
    <row r="286" spans="3:243" x14ac:dyDescent="0.25">
      <c r="C286" s="56"/>
      <c r="D286" s="56"/>
      <c r="E286" s="56"/>
      <c r="F286" s="354"/>
      <c r="G286" s="354"/>
      <c r="H286" s="56"/>
      <c r="I286" s="56"/>
      <c r="J286" s="56"/>
      <c r="K286" s="56"/>
      <c r="L286" s="56"/>
      <c r="M286" s="598"/>
      <c r="N286" s="56"/>
      <c r="O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row>
    <row r="287" spans="3:243" x14ac:dyDescent="0.25">
      <c r="C287" s="56"/>
      <c r="D287" s="56"/>
      <c r="E287" s="56"/>
      <c r="F287" s="354"/>
      <c r="G287" s="354"/>
      <c r="H287" s="56"/>
      <c r="I287" s="56"/>
      <c r="J287" s="56"/>
      <c r="K287" s="56"/>
      <c r="L287" s="56"/>
      <c r="M287" s="598"/>
      <c r="N287" s="56"/>
      <c r="O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row>
    <row r="288" spans="3:243" x14ac:dyDescent="0.25">
      <c r="C288" s="56"/>
      <c r="D288" s="56"/>
      <c r="E288" s="56"/>
      <c r="F288" s="354"/>
      <c r="G288" s="354"/>
      <c r="H288" s="56"/>
      <c r="I288" s="56"/>
      <c r="J288" s="56"/>
      <c r="K288" s="56"/>
      <c r="L288" s="56"/>
      <c r="M288" s="598"/>
      <c r="N288" s="56"/>
      <c r="O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row>
    <row r="289" spans="3:243" x14ac:dyDescent="0.25">
      <c r="C289" s="56"/>
      <c r="D289" s="56"/>
      <c r="E289" s="56"/>
      <c r="F289" s="354"/>
      <c r="G289" s="354"/>
      <c r="H289" s="56"/>
      <c r="I289" s="56"/>
      <c r="J289" s="56"/>
      <c r="K289" s="56"/>
      <c r="L289" s="56"/>
      <c r="M289" s="598"/>
      <c r="N289" s="56"/>
      <c r="O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row>
    <row r="290" spans="3:243" x14ac:dyDescent="0.25">
      <c r="C290" s="56"/>
      <c r="D290" s="56"/>
      <c r="E290" s="56"/>
      <c r="F290" s="354"/>
      <c r="G290" s="354"/>
      <c r="H290" s="56"/>
      <c r="I290" s="56"/>
      <c r="J290" s="56"/>
      <c r="K290" s="56"/>
      <c r="L290" s="56"/>
      <c r="M290" s="598"/>
      <c r="N290" s="56"/>
      <c r="O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c r="IE290" s="56"/>
      <c r="IF290" s="56"/>
      <c r="IG290" s="56"/>
      <c r="IH290" s="56"/>
      <c r="II290" s="56"/>
    </row>
    <row r="291" spans="3:243" x14ac:dyDescent="0.25">
      <c r="C291" s="56"/>
      <c r="D291" s="56"/>
      <c r="E291" s="56"/>
      <c r="F291" s="354"/>
      <c r="G291" s="354"/>
      <c r="H291" s="56"/>
      <c r="I291" s="56"/>
      <c r="J291" s="56"/>
      <c r="K291" s="56"/>
      <c r="L291" s="56"/>
      <c r="M291" s="598"/>
      <c r="N291" s="56"/>
      <c r="O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c r="IE291" s="56"/>
      <c r="IF291" s="56"/>
      <c r="IG291" s="56"/>
      <c r="IH291" s="56"/>
      <c r="II291" s="56"/>
    </row>
    <row r="292" spans="3:243" x14ac:dyDescent="0.25">
      <c r="C292" s="56"/>
      <c r="D292" s="56"/>
      <c r="E292" s="56"/>
      <c r="F292" s="354"/>
      <c r="G292" s="354"/>
      <c r="H292" s="56"/>
      <c r="I292" s="56"/>
      <c r="J292" s="56"/>
      <c r="K292" s="56"/>
      <c r="L292" s="56"/>
      <c r="M292" s="598"/>
      <c r="N292" s="56"/>
      <c r="O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c r="HC292" s="56"/>
      <c r="HD292" s="56"/>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c r="IE292" s="56"/>
      <c r="IF292" s="56"/>
      <c r="IG292" s="56"/>
      <c r="IH292" s="56"/>
      <c r="II292" s="56"/>
    </row>
    <row r="293" spans="3:243" x14ac:dyDescent="0.25">
      <c r="C293" s="56"/>
      <c r="D293" s="56"/>
      <c r="E293" s="56"/>
      <c r="F293" s="354"/>
      <c r="G293" s="354"/>
      <c r="H293" s="56"/>
      <c r="I293" s="56"/>
      <c r="J293" s="56"/>
      <c r="K293" s="56"/>
      <c r="L293" s="56"/>
      <c r="M293" s="598"/>
      <c r="N293" s="56"/>
      <c r="O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c r="HC293" s="56"/>
      <c r="HD293" s="56"/>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c r="IE293" s="56"/>
      <c r="IF293" s="56"/>
      <c r="IG293" s="56"/>
      <c r="IH293" s="56"/>
      <c r="II293" s="56"/>
    </row>
    <row r="294" spans="3:243" x14ac:dyDescent="0.25">
      <c r="C294" s="56"/>
      <c r="D294" s="56"/>
      <c r="E294" s="56"/>
      <c r="F294" s="354"/>
      <c r="G294" s="354"/>
      <c r="H294" s="56"/>
      <c r="I294" s="56"/>
      <c r="J294" s="56"/>
      <c r="K294" s="56"/>
      <c r="L294" s="56"/>
      <c r="M294" s="598"/>
      <c r="N294" s="56"/>
      <c r="O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c r="HC294" s="56"/>
      <c r="HD294" s="56"/>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c r="IE294" s="56"/>
      <c r="IF294" s="56"/>
      <c r="IG294" s="56"/>
      <c r="IH294" s="56"/>
      <c r="II294" s="56"/>
    </row>
    <row r="295" spans="3:243" x14ac:dyDescent="0.25">
      <c r="C295" s="56"/>
      <c r="D295" s="56"/>
      <c r="E295" s="56"/>
      <c r="F295" s="354"/>
      <c r="G295" s="354"/>
      <c r="H295" s="56"/>
      <c r="I295" s="56"/>
      <c r="J295" s="56"/>
      <c r="K295" s="56"/>
      <c r="L295" s="56"/>
      <c r="M295" s="598"/>
      <c r="N295" s="56"/>
      <c r="O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c r="HC295" s="56"/>
      <c r="HD295" s="56"/>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c r="IE295" s="56"/>
      <c r="IF295" s="56"/>
      <c r="IG295" s="56"/>
      <c r="IH295" s="56"/>
      <c r="II295" s="56"/>
    </row>
    <row r="296" spans="3:243" x14ac:dyDescent="0.25">
      <c r="C296" s="56"/>
      <c r="D296" s="56"/>
      <c r="E296" s="56"/>
      <c r="F296" s="354"/>
      <c r="G296" s="354"/>
      <c r="H296" s="56"/>
      <c r="I296" s="56"/>
      <c r="J296" s="56"/>
      <c r="K296" s="56"/>
      <c r="L296" s="56"/>
      <c r="M296" s="598"/>
      <c r="N296" s="56"/>
      <c r="O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c r="HC296" s="56"/>
      <c r="HD296" s="56"/>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c r="IE296" s="56"/>
      <c r="IF296" s="56"/>
      <c r="IG296" s="56"/>
      <c r="IH296" s="56"/>
      <c r="II296" s="56"/>
    </row>
    <row r="297" spans="3:243" x14ac:dyDescent="0.25">
      <c r="C297" s="56"/>
      <c r="D297" s="56"/>
      <c r="E297" s="56"/>
      <c r="F297" s="354"/>
      <c r="G297" s="354"/>
      <c r="H297" s="56"/>
      <c r="I297" s="56"/>
      <c r="J297" s="56"/>
      <c r="K297" s="56"/>
      <c r="L297" s="56"/>
      <c r="M297" s="598"/>
      <c r="N297" s="56"/>
      <c r="O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c r="HC297" s="56"/>
      <c r="HD297" s="56"/>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c r="IE297" s="56"/>
      <c r="IF297" s="56"/>
      <c r="IG297" s="56"/>
      <c r="IH297" s="56"/>
      <c r="II297" s="56"/>
    </row>
    <row r="298" spans="3:243" x14ac:dyDescent="0.25">
      <c r="C298" s="56"/>
      <c r="D298" s="56"/>
      <c r="E298" s="56"/>
      <c r="F298" s="354"/>
      <c r="G298" s="354"/>
      <c r="H298" s="56"/>
      <c r="I298" s="56"/>
      <c r="J298" s="56"/>
      <c r="K298" s="56"/>
      <c r="L298" s="56"/>
      <c r="M298" s="598"/>
      <c r="N298" s="56"/>
      <c r="O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c r="HC298" s="56"/>
      <c r="HD298" s="56"/>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c r="IE298" s="56"/>
      <c r="IF298" s="56"/>
      <c r="IG298" s="56"/>
      <c r="IH298" s="56"/>
      <c r="II298" s="56"/>
    </row>
    <row r="299" spans="3:243" x14ac:dyDescent="0.25">
      <c r="C299" s="56"/>
      <c r="D299" s="56"/>
      <c r="E299" s="56"/>
      <c r="F299" s="354"/>
      <c r="G299" s="354"/>
      <c r="H299" s="56"/>
      <c r="I299" s="56"/>
      <c r="J299" s="56"/>
      <c r="K299" s="56"/>
      <c r="L299" s="56"/>
      <c r="M299" s="598"/>
      <c r="N299" s="56"/>
      <c r="O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c r="HC299" s="56"/>
      <c r="HD299" s="56"/>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c r="IE299" s="56"/>
      <c r="IF299" s="56"/>
      <c r="IG299" s="56"/>
      <c r="IH299" s="56"/>
      <c r="II299" s="56"/>
    </row>
    <row r="300" spans="3:243" x14ac:dyDescent="0.25">
      <c r="C300" s="56"/>
      <c r="D300" s="56"/>
      <c r="E300" s="56"/>
      <c r="F300" s="354"/>
      <c r="G300" s="354"/>
      <c r="H300" s="56"/>
      <c r="I300" s="56"/>
      <c r="J300" s="56"/>
      <c r="K300" s="56"/>
      <c r="L300" s="56"/>
      <c r="M300" s="598"/>
      <c r="N300" s="56"/>
      <c r="O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c r="HC300" s="56"/>
      <c r="HD300" s="56"/>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c r="IE300" s="56"/>
      <c r="IF300" s="56"/>
      <c r="IG300" s="56"/>
      <c r="IH300" s="56"/>
      <c r="II300" s="56"/>
    </row>
    <row r="301" spans="3:243" x14ac:dyDescent="0.25">
      <c r="C301" s="56"/>
      <c r="D301" s="56"/>
      <c r="E301" s="56"/>
      <c r="F301" s="354"/>
      <c r="G301" s="354"/>
      <c r="H301" s="56"/>
      <c r="I301" s="56"/>
      <c r="J301" s="56"/>
      <c r="K301" s="56"/>
      <c r="L301" s="56"/>
      <c r="M301" s="598"/>
      <c r="N301" s="56"/>
      <c r="O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c r="HC301" s="56"/>
      <c r="HD301" s="56"/>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c r="IE301" s="56"/>
      <c r="IF301" s="56"/>
      <c r="IG301" s="56"/>
      <c r="IH301" s="56"/>
      <c r="II301" s="56"/>
    </row>
    <row r="302" spans="3:243" x14ac:dyDescent="0.25">
      <c r="C302" s="56"/>
      <c r="D302" s="56"/>
      <c r="E302" s="56"/>
      <c r="F302" s="354"/>
      <c r="G302" s="354"/>
      <c r="H302" s="56"/>
      <c r="I302" s="56"/>
      <c r="J302" s="56"/>
      <c r="K302" s="56"/>
      <c r="L302" s="56"/>
      <c r="M302" s="598"/>
      <c r="N302" s="56"/>
      <c r="O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c r="HC302" s="56"/>
      <c r="HD302" s="56"/>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c r="IE302" s="56"/>
      <c r="IF302" s="56"/>
      <c r="IG302" s="56"/>
      <c r="IH302" s="56"/>
      <c r="II302" s="56"/>
    </row>
    <row r="303" spans="3:243" x14ac:dyDescent="0.25">
      <c r="C303" s="56"/>
      <c r="D303" s="56"/>
      <c r="E303" s="56"/>
      <c r="F303" s="354"/>
      <c r="G303" s="354"/>
      <c r="H303" s="56"/>
      <c r="I303" s="56"/>
      <c r="J303" s="56"/>
      <c r="K303" s="56"/>
      <c r="L303" s="56"/>
      <c r="M303" s="598"/>
      <c r="N303" s="56"/>
      <c r="O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row>
    <row r="304" spans="3:243" x14ac:dyDescent="0.25">
      <c r="C304" s="56"/>
      <c r="D304" s="56"/>
      <c r="E304" s="56"/>
      <c r="F304" s="354"/>
      <c r="G304" s="354"/>
      <c r="H304" s="56"/>
      <c r="I304" s="56"/>
      <c r="J304" s="56"/>
      <c r="K304" s="56"/>
      <c r="L304" s="56"/>
      <c r="M304" s="598"/>
      <c r="N304" s="56"/>
      <c r="O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c r="HC304" s="56"/>
      <c r="HD304" s="56"/>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c r="IE304" s="56"/>
      <c r="IF304" s="56"/>
      <c r="IG304" s="56"/>
      <c r="IH304" s="56"/>
      <c r="II304" s="56"/>
    </row>
    <row r="305" spans="3:243" x14ac:dyDescent="0.25">
      <c r="C305" s="56"/>
      <c r="D305" s="56"/>
      <c r="E305" s="56"/>
      <c r="F305" s="354"/>
      <c r="G305" s="354"/>
      <c r="H305" s="56"/>
      <c r="I305" s="56"/>
      <c r="J305" s="56"/>
      <c r="K305" s="56"/>
      <c r="L305" s="56"/>
      <c r="M305" s="598"/>
      <c r="N305" s="56"/>
      <c r="O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c r="HC305" s="56"/>
      <c r="HD305" s="56"/>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c r="IE305" s="56"/>
      <c r="IF305" s="56"/>
      <c r="IG305" s="56"/>
      <c r="IH305" s="56"/>
      <c r="II305" s="56"/>
    </row>
    <row r="306" spans="3:243" x14ac:dyDescent="0.25">
      <c r="C306" s="56"/>
      <c r="D306" s="56"/>
      <c r="E306" s="56"/>
      <c r="F306" s="354"/>
      <c r="G306" s="354"/>
      <c r="H306" s="56"/>
      <c r="I306" s="56"/>
      <c r="J306" s="56"/>
      <c r="K306" s="56"/>
      <c r="L306" s="56"/>
      <c r="M306" s="598"/>
      <c r="N306" s="56"/>
      <c r="O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c r="HC306" s="56"/>
      <c r="HD306" s="56"/>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c r="IE306" s="56"/>
      <c r="IF306" s="56"/>
      <c r="IG306" s="56"/>
      <c r="IH306" s="56"/>
      <c r="II306" s="56"/>
    </row>
    <row r="307" spans="3:243" x14ac:dyDescent="0.25">
      <c r="C307" s="56"/>
      <c r="D307" s="56"/>
      <c r="E307" s="56"/>
      <c r="F307" s="354"/>
      <c r="G307" s="354"/>
      <c r="H307" s="56"/>
      <c r="I307" s="56"/>
      <c r="J307" s="56"/>
      <c r="K307" s="56"/>
      <c r="L307" s="56"/>
      <c r="M307" s="598"/>
      <c r="N307" s="56"/>
      <c r="O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c r="HC307" s="56"/>
      <c r="HD307" s="56"/>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c r="ID307" s="56"/>
      <c r="IE307" s="56"/>
      <c r="IF307" s="56"/>
      <c r="IG307" s="56"/>
      <c r="IH307" s="56"/>
      <c r="II307" s="56"/>
    </row>
    <row r="308" spans="3:243" x14ac:dyDescent="0.25">
      <c r="C308" s="56"/>
      <c r="D308" s="56"/>
      <c r="E308" s="56"/>
      <c r="F308" s="354"/>
      <c r="G308" s="354"/>
      <c r="H308" s="56"/>
      <c r="I308" s="56"/>
      <c r="J308" s="56"/>
      <c r="K308" s="56"/>
      <c r="L308" s="56"/>
      <c r="M308" s="598"/>
      <c r="N308" s="56"/>
      <c r="O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c r="EV308" s="56"/>
      <c r="EW308" s="56"/>
      <c r="EX308" s="56"/>
      <c r="EY308" s="56"/>
      <c r="EZ308" s="56"/>
      <c r="FA308" s="56"/>
      <c r="FB308" s="56"/>
      <c r="FC308" s="56"/>
      <c r="FD308" s="56"/>
      <c r="FE308" s="56"/>
      <c r="FF308" s="56"/>
      <c r="FG308" s="56"/>
      <c r="FH308" s="56"/>
      <c r="FI308" s="56"/>
      <c r="FJ308" s="56"/>
      <c r="FK308" s="56"/>
      <c r="FL308" s="56"/>
      <c r="FM308" s="56"/>
      <c r="FN308" s="56"/>
      <c r="FO308" s="56"/>
      <c r="FP308" s="56"/>
      <c r="FQ308" s="56"/>
      <c r="FR308" s="56"/>
      <c r="FS308" s="56"/>
      <c r="FT308" s="56"/>
      <c r="FU308" s="56"/>
      <c r="FV308" s="56"/>
      <c r="FW308" s="56"/>
      <c r="FX308" s="56"/>
      <c r="FY308" s="56"/>
      <c r="FZ308" s="56"/>
      <c r="GA308" s="56"/>
      <c r="GB308" s="56"/>
      <c r="GC308" s="56"/>
      <c r="GD308" s="56"/>
      <c r="GE308" s="56"/>
      <c r="GF308" s="56"/>
      <c r="GG308" s="56"/>
      <c r="GH308" s="56"/>
      <c r="GI308" s="56"/>
      <c r="GJ308" s="56"/>
      <c r="GK308" s="56"/>
      <c r="GL308" s="56"/>
      <c r="GM308" s="56"/>
      <c r="GN308" s="56"/>
      <c r="GO308" s="56"/>
      <c r="GP308" s="56"/>
      <c r="GQ308" s="56"/>
      <c r="GR308" s="56"/>
      <c r="GS308" s="56"/>
      <c r="GT308" s="56"/>
      <c r="GU308" s="56"/>
      <c r="GV308" s="56"/>
      <c r="GW308" s="56"/>
      <c r="GX308" s="56"/>
      <c r="GY308" s="56"/>
      <c r="GZ308" s="56"/>
      <c r="HA308" s="56"/>
      <c r="HB308" s="56"/>
      <c r="HC308" s="56"/>
      <c r="HD308" s="56"/>
      <c r="HE308" s="56"/>
      <c r="HF308" s="56"/>
      <c r="HG308" s="56"/>
      <c r="HH308" s="56"/>
      <c r="HI308" s="56"/>
      <c r="HJ308" s="56"/>
      <c r="HK308" s="56"/>
      <c r="HL308" s="56"/>
      <c r="HM308" s="56"/>
      <c r="HN308" s="56"/>
      <c r="HO308" s="56"/>
      <c r="HP308" s="56"/>
      <c r="HQ308" s="56"/>
      <c r="HR308" s="56"/>
      <c r="HS308" s="56"/>
      <c r="HT308" s="56"/>
      <c r="HU308" s="56"/>
      <c r="HV308" s="56"/>
      <c r="HW308" s="56"/>
      <c r="HX308" s="56"/>
      <c r="HY308" s="56"/>
      <c r="HZ308" s="56"/>
      <c r="IA308" s="56"/>
      <c r="IB308" s="56"/>
      <c r="IC308" s="56"/>
      <c r="ID308" s="56"/>
      <c r="IE308" s="56"/>
      <c r="IF308" s="56"/>
      <c r="IG308" s="56"/>
      <c r="IH308" s="56"/>
      <c r="II308" s="56"/>
    </row>
    <row r="309" spans="3:243" x14ac:dyDescent="0.25">
      <c r="C309" s="56"/>
      <c r="D309" s="56"/>
      <c r="E309" s="56"/>
      <c r="F309" s="354"/>
      <c r="G309" s="354"/>
      <c r="H309" s="56"/>
      <c r="I309" s="56"/>
      <c r="J309" s="56"/>
      <c r="K309" s="56"/>
      <c r="L309" s="56"/>
      <c r="M309" s="598"/>
      <c r="N309" s="56"/>
      <c r="O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c r="HC309" s="56"/>
      <c r="HD309" s="56"/>
      <c r="HE309" s="56"/>
      <c r="HF309" s="56"/>
      <c r="HG309" s="56"/>
      <c r="HH309" s="56"/>
      <c r="HI309" s="56"/>
      <c r="HJ309" s="56"/>
      <c r="HK309" s="56"/>
      <c r="HL309" s="56"/>
      <c r="HM309" s="56"/>
      <c r="HN309" s="56"/>
      <c r="HO309" s="56"/>
      <c r="HP309" s="56"/>
      <c r="HQ309" s="56"/>
      <c r="HR309" s="56"/>
      <c r="HS309" s="56"/>
      <c r="HT309" s="56"/>
      <c r="HU309" s="56"/>
      <c r="HV309" s="56"/>
      <c r="HW309" s="56"/>
      <c r="HX309" s="56"/>
      <c r="HY309" s="56"/>
      <c r="HZ309" s="56"/>
      <c r="IA309" s="56"/>
      <c r="IB309" s="56"/>
      <c r="IC309" s="56"/>
      <c r="ID309" s="56"/>
      <c r="IE309" s="56"/>
      <c r="IF309" s="56"/>
      <c r="IG309" s="56"/>
      <c r="IH309" s="56"/>
      <c r="II309" s="56"/>
    </row>
    <row r="310" spans="3:243" x14ac:dyDescent="0.25">
      <c r="C310" s="56"/>
      <c r="D310" s="56"/>
      <c r="E310" s="56"/>
      <c r="F310" s="354"/>
      <c r="G310" s="354"/>
      <c r="H310" s="56"/>
      <c r="I310" s="56"/>
      <c r="J310" s="56"/>
      <c r="K310" s="56"/>
      <c r="L310" s="56"/>
      <c r="M310" s="598"/>
      <c r="N310" s="56"/>
      <c r="O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c r="HC310" s="56"/>
      <c r="HD310" s="56"/>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c r="ID310" s="56"/>
      <c r="IE310" s="56"/>
      <c r="IF310" s="56"/>
      <c r="IG310" s="56"/>
      <c r="IH310" s="56"/>
      <c r="II310" s="56"/>
    </row>
    <row r="311" spans="3:243" x14ac:dyDescent="0.25">
      <c r="C311" s="56"/>
      <c r="D311" s="56"/>
      <c r="E311" s="56"/>
      <c r="F311" s="354"/>
      <c r="G311" s="354"/>
      <c r="H311" s="56"/>
      <c r="I311" s="56"/>
      <c r="J311" s="56"/>
      <c r="K311" s="56"/>
      <c r="L311" s="56"/>
      <c r="M311" s="598"/>
      <c r="N311" s="56"/>
      <c r="O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row>
    <row r="312" spans="3:243" x14ac:dyDescent="0.25">
      <c r="C312" s="56"/>
      <c r="D312" s="56"/>
      <c r="E312" s="56"/>
      <c r="F312" s="354"/>
      <c r="G312" s="354"/>
      <c r="H312" s="56"/>
      <c r="I312" s="56"/>
      <c r="J312" s="56"/>
      <c r="K312" s="56"/>
      <c r="L312" s="56"/>
      <c r="M312" s="598"/>
      <c r="N312" s="56"/>
      <c r="O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c r="EX312" s="56"/>
      <c r="EY312" s="56"/>
      <c r="EZ312" s="56"/>
      <c r="FA312" s="56"/>
      <c r="FB312" s="56"/>
      <c r="FC312" s="56"/>
      <c r="FD312" s="56"/>
      <c r="FE312" s="56"/>
      <c r="FF312" s="56"/>
      <c r="FG312" s="56"/>
      <c r="FH312" s="56"/>
      <c r="FI312" s="56"/>
      <c r="FJ312" s="56"/>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6"/>
      <c r="GQ312" s="56"/>
      <c r="GR312" s="56"/>
      <c r="GS312" s="56"/>
      <c r="GT312" s="56"/>
      <c r="GU312" s="56"/>
      <c r="GV312" s="56"/>
      <c r="GW312" s="56"/>
      <c r="GX312" s="56"/>
      <c r="GY312" s="56"/>
      <c r="GZ312" s="56"/>
      <c r="HA312" s="56"/>
      <c r="HB312" s="56"/>
      <c r="HC312" s="56"/>
      <c r="HD312" s="56"/>
      <c r="HE312" s="56"/>
      <c r="HF312" s="56"/>
      <c r="HG312" s="56"/>
      <c r="HH312" s="56"/>
      <c r="HI312" s="56"/>
      <c r="HJ312" s="56"/>
      <c r="HK312" s="56"/>
      <c r="HL312" s="56"/>
      <c r="HM312" s="56"/>
      <c r="HN312" s="56"/>
      <c r="HO312" s="56"/>
      <c r="HP312" s="56"/>
      <c r="HQ312" s="56"/>
      <c r="HR312" s="56"/>
      <c r="HS312" s="56"/>
      <c r="HT312" s="56"/>
      <c r="HU312" s="56"/>
      <c r="HV312" s="56"/>
      <c r="HW312" s="56"/>
      <c r="HX312" s="56"/>
      <c r="HY312" s="56"/>
      <c r="HZ312" s="56"/>
      <c r="IA312" s="56"/>
      <c r="IB312" s="56"/>
      <c r="IC312" s="56"/>
      <c r="ID312" s="56"/>
      <c r="IE312" s="56"/>
      <c r="IF312" s="56"/>
      <c r="IG312" s="56"/>
      <c r="IH312" s="56"/>
      <c r="II312" s="56"/>
    </row>
    <row r="313" spans="3:243" x14ac:dyDescent="0.25">
      <c r="C313" s="56"/>
      <c r="D313" s="56"/>
      <c r="E313" s="56"/>
      <c r="F313" s="354"/>
      <c r="G313" s="354"/>
      <c r="H313" s="56"/>
      <c r="I313" s="56"/>
      <c r="J313" s="56"/>
      <c r="K313" s="56"/>
      <c r="L313" s="56"/>
      <c r="M313" s="598"/>
      <c r="N313" s="56"/>
      <c r="O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c r="HC313" s="56"/>
      <c r="HD313" s="56"/>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c r="IE313" s="56"/>
      <c r="IF313" s="56"/>
      <c r="IG313" s="56"/>
      <c r="IH313" s="56"/>
      <c r="II313" s="56"/>
    </row>
    <row r="314" spans="3:243" x14ac:dyDescent="0.25">
      <c r="C314" s="56"/>
      <c r="D314" s="56"/>
      <c r="E314" s="56"/>
      <c r="F314" s="354"/>
      <c r="G314" s="354"/>
      <c r="H314" s="56"/>
      <c r="I314" s="56"/>
      <c r="J314" s="56"/>
      <c r="K314" s="56"/>
      <c r="L314" s="56"/>
      <c r="M314" s="598"/>
      <c r="N314" s="56"/>
      <c r="O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c r="HC314" s="56"/>
      <c r="HD314" s="56"/>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c r="IE314" s="56"/>
      <c r="IF314" s="56"/>
      <c r="IG314" s="56"/>
      <c r="IH314" s="56"/>
      <c r="II314" s="56"/>
    </row>
    <row r="315" spans="3:243" x14ac:dyDescent="0.25">
      <c r="C315" s="56"/>
      <c r="D315" s="56"/>
      <c r="E315" s="56"/>
      <c r="F315" s="354"/>
      <c r="G315" s="354"/>
      <c r="H315" s="56"/>
      <c r="I315" s="56"/>
      <c r="J315" s="56"/>
      <c r="K315" s="56"/>
      <c r="L315" s="56"/>
      <c r="M315" s="598"/>
      <c r="N315" s="56"/>
      <c r="O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c r="HC315" s="56"/>
      <c r="HD315" s="56"/>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c r="IE315" s="56"/>
      <c r="IF315" s="56"/>
      <c r="IG315" s="56"/>
      <c r="IH315" s="56"/>
      <c r="II315" s="56"/>
    </row>
    <row r="316" spans="3:243" x14ac:dyDescent="0.25">
      <c r="C316" s="56"/>
      <c r="D316" s="56"/>
      <c r="E316" s="56"/>
      <c r="F316" s="354"/>
      <c r="G316" s="354"/>
      <c r="H316" s="56"/>
      <c r="I316" s="56"/>
      <c r="J316" s="56"/>
      <c r="K316" s="56"/>
      <c r="L316" s="56"/>
      <c r="M316" s="598"/>
      <c r="N316" s="56"/>
      <c r="O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c r="HC316" s="56"/>
      <c r="HD316" s="56"/>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c r="ID316" s="56"/>
      <c r="IE316" s="56"/>
      <c r="IF316" s="56"/>
      <c r="IG316" s="56"/>
      <c r="IH316" s="56"/>
      <c r="II316" s="56"/>
    </row>
    <row r="317" spans="3:243" x14ac:dyDescent="0.25">
      <c r="C317" s="56"/>
      <c r="D317" s="56"/>
      <c r="E317" s="56"/>
      <c r="F317" s="354"/>
      <c r="G317" s="354"/>
      <c r="H317" s="56"/>
      <c r="I317" s="56"/>
      <c r="J317" s="56"/>
      <c r="K317" s="56"/>
      <c r="L317" s="56"/>
      <c r="M317" s="598"/>
      <c r="N317" s="56"/>
      <c r="O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c r="HC317" s="56"/>
      <c r="HD317" s="56"/>
      <c r="HE317" s="56"/>
      <c r="HF317" s="56"/>
      <c r="HG317" s="56"/>
      <c r="HH317" s="56"/>
      <c r="HI317" s="56"/>
      <c r="HJ317" s="56"/>
      <c r="HK317" s="56"/>
      <c r="HL317" s="56"/>
      <c r="HM317" s="56"/>
      <c r="HN317" s="56"/>
      <c r="HO317" s="56"/>
      <c r="HP317" s="56"/>
      <c r="HQ317" s="56"/>
      <c r="HR317" s="56"/>
      <c r="HS317" s="56"/>
      <c r="HT317" s="56"/>
      <c r="HU317" s="56"/>
      <c r="HV317" s="56"/>
      <c r="HW317" s="56"/>
      <c r="HX317" s="56"/>
      <c r="HY317" s="56"/>
      <c r="HZ317" s="56"/>
      <c r="IA317" s="56"/>
      <c r="IB317" s="56"/>
      <c r="IC317" s="56"/>
      <c r="ID317" s="56"/>
      <c r="IE317" s="56"/>
      <c r="IF317" s="56"/>
      <c r="IG317" s="56"/>
      <c r="IH317" s="56"/>
      <c r="II317" s="56"/>
    </row>
    <row r="318" spans="3:243" x14ac:dyDescent="0.25">
      <c r="C318" s="56"/>
      <c r="D318" s="56"/>
      <c r="E318" s="56"/>
      <c r="F318" s="354"/>
      <c r="G318" s="354"/>
      <c r="H318" s="56"/>
      <c r="I318" s="56"/>
      <c r="J318" s="56"/>
      <c r="K318" s="56"/>
      <c r="L318" s="56"/>
      <c r="M318" s="598"/>
      <c r="N318" s="56"/>
      <c r="O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c r="HC318" s="56"/>
      <c r="HD318" s="56"/>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c r="IE318" s="56"/>
      <c r="IF318" s="56"/>
      <c r="IG318" s="56"/>
      <c r="IH318" s="56"/>
      <c r="II318" s="56"/>
    </row>
    <row r="319" spans="3:243" x14ac:dyDescent="0.25">
      <c r="C319" s="56"/>
      <c r="D319" s="56"/>
      <c r="E319" s="56"/>
      <c r="F319" s="354"/>
      <c r="G319" s="354"/>
      <c r="H319" s="56"/>
      <c r="I319" s="56"/>
      <c r="J319" s="56"/>
      <c r="K319" s="56"/>
      <c r="L319" s="56"/>
      <c r="M319" s="598"/>
      <c r="N319" s="56"/>
      <c r="O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row>
    <row r="320" spans="3:243" x14ac:dyDescent="0.25">
      <c r="C320" s="56"/>
      <c r="D320" s="56"/>
      <c r="E320" s="56"/>
      <c r="F320" s="354"/>
      <c r="G320" s="354"/>
      <c r="H320" s="56"/>
      <c r="I320" s="56"/>
      <c r="J320" s="56"/>
      <c r="K320" s="56"/>
      <c r="L320" s="56"/>
      <c r="M320" s="598"/>
      <c r="N320" s="56"/>
      <c r="O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c r="EV320" s="56"/>
      <c r="EW320" s="56"/>
      <c r="EX320" s="56"/>
      <c r="EY320" s="56"/>
      <c r="EZ320" s="56"/>
      <c r="FA320" s="56"/>
      <c r="FB320" s="56"/>
      <c r="FC320" s="56"/>
      <c r="FD320" s="56"/>
      <c r="FE320" s="56"/>
      <c r="FF320" s="56"/>
      <c r="FG320" s="56"/>
      <c r="FH320" s="56"/>
      <c r="FI320" s="56"/>
      <c r="FJ320" s="56"/>
      <c r="FK320" s="56"/>
      <c r="FL320" s="56"/>
      <c r="FM320" s="56"/>
      <c r="FN320" s="56"/>
      <c r="FO320" s="56"/>
      <c r="FP320" s="56"/>
      <c r="FQ320" s="56"/>
      <c r="FR320" s="56"/>
      <c r="FS320" s="56"/>
      <c r="FT320" s="56"/>
      <c r="FU320" s="56"/>
      <c r="FV320" s="56"/>
      <c r="FW320" s="56"/>
      <c r="FX320" s="56"/>
      <c r="FY320" s="56"/>
      <c r="FZ320" s="56"/>
      <c r="GA320" s="56"/>
      <c r="GB320" s="56"/>
      <c r="GC320" s="56"/>
      <c r="GD320" s="56"/>
      <c r="GE320" s="56"/>
      <c r="GF320" s="56"/>
      <c r="GG320" s="56"/>
      <c r="GH320" s="56"/>
      <c r="GI320" s="56"/>
      <c r="GJ320" s="56"/>
      <c r="GK320" s="56"/>
      <c r="GL320" s="56"/>
      <c r="GM320" s="56"/>
      <c r="GN320" s="56"/>
      <c r="GO320" s="56"/>
      <c r="GP320" s="56"/>
      <c r="GQ320" s="56"/>
      <c r="GR320" s="56"/>
      <c r="GS320" s="56"/>
      <c r="GT320" s="56"/>
      <c r="GU320" s="56"/>
      <c r="GV320" s="56"/>
      <c r="GW320" s="56"/>
      <c r="GX320" s="56"/>
      <c r="GY320" s="56"/>
      <c r="GZ320" s="56"/>
      <c r="HA320" s="56"/>
      <c r="HB320" s="56"/>
      <c r="HC320" s="56"/>
      <c r="HD320" s="56"/>
      <c r="HE320" s="56"/>
      <c r="HF320" s="56"/>
      <c r="HG320" s="56"/>
      <c r="HH320" s="56"/>
      <c r="HI320" s="56"/>
      <c r="HJ320" s="56"/>
      <c r="HK320" s="56"/>
      <c r="HL320" s="56"/>
      <c r="HM320" s="56"/>
      <c r="HN320" s="56"/>
      <c r="HO320" s="56"/>
      <c r="HP320" s="56"/>
      <c r="HQ320" s="56"/>
      <c r="HR320" s="56"/>
      <c r="HS320" s="56"/>
      <c r="HT320" s="56"/>
      <c r="HU320" s="56"/>
      <c r="HV320" s="56"/>
      <c r="HW320" s="56"/>
      <c r="HX320" s="56"/>
      <c r="HY320" s="56"/>
      <c r="HZ320" s="56"/>
      <c r="IA320" s="56"/>
      <c r="IB320" s="56"/>
      <c r="IC320" s="56"/>
      <c r="ID320" s="56"/>
      <c r="IE320" s="56"/>
      <c r="IF320" s="56"/>
      <c r="IG320" s="56"/>
      <c r="IH320" s="56"/>
      <c r="II320" s="56"/>
    </row>
    <row r="321" spans="3:243" x14ac:dyDescent="0.25">
      <c r="C321" s="56"/>
      <c r="D321" s="56"/>
      <c r="E321" s="56"/>
      <c r="F321" s="354"/>
      <c r="G321" s="354"/>
      <c r="H321" s="56"/>
      <c r="I321" s="56"/>
      <c r="J321" s="56"/>
      <c r="K321" s="56"/>
      <c r="L321" s="56"/>
      <c r="M321" s="598"/>
      <c r="N321" s="56"/>
      <c r="O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c r="HC321" s="56"/>
      <c r="HD321" s="56"/>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c r="IE321" s="56"/>
      <c r="IF321" s="56"/>
      <c r="IG321" s="56"/>
      <c r="IH321" s="56"/>
      <c r="II321" s="56"/>
    </row>
    <row r="322" spans="3:243" x14ac:dyDescent="0.25">
      <c r="C322" s="56"/>
      <c r="D322" s="56"/>
      <c r="E322" s="56"/>
      <c r="F322" s="354"/>
      <c r="G322" s="354"/>
      <c r="H322" s="56"/>
      <c r="I322" s="56"/>
      <c r="J322" s="56"/>
      <c r="K322" s="56"/>
      <c r="L322" s="56"/>
      <c r="M322" s="598"/>
      <c r="N322" s="56"/>
      <c r="O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c r="HC322" s="56"/>
      <c r="HD322" s="56"/>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c r="IE322" s="56"/>
      <c r="IF322" s="56"/>
      <c r="IG322" s="56"/>
      <c r="IH322" s="56"/>
      <c r="II322" s="56"/>
    </row>
    <row r="323" spans="3:243" x14ac:dyDescent="0.25">
      <c r="C323" s="56"/>
      <c r="D323" s="56"/>
      <c r="E323" s="56"/>
      <c r="F323" s="354"/>
      <c r="G323" s="354"/>
      <c r="H323" s="56"/>
      <c r="I323" s="56"/>
      <c r="J323" s="56"/>
      <c r="K323" s="56"/>
      <c r="L323" s="56"/>
      <c r="M323" s="598"/>
      <c r="N323" s="56"/>
      <c r="O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c r="HC323" s="56"/>
      <c r="HD323" s="56"/>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c r="IE323" s="56"/>
      <c r="IF323" s="56"/>
      <c r="IG323" s="56"/>
      <c r="IH323" s="56"/>
      <c r="II323" s="56"/>
    </row>
    <row r="324" spans="3:243" x14ac:dyDescent="0.25">
      <c r="C324" s="56"/>
      <c r="D324" s="56"/>
      <c r="E324" s="56"/>
      <c r="F324" s="354"/>
      <c r="G324" s="354"/>
      <c r="H324" s="56"/>
      <c r="I324" s="56"/>
      <c r="J324" s="56"/>
      <c r="K324" s="56"/>
      <c r="L324" s="56"/>
      <c r="M324" s="598"/>
      <c r="N324" s="56"/>
      <c r="O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c r="HC324" s="56"/>
      <c r="HD324" s="56"/>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c r="IE324" s="56"/>
      <c r="IF324" s="56"/>
      <c r="IG324" s="56"/>
      <c r="IH324" s="56"/>
      <c r="II324" s="56"/>
    </row>
    <row r="325" spans="3:243" x14ac:dyDescent="0.25">
      <c r="C325" s="56"/>
      <c r="D325" s="56"/>
      <c r="E325" s="56"/>
      <c r="F325" s="354"/>
      <c r="G325" s="354"/>
      <c r="H325" s="56"/>
      <c r="I325" s="56"/>
      <c r="J325" s="56"/>
      <c r="K325" s="56"/>
      <c r="L325" s="56"/>
      <c r="M325" s="598"/>
      <c r="N325" s="56"/>
      <c r="O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c r="HC325" s="56"/>
      <c r="HD325" s="56"/>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c r="IE325" s="56"/>
      <c r="IF325" s="56"/>
      <c r="IG325" s="56"/>
      <c r="IH325" s="56"/>
      <c r="II325" s="56"/>
    </row>
    <row r="326" spans="3:243" x14ac:dyDescent="0.25">
      <c r="C326" s="56"/>
      <c r="D326" s="56"/>
      <c r="E326" s="56"/>
      <c r="F326" s="354"/>
      <c r="G326" s="354"/>
      <c r="H326" s="56"/>
      <c r="I326" s="56"/>
      <c r="J326" s="56"/>
      <c r="K326" s="56"/>
      <c r="L326" s="56"/>
      <c r="M326" s="598"/>
      <c r="N326" s="56"/>
      <c r="O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c r="HC326" s="56"/>
      <c r="HD326" s="56"/>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c r="IE326" s="56"/>
      <c r="IF326" s="56"/>
      <c r="IG326" s="56"/>
      <c r="IH326" s="56"/>
      <c r="II326" s="56"/>
    </row>
    <row r="327" spans="3:243" x14ac:dyDescent="0.25">
      <c r="C327" s="56"/>
      <c r="D327" s="56"/>
      <c r="E327" s="56"/>
      <c r="F327" s="354"/>
      <c r="G327" s="354"/>
      <c r="H327" s="56"/>
      <c r="I327" s="56"/>
      <c r="J327" s="56"/>
      <c r="K327" s="56"/>
      <c r="L327" s="56"/>
      <c r="M327" s="598"/>
      <c r="N327" s="56"/>
      <c r="O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row>
    <row r="328" spans="3:243" x14ac:dyDescent="0.25">
      <c r="C328" s="56"/>
      <c r="D328" s="56"/>
      <c r="E328" s="56"/>
      <c r="F328" s="354"/>
      <c r="G328" s="354"/>
      <c r="H328" s="56"/>
      <c r="I328" s="56"/>
      <c r="J328" s="56"/>
      <c r="K328" s="56"/>
      <c r="L328" s="56"/>
      <c r="M328" s="598"/>
      <c r="N328" s="56"/>
      <c r="O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c r="HC328" s="56"/>
      <c r="HD328" s="56"/>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c r="ID328" s="56"/>
      <c r="IE328" s="56"/>
      <c r="IF328" s="56"/>
      <c r="IG328" s="56"/>
      <c r="IH328" s="56"/>
      <c r="II328" s="56"/>
    </row>
    <row r="329" spans="3:243" x14ac:dyDescent="0.25">
      <c r="C329" s="56"/>
      <c r="D329" s="56"/>
      <c r="E329" s="56"/>
      <c r="F329" s="354"/>
      <c r="G329" s="354"/>
      <c r="H329" s="56"/>
      <c r="I329" s="56"/>
      <c r="J329" s="56"/>
      <c r="K329" s="56"/>
      <c r="L329" s="56"/>
      <c r="M329" s="598"/>
      <c r="N329" s="56"/>
      <c r="O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row>
    <row r="330" spans="3:243" x14ac:dyDescent="0.25">
      <c r="C330" s="56"/>
      <c r="D330" s="56"/>
      <c r="E330" s="56"/>
      <c r="F330" s="354"/>
      <c r="G330" s="354"/>
      <c r="H330" s="56"/>
      <c r="I330" s="56"/>
      <c r="J330" s="56"/>
      <c r="K330" s="56"/>
      <c r="L330" s="56"/>
      <c r="M330" s="598"/>
      <c r="N330" s="56"/>
      <c r="O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row>
    <row r="331" spans="3:243" x14ac:dyDescent="0.25">
      <c r="C331" s="56"/>
      <c r="D331" s="56"/>
      <c r="E331" s="56"/>
      <c r="F331" s="354"/>
      <c r="G331" s="354"/>
      <c r="H331" s="56"/>
      <c r="I331" s="56"/>
      <c r="J331" s="56"/>
      <c r="K331" s="56"/>
      <c r="L331" s="56"/>
      <c r="M331" s="598"/>
      <c r="N331" s="56"/>
      <c r="O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c r="HC331" s="56"/>
      <c r="HD331" s="56"/>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c r="ID331" s="56"/>
      <c r="IE331" s="56"/>
      <c r="IF331" s="56"/>
      <c r="IG331" s="56"/>
      <c r="IH331" s="56"/>
      <c r="II331" s="56"/>
    </row>
    <row r="332" spans="3:243" x14ac:dyDescent="0.25">
      <c r="C332" s="56"/>
      <c r="D332" s="56"/>
      <c r="E332" s="56"/>
      <c r="F332" s="354"/>
      <c r="G332" s="354"/>
      <c r="H332" s="56"/>
      <c r="I332" s="56"/>
      <c r="J332" s="56"/>
      <c r="K332" s="56"/>
      <c r="L332" s="56"/>
      <c r="M332" s="598"/>
      <c r="N332" s="56"/>
      <c r="O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c r="HC332" s="56"/>
      <c r="HD332" s="56"/>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c r="IE332" s="56"/>
      <c r="IF332" s="56"/>
      <c r="IG332" s="56"/>
      <c r="IH332" s="56"/>
      <c r="II332" s="56"/>
    </row>
    <row r="333" spans="3:243" x14ac:dyDescent="0.25">
      <c r="C333" s="56"/>
      <c r="D333" s="56"/>
      <c r="E333" s="56"/>
      <c r="F333" s="354"/>
      <c r="G333" s="354"/>
      <c r="H333" s="56"/>
      <c r="I333" s="56"/>
      <c r="J333" s="56"/>
      <c r="K333" s="56"/>
      <c r="L333" s="56"/>
      <c r="M333" s="598"/>
      <c r="N333" s="56"/>
      <c r="O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row>
    <row r="334" spans="3:243" x14ac:dyDescent="0.25">
      <c r="C334" s="56"/>
      <c r="D334" s="56"/>
      <c r="E334" s="56"/>
      <c r="F334" s="354"/>
      <c r="G334" s="354"/>
      <c r="H334" s="56"/>
      <c r="I334" s="56"/>
      <c r="J334" s="56"/>
      <c r="K334" s="56"/>
      <c r="L334" s="56"/>
      <c r="M334" s="598"/>
      <c r="N334" s="56"/>
      <c r="O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c r="HC334" s="56"/>
      <c r="HD334" s="56"/>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c r="IE334" s="56"/>
      <c r="IF334" s="56"/>
      <c r="IG334" s="56"/>
      <c r="IH334" s="56"/>
      <c r="II334" s="56"/>
    </row>
    <row r="335" spans="3:243" x14ac:dyDescent="0.25">
      <c r="C335" s="56"/>
      <c r="D335" s="56"/>
      <c r="E335" s="56"/>
      <c r="F335" s="354"/>
      <c r="G335" s="354"/>
      <c r="H335" s="56"/>
      <c r="I335" s="56"/>
      <c r="J335" s="56"/>
      <c r="K335" s="56"/>
      <c r="L335" s="56"/>
      <c r="M335" s="598"/>
      <c r="N335" s="56"/>
      <c r="O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c r="HC335" s="56"/>
      <c r="HD335" s="56"/>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c r="IE335" s="56"/>
      <c r="IF335" s="56"/>
      <c r="IG335" s="56"/>
      <c r="IH335" s="56"/>
      <c r="II335" s="56"/>
    </row>
    <row r="336" spans="3:243" x14ac:dyDescent="0.25">
      <c r="C336" s="56"/>
      <c r="D336" s="56"/>
      <c r="E336" s="56"/>
      <c r="F336" s="354"/>
      <c r="G336" s="354"/>
      <c r="H336" s="56"/>
      <c r="I336" s="56"/>
      <c r="J336" s="56"/>
      <c r="K336" s="56"/>
      <c r="L336" s="56"/>
      <c r="M336" s="598"/>
      <c r="N336" s="56"/>
      <c r="O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c r="HC336" s="56"/>
      <c r="HD336" s="56"/>
      <c r="HE336" s="56"/>
      <c r="HF336" s="56"/>
      <c r="HG336" s="56"/>
      <c r="HH336" s="56"/>
      <c r="HI336" s="56"/>
      <c r="HJ336" s="56"/>
      <c r="HK336" s="56"/>
      <c r="HL336" s="56"/>
      <c r="HM336" s="56"/>
      <c r="HN336" s="56"/>
      <c r="HO336" s="56"/>
      <c r="HP336" s="56"/>
      <c r="HQ336" s="56"/>
      <c r="HR336" s="56"/>
      <c r="HS336" s="56"/>
      <c r="HT336" s="56"/>
      <c r="HU336" s="56"/>
      <c r="HV336" s="56"/>
      <c r="HW336" s="56"/>
      <c r="HX336" s="56"/>
      <c r="HY336" s="56"/>
      <c r="HZ336" s="56"/>
      <c r="IA336" s="56"/>
      <c r="IB336" s="56"/>
      <c r="IC336" s="56"/>
      <c r="ID336" s="56"/>
      <c r="IE336" s="56"/>
      <c r="IF336" s="56"/>
      <c r="IG336" s="56"/>
      <c r="IH336" s="56"/>
      <c r="II336" s="56"/>
    </row>
    <row r="337" spans="3:243" x14ac:dyDescent="0.25">
      <c r="C337" s="56"/>
      <c r="D337" s="56"/>
      <c r="E337" s="56"/>
      <c r="F337" s="354"/>
      <c r="G337" s="354"/>
      <c r="H337" s="56"/>
      <c r="I337" s="56"/>
      <c r="J337" s="56"/>
      <c r="K337" s="56"/>
      <c r="L337" s="56"/>
      <c r="M337" s="598"/>
      <c r="N337" s="56"/>
      <c r="O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c r="HC337" s="56"/>
      <c r="HD337" s="56"/>
      <c r="HE337" s="56"/>
      <c r="HF337" s="56"/>
      <c r="HG337" s="56"/>
      <c r="HH337" s="56"/>
      <c r="HI337" s="56"/>
      <c r="HJ337" s="56"/>
      <c r="HK337" s="56"/>
      <c r="HL337" s="56"/>
      <c r="HM337" s="56"/>
      <c r="HN337" s="56"/>
      <c r="HO337" s="56"/>
      <c r="HP337" s="56"/>
      <c r="HQ337" s="56"/>
      <c r="HR337" s="56"/>
      <c r="HS337" s="56"/>
      <c r="HT337" s="56"/>
      <c r="HU337" s="56"/>
      <c r="HV337" s="56"/>
      <c r="HW337" s="56"/>
      <c r="HX337" s="56"/>
      <c r="HY337" s="56"/>
      <c r="HZ337" s="56"/>
      <c r="IA337" s="56"/>
      <c r="IB337" s="56"/>
      <c r="IC337" s="56"/>
      <c r="ID337" s="56"/>
      <c r="IE337" s="56"/>
      <c r="IF337" s="56"/>
      <c r="IG337" s="56"/>
      <c r="IH337" s="56"/>
      <c r="II337" s="56"/>
    </row>
    <row r="338" spans="3:243" x14ac:dyDescent="0.25">
      <c r="C338" s="56"/>
      <c r="D338" s="56"/>
      <c r="E338" s="56"/>
      <c r="F338" s="354"/>
      <c r="G338" s="354"/>
      <c r="H338" s="56"/>
      <c r="I338" s="56"/>
      <c r="J338" s="56"/>
      <c r="K338" s="56"/>
      <c r="L338" s="56"/>
      <c r="M338" s="598"/>
      <c r="N338" s="56"/>
      <c r="O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row>
    <row r="339" spans="3:243" x14ac:dyDescent="0.25">
      <c r="C339" s="56"/>
      <c r="D339" s="56"/>
      <c r="E339" s="56"/>
      <c r="F339" s="354"/>
      <c r="G339" s="354"/>
      <c r="H339" s="56"/>
      <c r="I339" s="56"/>
      <c r="J339" s="56"/>
      <c r="K339" s="56"/>
      <c r="L339" s="56"/>
      <c r="M339" s="598"/>
      <c r="N339" s="56"/>
      <c r="O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row>
    <row r="340" spans="3:243" x14ac:dyDescent="0.25">
      <c r="C340" s="56"/>
      <c r="D340" s="56"/>
      <c r="E340" s="56"/>
      <c r="F340" s="354"/>
      <c r="G340" s="354"/>
      <c r="H340" s="56"/>
      <c r="I340" s="56"/>
      <c r="J340" s="56"/>
      <c r="K340" s="56"/>
      <c r="L340" s="56"/>
      <c r="M340" s="598"/>
      <c r="N340" s="56"/>
      <c r="O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c r="HC340" s="56"/>
      <c r="HD340" s="56"/>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c r="IE340" s="56"/>
      <c r="IF340" s="56"/>
      <c r="IG340" s="56"/>
      <c r="IH340" s="56"/>
      <c r="II340" s="56"/>
    </row>
    <row r="341" spans="3:243" x14ac:dyDescent="0.25">
      <c r="C341" s="56"/>
      <c r="D341" s="56"/>
      <c r="E341" s="56"/>
      <c r="F341" s="354"/>
      <c r="G341" s="354"/>
      <c r="H341" s="56"/>
      <c r="I341" s="56"/>
      <c r="J341" s="56"/>
      <c r="K341" s="56"/>
      <c r="L341" s="56"/>
      <c r="M341" s="598"/>
      <c r="N341" s="56"/>
      <c r="O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c r="HC341" s="56"/>
      <c r="HD341" s="56"/>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c r="IE341" s="56"/>
      <c r="IF341" s="56"/>
      <c r="IG341" s="56"/>
      <c r="IH341" s="56"/>
      <c r="II341" s="56"/>
    </row>
    <row r="342" spans="3:243" x14ac:dyDescent="0.25">
      <c r="C342" s="56"/>
      <c r="D342" s="56"/>
      <c r="E342" s="56"/>
      <c r="F342" s="354"/>
      <c r="G342" s="354"/>
      <c r="H342" s="56"/>
      <c r="I342" s="56"/>
      <c r="J342" s="56"/>
      <c r="K342" s="56"/>
      <c r="L342" s="56"/>
      <c r="M342" s="598"/>
      <c r="N342" s="56"/>
      <c r="O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c r="HC342" s="56"/>
      <c r="HD342" s="56"/>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c r="IE342" s="56"/>
      <c r="IF342" s="56"/>
      <c r="IG342" s="56"/>
      <c r="IH342" s="56"/>
      <c r="II342" s="56"/>
    </row>
    <row r="343" spans="3:243" x14ac:dyDescent="0.25">
      <c r="C343" s="56"/>
      <c r="D343" s="56"/>
      <c r="E343" s="56"/>
      <c r="F343" s="354"/>
      <c r="G343" s="354"/>
      <c r="H343" s="56"/>
      <c r="I343" s="56"/>
      <c r="J343" s="56"/>
      <c r="K343" s="56"/>
      <c r="L343" s="56"/>
      <c r="M343" s="598"/>
      <c r="N343" s="56"/>
      <c r="O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c r="HC343" s="56"/>
      <c r="HD343" s="56"/>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c r="IE343" s="56"/>
      <c r="IF343" s="56"/>
      <c r="IG343" s="56"/>
      <c r="IH343" s="56"/>
      <c r="II343" s="56"/>
    </row>
    <row r="344" spans="3:243" x14ac:dyDescent="0.25">
      <c r="C344" s="56"/>
      <c r="D344" s="56"/>
      <c r="E344" s="56"/>
      <c r="F344" s="354"/>
      <c r="G344" s="354"/>
      <c r="H344" s="56"/>
      <c r="I344" s="56"/>
      <c r="J344" s="56"/>
      <c r="K344" s="56"/>
      <c r="L344" s="56"/>
      <c r="M344" s="598"/>
      <c r="N344" s="56"/>
      <c r="O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c r="HC344" s="56"/>
      <c r="HD344" s="56"/>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c r="IE344" s="56"/>
      <c r="IF344" s="56"/>
      <c r="IG344" s="56"/>
      <c r="IH344" s="56"/>
      <c r="II344" s="56"/>
    </row>
    <row r="345" spans="3:243" x14ac:dyDescent="0.25">
      <c r="C345" s="56"/>
      <c r="D345" s="56"/>
      <c r="E345" s="56"/>
      <c r="F345" s="354"/>
      <c r="G345" s="354"/>
      <c r="H345" s="56"/>
      <c r="I345" s="56"/>
      <c r="J345" s="56"/>
      <c r="K345" s="56"/>
      <c r="L345" s="56"/>
      <c r="M345" s="598"/>
      <c r="N345" s="56"/>
      <c r="O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row>
    <row r="346" spans="3:243" x14ac:dyDescent="0.25">
      <c r="C346" s="56"/>
      <c r="D346" s="56"/>
      <c r="E346" s="56"/>
      <c r="F346" s="354"/>
      <c r="G346" s="354"/>
      <c r="H346" s="56"/>
      <c r="I346" s="56"/>
      <c r="J346" s="56"/>
      <c r="K346" s="56"/>
      <c r="L346" s="56"/>
      <c r="M346" s="598"/>
      <c r="N346" s="56"/>
      <c r="O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row>
    <row r="347" spans="3:243" x14ac:dyDescent="0.25">
      <c r="C347" s="56"/>
      <c r="D347" s="56"/>
      <c r="E347" s="56"/>
      <c r="F347" s="354"/>
      <c r="G347" s="354"/>
      <c r="H347" s="56"/>
      <c r="I347" s="56"/>
      <c r="J347" s="56"/>
      <c r="K347" s="56"/>
      <c r="L347" s="56"/>
      <c r="M347" s="598"/>
      <c r="N347" s="56"/>
      <c r="O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row>
    <row r="348" spans="3:243" x14ac:dyDescent="0.25">
      <c r="C348" s="56"/>
      <c r="D348" s="56"/>
      <c r="E348" s="56"/>
      <c r="F348" s="354"/>
      <c r="G348" s="354"/>
      <c r="H348" s="56"/>
      <c r="I348" s="56"/>
      <c r="J348" s="56"/>
      <c r="K348" s="56"/>
      <c r="L348" s="56"/>
      <c r="M348" s="598"/>
      <c r="N348" s="56"/>
      <c r="O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row>
    <row r="349" spans="3:243" x14ac:dyDescent="0.25">
      <c r="C349" s="56"/>
      <c r="D349" s="56"/>
      <c r="E349" s="56"/>
      <c r="F349" s="354"/>
      <c r="G349" s="354"/>
      <c r="H349" s="56"/>
      <c r="I349" s="56"/>
      <c r="J349" s="56"/>
      <c r="K349" s="56"/>
      <c r="L349" s="56"/>
      <c r="M349" s="598"/>
      <c r="N349" s="56"/>
      <c r="O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row>
    <row r="350" spans="3:243" x14ac:dyDescent="0.25">
      <c r="C350" s="56"/>
      <c r="D350" s="56"/>
      <c r="E350" s="56"/>
      <c r="F350" s="354"/>
      <c r="G350" s="354"/>
      <c r="H350" s="56"/>
      <c r="I350" s="56"/>
      <c r="J350" s="56"/>
      <c r="K350" s="56"/>
      <c r="L350" s="56"/>
      <c r="M350" s="598"/>
      <c r="N350" s="56"/>
      <c r="O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row>
    <row r="351" spans="3:243" x14ac:dyDescent="0.25">
      <c r="C351" s="56"/>
      <c r="D351" s="56"/>
      <c r="E351" s="56"/>
      <c r="F351" s="354"/>
      <c r="G351" s="354"/>
      <c r="H351" s="56"/>
      <c r="I351" s="56"/>
      <c r="J351" s="56"/>
      <c r="K351" s="56"/>
      <c r="L351" s="56"/>
      <c r="M351" s="598"/>
      <c r="N351" s="56"/>
      <c r="O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row>
    <row r="352" spans="3:243" x14ac:dyDescent="0.25">
      <c r="C352" s="56"/>
      <c r="D352" s="56"/>
      <c r="E352" s="56"/>
      <c r="F352" s="354"/>
      <c r="G352" s="354"/>
      <c r="H352" s="56"/>
      <c r="I352" s="56"/>
      <c r="J352" s="56"/>
      <c r="K352" s="56"/>
      <c r="L352" s="56"/>
      <c r="M352" s="598"/>
      <c r="N352" s="56"/>
      <c r="O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row>
    <row r="353" spans="3:243" x14ac:dyDescent="0.25">
      <c r="C353" s="56"/>
      <c r="D353" s="56"/>
      <c r="E353" s="56"/>
      <c r="F353" s="354"/>
      <c r="G353" s="354"/>
      <c r="H353" s="56"/>
      <c r="I353" s="56"/>
      <c r="J353" s="56"/>
      <c r="K353" s="56"/>
      <c r="L353" s="56"/>
      <c r="M353" s="598"/>
      <c r="N353" s="56"/>
      <c r="O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row>
    <row r="354" spans="3:243" x14ac:dyDescent="0.25">
      <c r="C354" s="56"/>
      <c r="D354" s="56"/>
      <c r="E354" s="56"/>
      <c r="F354" s="354"/>
      <c r="G354" s="354"/>
      <c r="H354" s="56"/>
      <c r="I354" s="56"/>
      <c r="J354" s="56"/>
      <c r="K354" s="56"/>
      <c r="L354" s="56"/>
      <c r="M354" s="598"/>
      <c r="N354" s="56"/>
      <c r="O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row>
    <row r="355" spans="3:243" x14ac:dyDescent="0.25">
      <c r="C355" s="56"/>
      <c r="D355" s="56"/>
      <c r="E355" s="56"/>
      <c r="F355" s="354"/>
      <c r="G355" s="354"/>
      <c r="H355" s="56"/>
      <c r="I355" s="56"/>
      <c r="J355" s="56"/>
      <c r="K355" s="56"/>
      <c r="L355" s="56"/>
      <c r="M355" s="598"/>
      <c r="N355" s="56"/>
      <c r="O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row>
    <row r="356" spans="3:243" x14ac:dyDescent="0.25">
      <c r="C356" s="56"/>
      <c r="D356" s="56"/>
      <c r="E356" s="56"/>
      <c r="F356" s="354"/>
      <c r="G356" s="354"/>
      <c r="H356" s="56"/>
      <c r="I356" s="56"/>
      <c r="J356" s="56"/>
      <c r="K356" s="56"/>
      <c r="L356" s="56"/>
      <c r="M356" s="598"/>
      <c r="N356" s="56"/>
      <c r="O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row>
    <row r="357" spans="3:243" x14ac:dyDescent="0.25">
      <c r="C357" s="56"/>
      <c r="D357" s="56"/>
      <c r="E357" s="56"/>
      <c r="F357" s="354"/>
      <c r="G357" s="354"/>
      <c r="H357" s="56"/>
      <c r="I357" s="56"/>
      <c r="J357" s="56"/>
      <c r="K357" s="56"/>
      <c r="L357" s="56"/>
      <c r="M357" s="598"/>
      <c r="N357" s="56"/>
      <c r="O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row>
    <row r="358" spans="3:243" x14ac:dyDescent="0.25">
      <c r="C358" s="56"/>
      <c r="D358" s="56"/>
      <c r="E358" s="56"/>
      <c r="F358" s="354"/>
      <c r="G358" s="354"/>
      <c r="H358" s="56"/>
      <c r="I358" s="56"/>
      <c r="J358" s="56"/>
      <c r="K358" s="56"/>
      <c r="L358" s="56"/>
      <c r="M358" s="598"/>
      <c r="N358" s="56"/>
      <c r="O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row>
    <row r="359" spans="3:243" x14ac:dyDescent="0.25">
      <c r="C359" s="56"/>
      <c r="D359" s="56"/>
      <c r="E359" s="56"/>
      <c r="F359" s="354"/>
      <c r="G359" s="354"/>
      <c r="H359" s="56"/>
      <c r="I359" s="56"/>
      <c r="J359" s="56"/>
      <c r="K359" s="56"/>
      <c r="L359" s="56"/>
      <c r="M359" s="598"/>
      <c r="N359" s="56"/>
      <c r="O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row>
    <row r="360" spans="3:243" x14ac:dyDescent="0.25">
      <c r="C360" s="56"/>
      <c r="D360" s="56"/>
      <c r="E360" s="56"/>
      <c r="F360" s="354"/>
      <c r="G360" s="354"/>
      <c r="H360" s="56"/>
      <c r="I360" s="56"/>
      <c r="J360" s="56"/>
      <c r="K360" s="56"/>
      <c r="L360" s="56"/>
      <c r="M360" s="598"/>
      <c r="N360" s="56"/>
      <c r="O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row>
    <row r="361" spans="3:243" x14ac:dyDescent="0.25">
      <c r="C361" s="56"/>
      <c r="D361" s="56"/>
      <c r="E361" s="56"/>
      <c r="F361" s="354"/>
      <c r="G361" s="354"/>
      <c r="H361" s="56"/>
      <c r="I361" s="56"/>
      <c r="J361" s="56"/>
      <c r="K361" s="56"/>
      <c r="L361" s="56"/>
      <c r="M361" s="598"/>
      <c r="N361" s="56"/>
      <c r="O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c r="HC361" s="56"/>
      <c r="HD361" s="56"/>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c r="IE361" s="56"/>
      <c r="IF361" s="56"/>
      <c r="IG361" s="56"/>
      <c r="IH361" s="56"/>
      <c r="II361" s="56"/>
    </row>
    <row r="362" spans="3:243" x14ac:dyDescent="0.25">
      <c r="C362" s="56"/>
      <c r="D362" s="56"/>
      <c r="E362" s="56"/>
      <c r="F362" s="354"/>
      <c r="G362" s="354"/>
      <c r="H362" s="56"/>
      <c r="I362" s="56"/>
      <c r="J362" s="56"/>
      <c r="K362" s="56"/>
      <c r="L362" s="56"/>
      <c r="M362" s="598"/>
      <c r="N362" s="56"/>
      <c r="O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row>
    <row r="363" spans="3:243" x14ac:dyDescent="0.25">
      <c r="C363" s="56"/>
      <c r="D363" s="56"/>
      <c r="E363" s="56"/>
      <c r="F363" s="354"/>
      <c r="G363" s="354"/>
      <c r="H363" s="56"/>
      <c r="I363" s="56"/>
      <c r="J363" s="56"/>
      <c r="K363" s="56"/>
      <c r="L363" s="56"/>
      <c r="M363" s="598"/>
      <c r="N363" s="56"/>
      <c r="O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row>
    <row r="364" spans="3:243" x14ac:dyDescent="0.25">
      <c r="C364" s="56"/>
      <c r="D364" s="56"/>
      <c r="E364" s="56"/>
      <c r="F364" s="354"/>
      <c r="G364" s="354"/>
      <c r="H364" s="56"/>
      <c r="I364" s="56"/>
      <c r="J364" s="56"/>
      <c r="K364" s="56"/>
      <c r="L364" s="56"/>
      <c r="M364" s="598"/>
      <c r="N364" s="56"/>
      <c r="O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c r="HC364" s="56"/>
      <c r="HD364" s="56"/>
      <c r="HE364" s="56"/>
      <c r="HF364" s="56"/>
      <c r="HG364" s="56"/>
      <c r="HH364" s="56"/>
      <c r="HI364" s="56"/>
      <c r="HJ364" s="56"/>
      <c r="HK364" s="56"/>
      <c r="HL364" s="56"/>
      <c r="HM364" s="56"/>
      <c r="HN364" s="56"/>
      <c r="HO364" s="56"/>
      <c r="HP364" s="56"/>
      <c r="HQ364" s="56"/>
      <c r="HR364" s="56"/>
      <c r="HS364" s="56"/>
      <c r="HT364" s="56"/>
      <c r="HU364" s="56"/>
      <c r="HV364" s="56"/>
      <c r="HW364" s="56"/>
      <c r="HX364" s="56"/>
      <c r="HY364" s="56"/>
      <c r="HZ364" s="56"/>
      <c r="IA364" s="56"/>
      <c r="IB364" s="56"/>
      <c r="IC364" s="56"/>
      <c r="ID364" s="56"/>
      <c r="IE364" s="56"/>
      <c r="IF364" s="56"/>
      <c r="IG364" s="56"/>
      <c r="IH364" s="56"/>
      <c r="II364" s="56"/>
    </row>
    <row r="365" spans="3:243" x14ac:dyDescent="0.25">
      <c r="C365" s="56"/>
      <c r="D365" s="56"/>
      <c r="E365" s="56"/>
      <c r="F365" s="354"/>
      <c r="G365" s="354"/>
      <c r="H365" s="56"/>
      <c r="I365" s="56"/>
      <c r="J365" s="56"/>
      <c r="K365" s="56"/>
      <c r="L365" s="56"/>
      <c r="M365" s="598"/>
      <c r="N365" s="56"/>
      <c r="O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c r="HC365" s="56"/>
      <c r="HD365" s="56"/>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c r="IE365" s="56"/>
      <c r="IF365" s="56"/>
      <c r="IG365" s="56"/>
      <c r="IH365" s="56"/>
      <c r="II365" s="56"/>
    </row>
    <row r="366" spans="3:243" x14ac:dyDescent="0.25">
      <c r="C366" s="56"/>
      <c r="D366" s="56"/>
      <c r="E366" s="56"/>
      <c r="F366" s="354"/>
      <c r="G366" s="354"/>
      <c r="H366" s="56"/>
      <c r="I366" s="56"/>
      <c r="J366" s="56"/>
      <c r="K366" s="56"/>
      <c r="L366" s="56"/>
      <c r="M366" s="598"/>
      <c r="N366" s="56"/>
      <c r="O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c r="HC366" s="56"/>
      <c r="HD366" s="56"/>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c r="IE366" s="56"/>
      <c r="IF366" s="56"/>
      <c r="IG366" s="56"/>
      <c r="IH366" s="56"/>
      <c r="II366" s="56"/>
    </row>
    <row r="367" spans="3:243" x14ac:dyDescent="0.25">
      <c r="C367" s="56"/>
      <c r="D367" s="56"/>
      <c r="E367" s="56"/>
      <c r="F367" s="354"/>
      <c r="G367" s="354"/>
      <c r="H367" s="56"/>
      <c r="I367" s="56"/>
      <c r="J367" s="56"/>
      <c r="K367" s="56"/>
      <c r="L367" s="56"/>
      <c r="M367" s="598"/>
      <c r="N367" s="56"/>
      <c r="O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c r="HC367" s="56"/>
      <c r="HD367" s="56"/>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c r="IE367" s="56"/>
      <c r="IF367" s="56"/>
      <c r="IG367" s="56"/>
      <c r="IH367" s="56"/>
      <c r="II367" s="56"/>
    </row>
    <row r="368" spans="3:243" x14ac:dyDescent="0.25">
      <c r="C368" s="56"/>
      <c r="D368" s="56"/>
      <c r="E368" s="56"/>
      <c r="F368" s="354"/>
      <c r="G368" s="354"/>
      <c r="H368" s="56"/>
      <c r="I368" s="56"/>
      <c r="J368" s="56"/>
      <c r="K368" s="56"/>
      <c r="L368" s="56"/>
      <c r="M368" s="598"/>
      <c r="N368" s="56"/>
      <c r="O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c r="HC368" s="56"/>
      <c r="HD368" s="56"/>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c r="IE368" s="56"/>
      <c r="IF368" s="56"/>
      <c r="IG368" s="56"/>
      <c r="IH368" s="56"/>
      <c r="II368" s="56"/>
    </row>
    <row r="369" spans="3:243" x14ac:dyDescent="0.25">
      <c r="C369" s="56"/>
      <c r="D369" s="56"/>
      <c r="E369" s="56"/>
      <c r="F369" s="354"/>
      <c r="G369" s="354"/>
      <c r="H369" s="56"/>
      <c r="I369" s="56"/>
      <c r="J369" s="56"/>
      <c r="K369" s="56"/>
      <c r="L369" s="56"/>
      <c r="M369" s="598"/>
      <c r="N369" s="56"/>
      <c r="O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c r="HC369" s="56"/>
      <c r="HD369" s="56"/>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c r="IE369" s="56"/>
      <c r="IF369" s="56"/>
      <c r="IG369" s="56"/>
      <c r="IH369" s="56"/>
      <c r="II369" s="56"/>
    </row>
    <row r="370" spans="3:243" x14ac:dyDescent="0.25">
      <c r="C370" s="56"/>
      <c r="D370" s="56"/>
      <c r="E370" s="56"/>
      <c r="F370" s="354"/>
      <c r="G370" s="354"/>
      <c r="H370" s="56"/>
      <c r="I370" s="56"/>
      <c r="J370" s="56"/>
      <c r="K370" s="56"/>
      <c r="L370" s="56"/>
      <c r="M370" s="598"/>
      <c r="N370" s="56"/>
      <c r="O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c r="HC370" s="56"/>
      <c r="HD370" s="56"/>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c r="IE370" s="56"/>
      <c r="IF370" s="56"/>
      <c r="IG370" s="56"/>
      <c r="IH370" s="56"/>
      <c r="II370" s="56"/>
    </row>
    <row r="371" spans="3:243" x14ac:dyDescent="0.25">
      <c r="C371" s="56"/>
      <c r="D371" s="56"/>
      <c r="E371" s="56"/>
      <c r="F371" s="354"/>
      <c r="G371" s="354"/>
      <c r="H371" s="56"/>
      <c r="I371" s="56"/>
      <c r="J371" s="56"/>
      <c r="K371" s="56"/>
      <c r="L371" s="56"/>
      <c r="M371" s="598"/>
      <c r="N371" s="56"/>
      <c r="O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c r="HC371" s="56"/>
      <c r="HD371" s="56"/>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c r="IE371" s="56"/>
      <c r="IF371" s="56"/>
      <c r="IG371" s="56"/>
      <c r="IH371" s="56"/>
      <c r="II371" s="56"/>
    </row>
    <row r="372" spans="3:243" x14ac:dyDescent="0.25">
      <c r="C372" s="56"/>
      <c r="D372" s="56"/>
      <c r="E372" s="56"/>
      <c r="F372" s="354"/>
      <c r="G372" s="354"/>
      <c r="H372" s="56"/>
      <c r="I372" s="56"/>
      <c r="J372" s="56"/>
      <c r="K372" s="56"/>
      <c r="L372" s="56"/>
      <c r="M372" s="598"/>
      <c r="N372" s="56"/>
      <c r="O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6"/>
      <c r="GQ372" s="56"/>
      <c r="GR372" s="56"/>
      <c r="GS372" s="56"/>
      <c r="GT372" s="56"/>
      <c r="GU372" s="56"/>
      <c r="GV372" s="56"/>
      <c r="GW372" s="56"/>
      <c r="GX372" s="56"/>
      <c r="GY372" s="56"/>
      <c r="GZ372" s="56"/>
      <c r="HA372" s="56"/>
      <c r="HB372" s="56"/>
      <c r="HC372" s="56"/>
      <c r="HD372" s="56"/>
      <c r="HE372" s="56"/>
      <c r="HF372" s="56"/>
      <c r="HG372" s="56"/>
      <c r="HH372" s="56"/>
      <c r="HI372" s="56"/>
      <c r="HJ372" s="56"/>
      <c r="HK372" s="56"/>
      <c r="HL372" s="56"/>
      <c r="HM372" s="56"/>
      <c r="HN372" s="56"/>
      <c r="HO372" s="56"/>
      <c r="HP372" s="56"/>
      <c r="HQ372" s="56"/>
      <c r="HR372" s="56"/>
      <c r="HS372" s="56"/>
      <c r="HT372" s="56"/>
      <c r="HU372" s="56"/>
      <c r="HV372" s="56"/>
      <c r="HW372" s="56"/>
      <c r="HX372" s="56"/>
      <c r="HY372" s="56"/>
      <c r="HZ372" s="56"/>
      <c r="IA372" s="56"/>
      <c r="IB372" s="56"/>
      <c r="IC372" s="56"/>
      <c r="ID372" s="56"/>
      <c r="IE372" s="56"/>
      <c r="IF372" s="56"/>
      <c r="IG372" s="56"/>
      <c r="IH372" s="56"/>
      <c r="II372" s="56"/>
    </row>
    <row r="373" spans="3:243" x14ac:dyDescent="0.25">
      <c r="C373" s="56"/>
      <c r="D373" s="56"/>
      <c r="E373" s="56"/>
      <c r="F373" s="354"/>
      <c r="G373" s="354"/>
      <c r="H373" s="56"/>
      <c r="I373" s="56"/>
      <c r="J373" s="56"/>
      <c r="K373" s="56"/>
      <c r="L373" s="56"/>
      <c r="M373" s="598"/>
      <c r="N373" s="56"/>
      <c r="O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c r="HC373" s="56"/>
      <c r="HD373" s="56"/>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c r="IE373" s="56"/>
      <c r="IF373" s="56"/>
      <c r="IG373" s="56"/>
      <c r="IH373" s="56"/>
      <c r="II373" s="56"/>
    </row>
    <row r="374" spans="3:243" x14ac:dyDescent="0.25">
      <c r="C374" s="56"/>
      <c r="D374" s="56"/>
      <c r="E374" s="56"/>
      <c r="F374" s="354"/>
      <c r="G374" s="354"/>
      <c r="H374" s="56"/>
      <c r="I374" s="56"/>
      <c r="J374" s="56"/>
      <c r="K374" s="56"/>
      <c r="L374" s="56"/>
      <c r="M374" s="598"/>
      <c r="N374" s="56"/>
      <c r="O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c r="HC374" s="56"/>
      <c r="HD374" s="56"/>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c r="IE374" s="56"/>
      <c r="IF374" s="56"/>
      <c r="IG374" s="56"/>
      <c r="IH374" s="56"/>
      <c r="II374" s="56"/>
    </row>
    <row r="375" spans="3:243" x14ac:dyDescent="0.25">
      <c r="C375" s="56"/>
      <c r="D375" s="56"/>
      <c r="E375" s="56"/>
      <c r="F375" s="354"/>
      <c r="G375" s="354"/>
      <c r="H375" s="56"/>
      <c r="I375" s="56"/>
      <c r="J375" s="56"/>
      <c r="K375" s="56"/>
      <c r="L375" s="56"/>
      <c r="M375" s="598"/>
      <c r="N375" s="56"/>
      <c r="O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c r="HC375" s="56"/>
      <c r="HD375" s="56"/>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c r="ID375" s="56"/>
      <c r="IE375" s="56"/>
      <c r="IF375" s="56"/>
      <c r="IG375" s="56"/>
      <c r="IH375" s="56"/>
      <c r="II375" s="56"/>
    </row>
    <row r="376" spans="3:243" x14ac:dyDescent="0.25">
      <c r="C376" s="56"/>
      <c r="D376" s="56"/>
      <c r="E376" s="56"/>
      <c r="F376" s="354"/>
      <c r="G376" s="354"/>
      <c r="H376" s="56"/>
      <c r="I376" s="56"/>
      <c r="J376" s="56"/>
      <c r="K376" s="56"/>
      <c r="L376" s="56"/>
      <c r="M376" s="598"/>
      <c r="N376" s="56"/>
      <c r="O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row>
    <row r="377" spans="3:243" x14ac:dyDescent="0.25">
      <c r="C377" s="56"/>
      <c r="D377" s="56"/>
      <c r="E377" s="56"/>
      <c r="F377" s="354"/>
      <c r="G377" s="354"/>
      <c r="H377" s="56"/>
      <c r="I377" s="56"/>
      <c r="J377" s="56"/>
      <c r="K377" s="56"/>
      <c r="L377" s="56"/>
      <c r="M377" s="598"/>
      <c r="N377" s="56"/>
      <c r="O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c r="IE377" s="56"/>
      <c r="IF377" s="56"/>
      <c r="IG377" s="56"/>
      <c r="IH377" s="56"/>
      <c r="II377" s="56"/>
    </row>
    <row r="378" spans="3:243" x14ac:dyDescent="0.25">
      <c r="C378" s="56"/>
      <c r="D378" s="56"/>
      <c r="E378" s="56"/>
      <c r="F378" s="354"/>
      <c r="G378" s="354"/>
      <c r="H378" s="56"/>
      <c r="I378" s="56"/>
      <c r="J378" s="56"/>
      <c r="K378" s="56"/>
      <c r="L378" s="56"/>
      <c r="M378" s="598"/>
      <c r="N378" s="56"/>
      <c r="O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c r="HC378" s="56"/>
      <c r="HD378" s="56"/>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c r="IE378" s="56"/>
      <c r="IF378" s="56"/>
      <c r="IG378" s="56"/>
      <c r="IH378" s="56"/>
      <c r="II378" s="56"/>
    </row>
    <row r="379" spans="3:243" x14ac:dyDescent="0.25">
      <c r="C379" s="56"/>
      <c r="D379" s="56"/>
      <c r="E379" s="56"/>
      <c r="F379" s="354"/>
      <c r="G379" s="354"/>
      <c r="H379" s="56"/>
      <c r="I379" s="56"/>
      <c r="J379" s="56"/>
      <c r="K379" s="56"/>
      <c r="L379" s="56"/>
      <c r="M379" s="598"/>
      <c r="N379" s="56"/>
      <c r="O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c r="CO379" s="56"/>
      <c r="CP379" s="56"/>
      <c r="CQ379" s="56"/>
      <c r="CR379" s="56"/>
      <c r="CS379" s="56"/>
      <c r="CT379" s="56"/>
      <c r="CU379" s="56"/>
      <c r="CV379" s="56"/>
      <c r="CW379" s="56"/>
      <c r="CX379" s="56"/>
      <c r="CY379" s="56"/>
      <c r="CZ379" s="56"/>
      <c r="DA379" s="56"/>
      <c r="DB379" s="56"/>
      <c r="DC379" s="56"/>
      <c r="DD379" s="56"/>
      <c r="DE379" s="56"/>
      <c r="DF379" s="56"/>
      <c r="DG379" s="56"/>
      <c r="DH379" s="56"/>
      <c r="DI379" s="56"/>
      <c r="DJ379" s="56"/>
      <c r="DK379" s="56"/>
      <c r="DL379" s="56"/>
      <c r="DM379" s="56"/>
      <c r="DN379" s="56"/>
      <c r="DO379" s="56"/>
      <c r="DP379" s="56"/>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56"/>
      <c r="FG379" s="56"/>
      <c r="FH379" s="56"/>
      <c r="FI379" s="56"/>
      <c r="FJ379" s="56"/>
      <c r="FK379" s="56"/>
      <c r="FL379" s="56"/>
      <c r="FM379" s="56"/>
      <c r="FN379" s="56"/>
      <c r="FO379" s="56"/>
      <c r="FP379" s="56"/>
      <c r="FQ379" s="56"/>
      <c r="FR379" s="56"/>
      <c r="FS379" s="56"/>
      <c r="FT379" s="56"/>
      <c r="FU379" s="56"/>
      <c r="FV379" s="56"/>
      <c r="FW379" s="56"/>
      <c r="FX379" s="56"/>
      <c r="FY379" s="56"/>
      <c r="FZ379" s="56"/>
      <c r="GA379" s="56"/>
      <c r="GB379" s="56"/>
      <c r="GC379" s="56"/>
      <c r="GD379" s="56"/>
      <c r="GE379" s="56"/>
      <c r="GF379" s="56"/>
      <c r="GG379" s="56"/>
      <c r="GH379" s="56"/>
      <c r="GI379" s="56"/>
      <c r="GJ379" s="56"/>
      <c r="GK379" s="56"/>
      <c r="GL379" s="56"/>
      <c r="GM379" s="56"/>
      <c r="GN379" s="56"/>
      <c r="GO379" s="56"/>
      <c r="GP379" s="56"/>
      <c r="GQ379" s="56"/>
      <c r="GR379" s="56"/>
      <c r="GS379" s="56"/>
      <c r="GT379" s="56"/>
      <c r="GU379" s="56"/>
      <c r="GV379" s="56"/>
      <c r="GW379" s="56"/>
      <c r="GX379" s="56"/>
      <c r="GY379" s="56"/>
      <c r="GZ379" s="56"/>
      <c r="HA379" s="56"/>
      <c r="HB379" s="56"/>
      <c r="HC379" s="56"/>
      <c r="HD379" s="56"/>
      <c r="HE379" s="56"/>
      <c r="HF379" s="56"/>
      <c r="HG379" s="56"/>
      <c r="HH379" s="56"/>
      <c r="HI379" s="56"/>
      <c r="HJ379" s="56"/>
      <c r="HK379" s="56"/>
      <c r="HL379" s="56"/>
      <c r="HM379" s="56"/>
      <c r="HN379" s="56"/>
      <c r="HO379" s="56"/>
      <c r="HP379" s="56"/>
      <c r="HQ379" s="56"/>
      <c r="HR379" s="56"/>
      <c r="HS379" s="56"/>
      <c r="HT379" s="56"/>
      <c r="HU379" s="56"/>
      <c r="HV379" s="56"/>
      <c r="HW379" s="56"/>
      <c r="HX379" s="56"/>
      <c r="HY379" s="56"/>
      <c r="HZ379" s="56"/>
      <c r="IA379" s="56"/>
      <c r="IB379" s="56"/>
      <c r="IC379" s="56"/>
      <c r="ID379" s="56"/>
      <c r="IE379" s="56"/>
      <c r="IF379" s="56"/>
      <c r="IG379" s="56"/>
      <c r="IH379" s="56"/>
      <c r="II379" s="56"/>
    </row>
    <row r="380" spans="3:243" x14ac:dyDescent="0.25">
      <c r="C380" s="56"/>
      <c r="D380" s="56"/>
      <c r="E380" s="56"/>
      <c r="F380" s="354"/>
      <c r="G380" s="354"/>
      <c r="H380" s="56"/>
      <c r="I380" s="56"/>
      <c r="J380" s="56"/>
      <c r="K380" s="56"/>
      <c r="L380" s="56"/>
      <c r="M380" s="598"/>
      <c r="N380" s="56"/>
      <c r="O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c r="HC380" s="56"/>
      <c r="HD380" s="56"/>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c r="ID380" s="56"/>
      <c r="IE380" s="56"/>
      <c r="IF380" s="56"/>
      <c r="IG380" s="56"/>
      <c r="IH380" s="56"/>
      <c r="II380" s="56"/>
    </row>
    <row r="381" spans="3:243" x14ac:dyDescent="0.25">
      <c r="C381" s="56"/>
      <c r="D381" s="56"/>
      <c r="E381" s="56"/>
      <c r="F381" s="354"/>
      <c r="G381" s="354"/>
      <c r="H381" s="56"/>
      <c r="I381" s="56"/>
      <c r="J381" s="56"/>
      <c r="K381" s="56"/>
      <c r="L381" s="56"/>
      <c r="M381" s="598"/>
      <c r="N381" s="56"/>
      <c r="O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c r="HC381" s="56"/>
      <c r="HD381" s="56"/>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c r="IE381" s="56"/>
      <c r="IF381" s="56"/>
      <c r="IG381" s="56"/>
      <c r="IH381" s="56"/>
      <c r="II381" s="56"/>
    </row>
    <row r="382" spans="3:243" x14ac:dyDescent="0.25">
      <c r="C382" s="56"/>
      <c r="D382" s="56"/>
      <c r="E382" s="56"/>
      <c r="F382" s="354"/>
      <c r="G382" s="354"/>
      <c r="H382" s="56"/>
      <c r="I382" s="56"/>
      <c r="J382" s="56"/>
      <c r="K382" s="56"/>
      <c r="L382" s="56"/>
      <c r="M382" s="598"/>
      <c r="N382" s="56"/>
      <c r="O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c r="HC382" s="56"/>
      <c r="HD382" s="56"/>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c r="IE382" s="56"/>
      <c r="IF382" s="56"/>
      <c r="IG382" s="56"/>
      <c r="IH382" s="56"/>
      <c r="II382" s="56"/>
    </row>
    <row r="383" spans="3:243" x14ac:dyDescent="0.25">
      <c r="C383" s="56"/>
      <c r="D383" s="56"/>
      <c r="E383" s="56"/>
      <c r="F383" s="354"/>
      <c r="G383" s="354"/>
      <c r="H383" s="56"/>
      <c r="I383" s="56"/>
      <c r="J383" s="56"/>
      <c r="K383" s="56"/>
      <c r="L383" s="56"/>
      <c r="M383" s="598"/>
      <c r="N383" s="56"/>
      <c r="O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c r="HC383" s="56"/>
      <c r="HD383" s="56"/>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c r="IE383" s="56"/>
      <c r="IF383" s="56"/>
      <c r="IG383" s="56"/>
      <c r="IH383" s="56"/>
      <c r="II383" s="56"/>
    </row>
    <row r="384" spans="3:243" x14ac:dyDescent="0.25">
      <c r="C384" s="56"/>
      <c r="D384" s="56"/>
      <c r="E384" s="56"/>
      <c r="F384" s="354"/>
      <c r="G384" s="354"/>
      <c r="H384" s="56"/>
      <c r="I384" s="56"/>
      <c r="J384" s="56"/>
      <c r="K384" s="56"/>
      <c r="L384" s="56"/>
      <c r="M384" s="598"/>
      <c r="N384" s="56"/>
      <c r="O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c r="HC384" s="56"/>
      <c r="HD384" s="56"/>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c r="ID384" s="56"/>
      <c r="IE384" s="56"/>
      <c r="IF384" s="56"/>
      <c r="IG384" s="56"/>
      <c r="IH384" s="56"/>
      <c r="II384" s="56"/>
    </row>
    <row r="385" spans="3:243" x14ac:dyDescent="0.25">
      <c r="C385" s="56"/>
      <c r="D385" s="56"/>
      <c r="E385" s="56"/>
      <c r="F385" s="354"/>
      <c r="G385" s="354"/>
      <c r="H385" s="56"/>
      <c r="I385" s="56"/>
      <c r="J385" s="56"/>
      <c r="K385" s="56"/>
      <c r="L385" s="56"/>
      <c r="M385" s="598"/>
      <c r="N385" s="56"/>
      <c r="O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c r="HC385" s="56"/>
      <c r="HD385" s="56"/>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c r="ID385" s="56"/>
      <c r="IE385" s="56"/>
      <c r="IF385" s="56"/>
      <c r="IG385" s="56"/>
      <c r="IH385" s="56"/>
      <c r="II385" s="56"/>
    </row>
    <row r="386" spans="3:243" x14ac:dyDescent="0.25">
      <c r="C386" s="56"/>
      <c r="D386" s="56"/>
      <c r="E386" s="56"/>
      <c r="F386" s="354"/>
      <c r="G386" s="354"/>
      <c r="H386" s="56"/>
      <c r="I386" s="56"/>
      <c r="J386" s="56"/>
      <c r="K386" s="56"/>
      <c r="L386" s="56"/>
      <c r="M386" s="598"/>
      <c r="N386" s="56"/>
      <c r="O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c r="HC386" s="56"/>
      <c r="HD386" s="56"/>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c r="IE386" s="56"/>
      <c r="IF386" s="56"/>
      <c r="IG386" s="56"/>
      <c r="IH386" s="56"/>
      <c r="II386" s="56"/>
    </row>
    <row r="387" spans="3:243" x14ac:dyDescent="0.25">
      <c r="C387" s="56"/>
      <c r="D387" s="56"/>
      <c r="E387" s="56"/>
      <c r="F387" s="354"/>
      <c r="G387" s="354"/>
      <c r="H387" s="56"/>
      <c r="I387" s="56"/>
      <c r="J387" s="56"/>
      <c r="K387" s="56"/>
      <c r="L387" s="56"/>
      <c r="M387" s="598"/>
      <c r="N387" s="56"/>
      <c r="O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c r="HC387" s="56"/>
      <c r="HD387" s="56"/>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row>
    <row r="388" spans="3:243" x14ac:dyDescent="0.25">
      <c r="C388" s="56"/>
      <c r="D388" s="56"/>
      <c r="E388" s="56"/>
      <c r="F388" s="354"/>
      <c r="G388" s="354"/>
      <c r="H388" s="56"/>
      <c r="I388" s="56"/>
      <c r="J388" s="56"/>
      <c r="K388" s="56"/>
      <c r="L388" s="56"/>
      <c r="M388" s="598"/>
      <c r="N388" s="56"/>
      <c r="O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c r="HC388" s="56"/>
      <c r="HD388" s="56"/>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c r="ID388" s="56"/>
      <c r="IE388" s="56"/>
      <c r="IF388" s="56"/>
      <c r="IG388" s="56"/>
      <c r="IH388" s="56"/>
      <c r="II388" s="56"/>
    </row>
    <row r="389" spans="3:243" x14ac:dyDescent="0.25">
      <c r="C389" s="56"/>
      <c r="D389" s="56"/>
      <c r="E389" s="56"/>
      <c r="F389" s="354"/>
      <c r="G389" s="354"/>
      <c r="H389" s="56"/>
      <c r="I389" s="56"/>
      <c r="J389" s="56"/>
      <c r="K389" s="56"/>
      <c r="L389" s="56"/>
      <c r="M389" s="598"/>
      <c r="N389" s="56"/>
      <c r="O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c r="HC389" s="56"/>
      <c r="HD389" s="56"/>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c r="ID389" s="56"/>
      <c r="IE389" s="56"/>
      <c r="IF389" s="56"/>
      <c r="IG389" s="56"/>
      <c r="IH389" s="56"/>
      <c r="II389" s="56"/>
    </row>
    <row r="390" spans="3:243" x14ac:dyDescent="0.25">
      <c r="C390" s="56"/>
      <c r="D390" s="56"/>
      <c r="E390" s="56"/>
      <c r="F390" s="354"/>
      <c r="G390" s="354"/>
      <c r="H390" s="56"/>
      <c r="I390" s="56"/>
      <c r="J390" s="56"/>
      <c r="K390" s="56"/>
      <c r="L390" s="56"/>
      <c r="M390" s="598"/>
      <c r="N390" s="56"/>
      <c r="O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c r="HC390" s="56"/>
      <c r="HD390" s="56"/>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c r="ID390" s="56"/>
      <c r="IE390" s="56"/>
      <c r="IF390" s="56"/>
      <c r="IG390" s="56"/>
      <c r="IH390" s="56"/>
      <c r="II390" s="56"/>
    </row>
    <row r="391" spans="3:243" x14ac:dyDescent="0.25">
      <c r="C391" s="56"/>
      <c r="D391" s="56"/>
      <c r="E391" s="56"/>
      <c r="F391" s="354"/>
      <c r="G391" s="354"/>
      <c r="H391" s="56"/>
      <c r="I391" s="56"/>
      <c r="J391" s="56"/>
      <c r="K391" s="56"/>
      <c r="L391" s="56"/>
      <c r="M391" s="598"/>
      <c r="N391" s="56"/>
      <c r="O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c r="HC391" s="56"/>
      <c r="HD391" s="56"/>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c r="IE391" s="56"/>
      <c r="IF391" s="56"/>
      <c r="IG391" s="56"/>
      <c r="IH391" s="56"/>
      <c r="II391" s="56"/>
    </row>
    <row r="392" spans="3:243" x14ac:dyDescent="0.25">
      <c r="C392" s="56"/>
      <c r="D392" s="56"/>
      <c r="E392" s="56"/>
      <c r="F392" s="354"/>
      <c r="G392" s="354"/>
      <c r="H392" s="56"/>
      <c r="I392" s="56"/>
      <c r="J392" s="56"/>
      <c r="K392" s="56"/>
      <c r="L392" s="56"/>
      <c r="M392" s="598"/>
      <c r="N392" s="56"/>
      <c r="O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c r="HC392" s="56"/>
      <c r="HD392" s="56"/>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c r="ID392" s="56"/>
      <c r="IE392" s="56"/>
      <c r="IF392" s="56"/>
      <c r="IG392" s="56"/>
      <c r="IH392" s="56"/>
      <c r="II392" s="56"/>
    </row>
    <row r="393" spans="3:243" x14ac:dyDescent="0.25">
      <c r="C393" s="56"/>
      <c r="D393" s="56"/>
      <c r="E393" s="56"/>
      <c r="F393" s="354"/>
      <c r="G393" s="354"/>
      <c r="H393" s="56"/>
      <c r="I393" s="56"/>
      <c r="J393" s="56"/>
      <c r="K393" s="56"/>
      <c r="L393" s="56"/>
      <c r="M393" s="598"/>
      <c r="N393" s="56"/>
      <c r="O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row>
    <row r="394" spans="3:243" x14ac:dyDescent="0.25">
      <c r="C394" s="56"/>
      <c r="D394" s="56"/>
      <c r="E394" s="56"/>
      <c r="F394" s="354"/>
      <c r="G394" s="354"/>
      <c r="H394" s="56"/>
      <c r="I394" s="56"/>
      <c r="J394" s="56"/>
      <c r="K394" s="56"/>
      <c r="L394" s="56"/>
      <c r="M394" s="598"/>
      <c r="N394" s="56"/>
      <c r="O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c r="HC394" s="56"/>
      <c r="HD394" s="56"/>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c r="ID394" s="56"/>
      <c r="IE394" s="56"/>
      <c r="IF394" s="56"/>
      <c r="IG394" s="56"/>
      <c r="IH394" s="56"/>
      <c r="II394" s="56"/>
    </row>
    <row r="395" spans="3:243" x14ac:dyDescent="0.25">
      <c r="C395" s="56"/>
      <c r="D395" s="56"/>
      <c r="E395" s="56"/>
      <c r="F395" s="354"/>
      <c r="G395" s="354"/>
      <c r="H395" s="56"/>
      <c r="I395" s="56"/>
      <c r="J395" s="56"/>
      <c r="K395" s="56"/>
      <c r="L395" s="56"/>
      <c r="M395" s="598"/>
      <c r="N395" s="56"/>
      <c r="O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c r="HC395" s="56"/>
      <c r="HD395" s="56"/>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c r="IE395" s="56"/>
      <c r="IF395" s="56"/>
      <c r="IG395" s="56"/>
      <c r="IH395" s="56"/>
      <c r="II395" s="56"/>
    </row>
    <row r="396" spans="3:243" x14ac:dyDescent="0.25">
      <c r="C396" s="56"/>
      <c r="D396" s="56"/>
      <c r="E396" s="56"/>
      <c r="F396" s="354"/>
      <c r="G396" s="354"/>
      <c r="H396" s="56"/>
      <c r="I396" s="56"/>
      <c r="J396" s="56"/>
      <c r="K396" s="56"/>
      <c r="L396" s="56"/>
      <c r="M396" s="598"/>
      <c r="N396" s="56"/>
      <c r="O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c r="HC396" s="56"/>
      <c r="HD396" s="56"/>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c r="IE396" s="56"/>
      <c r="IF396" s="56"/>
      <c r="IG396" s="56"/>
      <c r="IH396" s="56"/>
      <c r="II396" s="56"/>
    </row>
    <row r="397" spans="3:243" x14ac:dyDescent="0.25">
      <c r="C397" s="56"/>
      <c r="D397" s="56"/>
      <c r="E397" s="56"/>
      <c r="F397" s="354"/>
      <c r="G397" s="354"/>
      <c r="H397" s="56"/>
      <c r="I397" s="56"/>
      <c r="J397" s="56"/>
      <c r="K397" s="56"/>
      <c r="L397" s="56"/>
      <c r="M397" s="598"/>
      <c r="N397" s="56"/>
      <c r="O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c r="BY397" s="56"/>
      <c r="BZ397" s="56"/>
      <c r="CA397" s="56"/>
      <c r="CB397" s="56"/>
      <c r="CC397" s="56"/>
      <c r="CD397" s="56"/>
      <c r="CE397" s="56"/>
      <c r="CF397" s="56"/>
      <c r="CG397" s="56"/>
      <c r="CH397" s="56"/>
      <c r="CI397" s="56"/>
      <c r="CJ397" s="56"/>
      <c r="CK397" s="56"/>
      <c r="CL397" s="56"/>
      <c r="CM397" s="56"/>
      <c r="CN397" s="56"/>
      <c r="CO397" s="56"/>
      <c r="CP397" s="56"/>
      <c r="CQ397" s="56"/>
      <c r="CR397" s="56"/>
      <c r="CS397" s="56"/>
      <c r="CT397" s="56"/>
      <c r="CU397" s="56"/>
      <c r="CV397" s="56"/>
      <c r="CW397" s="56"/>
      <c r="CX397" s="56"/>
      <c r="CY397" s="56"/>
      <c r="CZ397" s="56"/>
      <c r="DA397" s="56"/>
      <c r="DB397" s="56"/>
      <c r="DC397" s="56"/>
      <c r="DD397" s="56"/>
      <c r="DE397" s="56"/>
      <c r="DF397" s="56"/>
      <c r="DG397" s="56"/>
      <c r="DH397" s="56"/>
      <c r="DI397" s="56"/>
      <c r="DJ397" s="56"/>
      <c r="DK397" s="56"/>
      <c r="DL397" s="56"/>
      <c r="DM397" s="56"/>
      <c r="DN397" s="56"/>
      <c r="DO397" s="56"/>
      <c r="DP397" s="56"/>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c r="EU397" s="56"/>
      <c r="EV397" s="56"/>
      <c r="EW397" s="56"/>
      <c r="EX397" s="56"/>
      <c r="EY397" s="56"/>
      <c r="EZ397" s="56"/>
      <c r="FA397" s="56"/>
      <c r="FB397" s="56"/>
      <c r="FC397" s="56"/>
      <c r="FD397" s="56"/>
      <c r="FE397" s="56"/>
      <c r="FF397" s="56"/>
      <c r="FG397" s="56"/>
      <c r="FH397" s="56"/>
      <c r="FI397" s="56"/>
      <c r="FJ397" s="56"/>
      <c r="FK397" s="56"/>
      <c r="FL397" s="56"/>
      <c r="FM397" s="56"/>
      <c r="FN397" s="56"/>
      <c r="FO397" s="56"/>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6"/>
      <c r="GQ397" s="56"/>
      <c r="GR397" s="56"/>
      <c r="GS397" s="56"/>
      <c r="GT397" s="56"/>
      <c r="GU397" s="56"/>
      <c r="GV397" s="56"/>
      <c r="GW397" s="56"/>
      <c r="GX397" s="56"/>
      <c r="GY397" s="56"/>
      <c r="GZ397" s="56"/>
      <c r="HA397" s="56"/>
      <c r="HB397" s="56"/>
      <c r="HC397" s="56"/>
      <c r="HD397" s="56"/>
      <c r="HE397" s="56"/>
      <c r="HF397" s="56"/>
      <c r="HG397" s="56"/>
      <c r="HH397" s="56"/>
      <c r="HI397" s="56"/>
      <c r="HJ397" s="56"/>
      <c r="HK397" s="56"/>
      <c r="HL397" s="56"/>
      <c r="HM397" s="56"/>
      <c r="HN397" s="56"/>
      <c r="HO397" s="56"/>
      <c r="HP397" s="56"/>
      <c r="HQ397" s="56"/>
      <c r="HR397" s="56"/>
      <c r="HS397" s="56"/>
      <c r="HT397" s="56"/>
      <c r="HU397" s="56"/>
      <c r="HV397" s="56"/>
      <c r="HW397" s="56"/>
      <c r="HX397" s="56"/>
      <c r="HY397" s="56"/>
      <c r="HZ397" s="56"/>
      <c r="IA397" s="56"/>
      <c r="IB397" s="56"/>
      <c r="IC397" s="56"/>
      <c r="ID397" s="56"/>
      <c r="IE397" s="56"/>
      <c r="IF397" s="56"/>
      <c r="IG397" s="56"/>
      <c r="IH397" s="56"/>
      <c r="II397" s="56"/>
    </row>
    <row r="398" spans="3:243" x14ac:dyDescent="0.25">
      <c r="C398" s="56"/>
      <c r="D398" s="56"/>
      <c r="E398" s="56"/>
      <c r="F398" s="354"/>
      <c r="G398" s="354"/>
      <c r="H398" s="56"/>
      <c r="I398" s="56"/>
      <c r="J398" s="56"/>
      <c r="K398" s="56"/>
      <c r="L398" s="56"/>
      <c r="M398" s="598"/>
      <c r="N398" s="56"/>
      <c r="O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c r="HC398" s="56"/>
      <c r="HD398" s="56"/>
      <c r="HE398" s="56"/>
      <c r="HF398" s="56"/>
      <c r="HG398" s="56"/>
      <c r="HH398" s="56"/>
      <c r="HI398" s="56"/>
      <c r="HJ398" s="56"/>
      <c r="HK398" s="56"/>
      <c r="HL398" s="56"/>
      <c r="HM398" s="56"/>
      <c r="HN398" s="56"/>
      <c r="HO398" s="56"/>
      <c r="HP398" s="56"/>
      <c r="HQ398" s="56"/>
      <c r="HR398" s="56"/>
      <c r="HS398" s="56"/>
      <c r="HT398" s="56"/>
      <c r="HU398" s="56"/>
      <c r="HV398" s="56"/>
      <c r="HW398" s="56"/>
      <c r="HX398" s="56"/>
      <c r="HY398" s="56"/>
      <c r="HZ398" s="56"/>
      <c r="IA398" s="56"/>
      <c r="IB398" s="56"/>
      <c r="IC398" s="56"/>
      <c r="ID398" s="56"/>
      <c r="IE398" s="56"/>
      <c r="IF398" s="56"/>
      <c r="IG398" s="56"/>
      <c r="IH398" s="56"/>
      <c r="II398" s="56"/>
    </row>
    <row r="399" spans="3:243" x14ac:dyDescent="0.25">
      <c r="C399" s="56"/>
      <c r="D399" s="56"/>
      <c r="E399" s="56"/>
      <c r="F399" s="354"/>
      <c r="G399" s="354"/>
      <c r="H399" s="56"/>
      <c r="I399" s="56"/>
      <c r="J399" s="56"/>
      <c r="K399" s="56"/>
      <c r="L399" s="56"/>
      <c r="M399" s="598"/>
      <c r="N399" s="56"/>
      <c r="O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c r="IE399" s="56"/>
      <c r="IF399" s="56"/>
      <c r="IG399" s="56"/>
      <c r="IH399" s="56"/>
      <c r="II399" s="56"/>
    </row>
    <row r="400" spans="3:243" x14ac:dyDescent="0.25">
      <c r="C400" s="56"/>
      <c r="D400" s="56"/>
      <c r="E400" s="56"/>
      <c r="F400" s="354"/>
      <c r="G400" s="354"/>
      <c r="H400" s="56"/>
      <c r="I400" s="56"/>
      <c r="J400" s="56"/>
      <c r="K400" s="56"/>
      <c r="L400" s="56"/>
      <c r="M400" s="598"/>
      <c r="N400" s="56"/>
      <c r="O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c r="HC400" s="56"/>
      <c r="HD400" s="56"/>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row>
    <row r="401" spans="3:243" x14ac:dyDescent="0.25">
      <c r="C401" s="56"/>
      <c r="D401" s="56"/>
      <c r="E401" s="56"/>
      <c r="F401" s="354"/>
      <c r="G401" s="354"/>
      <c r="H401" s="56"/>
      <c r="I401" s="56"/>
      <c r="J401" s="56"/>
      <c r="K401" s="56"/>
      <c r="L401" s="56"/>
      <c r="M401" s="598"/>
      <c r="N401" s="56"/>
      <c r="O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c r="HC401" s="56"/>
      <c r="HD401" s="56"/>
      <c r="HE401" s="56"/>
      <c r="HF401" s="56"/>
      <c r="HG401" s="56"/>
      <c r="HH401" s="56"/>
      <c r="HI401" s="56"/>
      <c r="HJ401" s="56"/>
      <c r="HK401" s="56"/>
      <c r="HL401" s="56"/>
      <c r="HM401" s="56"/>
      <c r="HN401" s="56"/>
      <c r="HO401" s="56"/>
      <c r="HP401" s="56"/>
      <c r="HQ401" s="56"/>
      <c r="HR401" s="56"/>
      <c r="HS401" s="56"/>
      <c r="HT401" s="56"/>
      <c r="HU401" s="56"/>
      <c r="HV401" s="56"/>
      <c r="HW401" s="56"/>
      <c r="HX401" s="56"/>
      <c r="HY401" s="56"/>
      <c r="HZ401" s="56"/>
      <c r="IA401" s="56"/>
      <c r="IB401" s="56"/>
      <c r="IC401" s="56"/>
      <c r="ID401" s="56"/>
      <c r="IE401" s="56"/>
      <c r="IF401" s="56"/>
      <c r="IG401" s="56"/>
      <c r="IH401" s="56"/>
      <c r="II401" s="56"/>
    </row>
    <row r="402" spans="3:243" x14ac:dyDescent="0.25">
      <c r="C402" s="56"/>
      <c r="D402" s="56"/>
      <c r="E402" s="56"/>
      <c r="F402" s="354"/>
      <c r="G402" s="354"/>
      <c r="H402" s="56"/>
      <c r="I402" s="56"/>
      <c r="J402" s="56"/>
      <c r="K402" s="56"/>
      <c r="L402" s="56"/>
      <c r="M402" s="598"/>
      <c r="N402" s="56"/>
      <c r="O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c r="BY402" s="56"/>
      <c r="BZ402" s="56"/>
      <c r="CA402" s="56"/>
      <c r="CB402" s="56"/>
      <c r="CC402" s="56"/>
      <c r="CD402" s="56"/>
      <c r="CE402" s="56"/>
      <c r="CF402" s="56"/>
      <c r="CG402" s="56"/>
      <c r="CH402" s="56"/>
      <c r="CI402" s="56"/>
      <c r="CJ402" s="56"/>
      <c r="CK402" s="56"/>
      <c r="CL402" s="56"/>
      <c r="CM402" s="56"/>
      <c r="CN402" s="56"/>
      <c r="CO402" s="56"/>
      <c r="CP402" s="56"/>
      <c r="CQ402" s="56"/>
      <c r="CR402" s="56"/>
      <c r="CS402" s="56"/>
      <c r="CT402" s="56"/>
      <c r="CU402" s="56"/>
      <c r="CV402" s="56"/>
      <c r="CW402" s="56"/>
      <c r="CX402" s="56"/>
      <c r="CY402" s="56"/>
      <c r="CZ402" s="56"/>
      <c r="DA402" s="56"/>
      <c r="DB402" s="56"/>
      <c r="DC402" s="56"/>
      <c r="DD402" s="56"/>
      <c r="DE402" s="56"/>
      <c r="DF402" s="56"/>
      <c r="DG402" s="56"/>
      <c r="DH402" s="56"/>
      <c r="DI402" s="56"/>
      <c r="DJ402" s="56"/>
      <c r="DK402" s="56"/>
      <c r="DL402" s="56"/>
      <c r="DM402" s="56"/>
      <c r="DN402" s="56"/>
      <c r="DO402" s="56"/>
      <c r="DP402" s="56"/>
      <c r="DQ402" s="56"/>
      <c r="DR402" s="56"/>
      <c r="DS402" s="56"/>
      <c r="DT402" s="56"/>
      <c r="DU402" s="56"/>
      <c r="DV402" s="56"/>
      <c r="DW402" s="56"/>
      <c r="DX402" s="56"/>
      <c r="DY402" s="56"/>
      <c r="DZ402" s="56"/>
      <c r="EA402" s="56"/>
      <c r="EB402" s="56"/>
      <c r="EC402" s="56"/>
      <c r="ED402" s="56"/>
      <c r="EE402" s="56"/>
      <c r="EF402" s="56"/>
      <c r="EG402" s="56"/>
      <c r="EH402" s="56"/>
      <c r="EI402" s="56"/>
      <c r="EJ402" s="56"/>
      <c r="EK402" s="56"/>
      <c r="EL402" s="56"/>
      <c r="EM402" s="56"/>
      <c r="EN402" s="56"/>
      <c r="EO402" s="56"/>
      <c r="EP402" s="56"/>
      <c r="EQ402" s="56"/>
      <c r="ER402" s="56"/>
      <c r="ES402" s="56"/>
      <c r="ET402" s="56"/>
      <c r="EU402" s="56"/>
      <c r="EV402" s="56"/>
      <c r="EW402" s="56"/>
      <c r="EX402" s="56"/>
      <c r="EY402" s="56"/>
      <c r="EZ402" s="56"/>
      <c r="FA402" s="56"/>
      <c r="FB402" s="56"/>
      <c r="FC402" s="56"/>
      <c r="FD402" s="56"/>
      <c r="FE402" s="56"/>
      <c r="FF402" s="56"/>
      <c r="FG402" s="56"/>
      <c r="FH402" s="56"/>
      <c r="FI402" s="56"/>
      <c r="FJ402" s="56"/>
      <c r="FK402" s="56"/>
      <c r="FL402" s="56"/>
      <c r="FM402" s="56"/>
      <c r="FN402" s="56"/>
      <c r="FO402" s="56"/>
      <c r="FP402" s="56"/>
      <c r="FQ402" s="56"/>
      <c r="FR402" s="56"/>
      <c r="FS402" s="56"/>
      <c r="FT402" s="56"/>
      <c r="FU402" s="56"/>
      <c r="FV402" s="56"/>
      <c r="FW402" s="56"/>
      <c r="FX402" s="56"/>
      <c r="FY402" s="56"/>
      <c r="FZ402" s="56"/>
      <c r="GA402" s="56"/>
      <c r="GB402" s="56"/>
      <c r="GC402" s="56"/>
      <c r="GD402" s="56"/>
      <c r="GE402" s="56"/>
      <c r="GF402" s="56"/>
      <c r="GG402" s="56"/>
      <c r="GH402" s="56"/>
      <c r="GI402" s="56"/>
      <c r="GJ402" s="56"/>
      <c r="GK402" s="56"/>
      <c r="GL402" s="56"/>
      <c r="GM402" s="56"/>
      <c r="GN402" s="56"/>
      <c r="GO402" s="56"/>
      <c r="GP402" s="56"/>
      <c r="GQ402" s="56"/>
      <c r="GR402" s="56"/>
      <c r="GS402" s="56"/>
      <c r="GT402" s="56"/>
      <c r="GU402" s="56"/>
      <c r="GV402" s="56"/>
      <c r="GW402" s="56"/>
      <c r="GX402" s="56"/>
      <c r="GY402" s="56"/>
      <c r="GZ402" s="56"/>
      <c r="HA402" s="56"/>
      <c r="HB402" s="56"/>
      <c r="HC402" s="56"/>
      <c r="HD402" s="56"/>
      <c r="HE402" s="56"/>
      <c r="HF402" s="56"/>
      <c r="HG402" s="56"/>
      <c r="HH402" s="56"/>
      <c r="HI402" s="56"/>
      <c r="HJ402" s="56"/>
      <c r="HK402" s="56"/>
      <c r="HL402" s="56"/>
      <c r="HM402" s="56"/>
      <c r="HN402" s="56"/>
      <c r="HO402" s="56"/>
      <c r="HP402" s="56"/>
      <c r="HQ402" s="56"/>
      <c r="HR402" s="56"/>
      <c r="HS402" s="56"/>
      <c r="HT402" s="56"/>
      <c r="HU402" s="56"/>
      <c r="HV402" s="56"/>
      <c r="HW402" s="56"/>
      <c r="HX402" s="56"/>
      <c r="HY402" s="56"/>
      <c r="HZ402" s="56"/>
      <c r="IA402" s="56"/>
      <c r="IB402" s="56"/>
      <c r="IC402" s="56"/>
      <c r="ID402" s="56"/>
      <c r="IE402" s="56"/>
      <c r="IF402" s="56"/>
      <c r="IG402" s="56"/>
      <c r="IH402" s="56"/>
      <c r="II402" s="56"/>
    </row>
    <row r="403" spans="3:243" x14ac:dyDescent="0.25">
      <c r="C403" s="56"/>
      <c r="D403" s="56"/>
      <c r="E403" s="56"/>
      <c r="F403" s="354"/>
      <c r="G403" s="354"/>
      <c r="H403" s="56"/>
      <c r="I403" s="56"/>
      <c r="J403" s="56"/>
      <c r="K403" s="56"/>
      <c r="L403" s="56"/>
      <c r="M403" s="598"/>
      <c r="N403" s="56"/>
      <c r="O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c r="CX403" s="56"/>
      <c r="CY403" s="56"/>
      <c r="CZ403" s="56"/>
      <c r="DA403" s="56"/>
      <c r="DB403" s="56"/>
      <c r="DC403" s="56"/>
      <c r="DD403" s="56"/>
      <c r="DE403" s="56"/>
      <c r="DF403" s="56"/>
      <c r="DG403" s="56"/>
      <c r="DH403" s="56"/>
      <c r="DI403" s="56"/>
      <c r="DJ403" s="56"/>
      <c r="DK403" s="56"/>
      <c r="DL403" s="56"/>
      <c r="DM403" s="56"/>
      <c r="DN403" s="56"/>
      <c r="DO403" s="56"/>
      <c r="DP403" s="56"/>
      <c r="DQ403" s="56"/>
      <c r="DR403" s="56"/>
      <c r="DS403" s="56"/>
      <c r="DT403" s="56"/>
      <c r="DU403" s="56"/>
      <c r="DV403" s="56"/>
      <c r="DW403" s="56"/>
      <c r="DX403" s="56"/>
      <c r="DY403" s="56"/>
      <c r="DZ403" s="56"/>
      <c r="EA403" s="56"/>
      <c r="EB403" s="56"/>
      <c r="EC403" s="56"/>
      <c r="ED403" s="56"/>
      <c r="EE403" s="56"/>
      <c r="EF403" s="56"/>
      <c r="EG403" s="56"/>
      <c r="EH403" s="56"/>
      <c r="EI403" s="56"/>
      <c r="EJ403" s="56"/>
      <c r="EK403" s="56"/>
      <c r="EL403" s="56"/>
      <c r="EM403" s="56"/>
      <c r="EN403" s="56"/>
      <c r="EO403" s="56"/>
      <c r="EP403" s="56"/>
      <c r="EQ403" s="56"/>
      <c r="ER403" s="56"/>
      <c r="ES403" s="56"/>
      <c r="ET403" s="56"/>
      <c r="EU403" s="56"/>
      <c r="EV403" s="56"/>
      <c r="EW403" s="56"/>
      <c r="EX403" s="56"/>
      <c r="EY403" s="56"/>
      <c r="EZ403" s="56"/>
      <c r="FA403" s="56"/>
      <c r="FB403" s="56"/>
      <c r="FC403" s="56"/>
      <c r="FD403" s="56"/>
      <c r="FE403" s="56"/>
      <c r="FF403" s="56"/>
      <c r="FG403" s="56"/>
      <c r="FH403" s="56"/>
      <c r="FI403" s="56"/>
      <c r="FJ403" s="56"/>
      <c r="FK403" s="56"/>
      <c r="FL403" s="56"/>
      <c r="FM403" s="56"/>
      <c r="FN403" s="56"/>
      <c r="FO403" s="56"/>
      <c r="FP403" s="56"/>
      <c r="FQ403" s="56"/>
      <c r="FR403" s="56"/>
      <c r="FS403" s="56"/>
      <c r="FT403" s="56"/>
      <c r="FU403" s="56"/>
      <c r="FV403" s="56"/>
      <c r="FW403" s="56"/>
      <c r="FX403" s="56"/>
      <c r="FY403" s="56"/>
      <c r="FZ403" s="56"/>
      <c r="GA403" s="56"/>
      <c r="GB403" s="56"/>
      <c r="GC403" s="56"/>
      <c r="GD403" s="56"/>
      <c r="GE403" s="56"/>
      <c r="GF403" s="56"/>
      <c r="GG403" s="56"/>
      <c r="GH403" s="56"/>
      <c r="GI403" s="56"/>
      <c r="GJ403" s="56"/>
      <c r="GK403" s="56"/>
      <c r="GL403" s="56"/>
      <c r="GM403" s="56"/>
      <c r="GN403" s="56"/>
      <c r="GO403" s="56"/>
      <c r="GP403" s="56"/>
      <c r="GQ403" s="56"/>
      <c r="GR403" s="56"/>
      <c r="GS403" s="56"/>
      <c r="GT403" s="56"/>
      <c r="GU403" s="56"/>
      <c r="GV403" s="56"/>
      <c r="GW403" s="56"/>
      <c r="GX403" s="56"/>
      <c r="GY403" s="56"/>
      <c r="GZ403" s="56"/>
      <c r="HA403" s="56"/>
      <c r="HB403" s="56"/>
      <c r="HC403" s="56"/>
      <c r="HD403" s="56"/>
      <c r="HE403" s="56"/>
      <c r="HF403" s="56"/>
      <c r="HG403" s="56"/>
      <c r="HH403" s="56"/>
      <c r="HI403" s="56"/>
      <c r="HJ403" s="56"/>
      <c r="HK403" s="56"/>
      <c r="HL403" s="56"/>
      <c r="HM403" s="56"/>
      <c r="HN403" s="56"/>
      <c r="HO403" s="56"/>
      <c r="HP403" s="56"/>
      <c r="HQ403" s="56"/>
      <c r="HR403" s="56"/>
      <c r="HS403" s="56"/>
      <c r="HT403" s="56"/>
      <c r="HU403" s="56"/>
      <c r="HV403" s="56"/>
      <c r="HW403" s="56"/>
      <c r="HX403" s="56"/>
      <c r="HY403" s="56"/>
      <c r="HZ403" s="56"/>
      <c r="IA403" s="56"/>
      <c r="IB403" s="56"/>
      <c r="IC403" s="56"/>
      <c r="ID403" s="56"/>
      <c r="IE403" s="56"/>
      <c r="IF403" s="56"/>
      <c r="IG403" s="56"/>
      <c r="IH403" s="56"/>
      <c r="II403" s="56"/>
    </row>
    <row r="404" spans="3:243" x14ac:dyDescent="0.25">
      <c r="C404" s="56"/>
      <c r="D404" s="56"/>
      <c r="E404" s="56"/>
      <c r="F404" s="354"/>
      <c r="G404" s="354"/>
      <c r="H404" s="56"/>
      <c r="I404" s="56"/>
      <c r="J404" s="56"/>
      <c r="K404" s="56"/>
      <c r="L404" s="56"/>
      <c r="M404" s="598"/>
      <c r="N404" s="56"/>
      <c r="O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c r="HC404" s="56"/>
      <c r="HD404" s="56"/>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c r="IE404" s="56"/>
      <c r="IF404" s="56"/>
      <c r="IG404" s="56"/>
      <c r="IH404" s="56"/>
      <c r="II404" s="56"/>
    </row>
    <row r="405" spans="3:243" x14ac:dyDescent="0.25">
      <c r="C405" s="56"/>
      <c r="D405" s="56"/>
      <c r="E405" s="56"/>
      <c r="F405" s="354"/>
      <c r="G405" s="354"/>
      <c r="H405" s="56"/>
      <c r="I405" s="56"/>
      <c r="J405" s="56"/>
      <c r="K405" s="56"/>
      <c r="L405" s="56"/>
      <c r="M405" s="598"/>
      <c r="N405" s="56"/>
      <c r="O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c r="HC405" s="56"/>
      <c r="HD405" s="56"/>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c r="IE405" s="56"/>
      <c r="IF405" s="56"/>
      <c r="IG405" s="56"/>
      <c r="IH405" s="56"/>
      <c r="II405" s="56"/>
    </row>
    <row r="406" spans="3:243" x14ac:dyDescent="0.25">
      <c r="C406" s="56"/>
      <c r="D406" s="56"/>
      <c r="E406" s="56"/>
      <c r="F406" s="354"/>
      <c r="G406" s="354"/>
      <c r="H406" s="56"/>
      <c r="I406" s="56"/>
      <c r="J406" s="56"/>
      <c r="K406" s="56"/>
      <c r="L406" s="56"/>
      <c r="M406" s="598"/>
      <c r="N406" s="56"/>
      <c r="O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c r="HC406" s="56"/>
      <c r="HD406" s="56"/>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c r="IE406" s="56"/>
      <c r="IF406" s="56"/>
      <c r="IG406" s="56"/>
      <c r="IH406" s="56"/>
      <c r="II406" s="56"/>
    </row>
    <row r="407" spans="3:243" x14ac:dyDescent="0.25">
      <c r="C407" s="56"/>
      <c r="D407" s="56"/>
      <c r="E407" s="56"/>
      <c r="F407" s="354"/>
      <c r="G407" s="354"/>
      <c r="H407" s="56"/>
      <c r="I407" s="56"/>
      <c r="J407" s="56"/>
      <c r="K407" s="56"/>
      <c r="L407" s="56"/>
      <c r="M407" s="598"/>
      <c r="N407" s="56"/>
      <c r="O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c r="HC407" s="56"/>
      <c r="HD407" s="56"/>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c r="IE407" s="56"/>
      <c r="IF407" s="56"/>
      <c r="IG407" s="56"/>
      <c r="IH407" s="56"/>
      <c r="II407" s="56"/>
    </row>
    <row r="408" spans="3:243" x14ac:dyDescent="0.25">
      <c r="C408" s="56"/>
      <c r="D408" s="56"/>
      <c r="E408" s="56"/>
      <c r="F408" s="354"/>
      <c r="G408" s="354"/>
      <c r="H408" s="56"/>
      <c r="I408" s="56"/>
      <c r="J408" s="56"/>
      <c r="K408" s="56"/>
      <c r="L408" s="56"/>
      <c r="M408" s="598"/>
      <c r="N408" s="56"/>
      <c r="O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c r="HC408" s="56"/>
      <c r="HD408" s="56"/>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c r="IE408" s="56"/>
      <c r="IF408" s="56"/>
      <c r="IG408" s="56"/>
      <c r="IH408" s="56"/>
      <c r="II408" s="56"/>
    </row>
    <row r="409" spans="3:243" x14ac:dyDescent="0.25">
      <c r="C409" s="56"/>
      <c r="D409" s="56"/>
      <c r="E409" s="56"/>
      <c r="F409" s="354"/>
      <c r="G409" s="354"/>
      <c r="H409" s="56"/>
      <c r="I409" s="56"/>
      <c r="J409" s="56"/>
      <c r="K409" s="56"/>
      <c r="L409" s="56"/>
      <c r="M409" s="598"/>
      <c r="N409" s="56"/>
      <c r="O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c r="HC409" s="56"/>
      <c r="HD409" s="56"/>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c r="IE409" s="56"/>
      <c r="IF409" s="56"/>
      <c r="IG409" s="56"/>
      <c r="IH409" s="56"/>
      <c r="II409" s="56"/>
    </row>
    <row r="410" spans="3:243" x14ac:dyDescent="0.25">
      <c r="C410" s="56"/>
      <c r="D410" s="56"/>
      <c r="E410" s="56"/>
      <c r="F410" s="354"/>
      <c r="G410" s="354"/>
      <c r="H410" s="56"/>
      <c r="I410" s="56"/>
      <c r="J410" s="56"/>
      <c r="K410" s="56"/>
      <c r="L410" s="56"/>
      <c r="M410" s="598"/>
      <c r="N410" s="56"/>
      <c r="O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c r="HC410" s="56"/>
      <c r="HD410" s="56"/>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c r="IE410" s="56"/>
      <c r="IF410" s="56"/>
      <c r="IG410" s="56"/>
      <c r="IH410" s="56"/>
      <c r="II410" s="56"/>
    </row>
    <row r="411" spans="3:243" x14ac:dyDescent="0.25">
      <c r="C411" s="56"/>
      <c r="D411" s="56"/>
      <c r="E411" s="56"/>
      <c r="F411" s="354"/>
      <c r="G411" s="354"/>
      <c r="H411" s="56"/>
      <c r="I411" s="56"/>
      <c r="J411" s="56"/>
      <c r="K411" s="56"/>
      <c r="L411" s="56"/>
      <c r="M411" s="598"/>
      <c r="N411" s="56"/>
      <c r="O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c r="HC411" s="56"/>
      <c r="HD411" s="56"/>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row>
    <row r="412" spans="3:243" x14ac:dyDescent="0.25">
      <c r="C412" s="56"/>
      <c r="D412" s="56"/>
      <c r="E412" s="56"/>
      <c r="F412" s="354"/>
      <c r="G412" s="354"/>
      <c r="H412" s="56"/>
      <c r="I412" s="56"/>
      <c r="J412" s="56"/>
      <c r="K412" s="56"/>
      <c r="L412" s="56"/>
      <c r="M412" s="598"/>
      <c r="N412" s="56"/>
      <c r="O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c r="HC412" s="56"/>
      <c r="HD412" s="56"/>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c r="IE412" s="56"/>
      <c r="IF412" s="56"/>
      <c r="IG412" s="56"/>
      <c r="IH412" s="56"/>
      <c r="II412" s="56"/>
    </row>
    <row r="413" spans="3:243" x14ac:dyDescent="0.25">
      <c r="C413" s="56"/>
      <c r="D413" s="56"/>
      <c r="E413" s="56"/>
      <c r="F413" s="354"/>
      <c r="G413" s="354"/>
      <c r="H413" s="56"/>
      <c r="I413" s="56"/>
      <c r="J413" s="56"/>
      <c r="K413" s="56"/>
      <c r="L413" s="56"/>
      <c r="M413" s="598"/>
      <c r="N413" s="56"/>
      <c r="O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c r="HC413" s="56"/>
      <c r="HD413" s="56"/>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c r="IE413" s="56"/>
      <c r="IF413" s="56"/>
      <c r="IG413" s="56"/>
      <c r="IH413" s="56"/>
      <c r="II413" s="56"/>
    </row>
    <row r="414" spans="3:243" x14ac:dyDescent="0.25">
      <c r="C414" s="56"/>
      <c r="D414" s="56"/>
      <c r="E414" s="56"/>
      <c r="F414" s="354"/>
      <c r="G414" s="354"/>
      <c r="H414" s="56"/>
      <c r="I414" s="56"/>
      <c r="J414" s="56"/>
      <c r="K414" s="56"/>
      <c r="L414" s="56"/>
      <c r="M414" s="598"/>
      <c r="N414" s="56"/>
      <c r="O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c r="HC414" s="56"/>
      <c r="HD414" s="56"/>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c r="ID414" s="56"/>
      <c r="IE414" s="56"/>
      <c r="IF414" s="56"/>
      <c r="IG414" s="56"/>
      <c r="IH414" s="56"/>
      <c r="II414" s="56"/>
    </row>
    <row r="415" spans="3:243" x14ac:dyDescent="0.25">
      <c r="C415" s="56"/>
      <c r="D415" s="56"/>
      <c r="E415" s="56"/>
      <c r="F415" s="354"/>
      <c r="G415" s="354"/>
      <c r="H415" s="56"/>
      <c r="I415" s="56"/>
      <c r="J415" s="56"/>
      <c r="K415" s="56"/>
      <c r="L415" s="56"/>
      <c r="M415" s="598"/>
      <c r="N415" s="56"/>
      <c r="O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c r="HC415" s="56"/>
      <c r="HD415" s="56"/>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c r="IE415" s="56"/>
      <c r="IF415" s="56"/>
      <c r="IG415" s="56"/>
      <c r="IH415" s="56"/>
      <c r="II415" s="56"/>
    </row>
    <row r="416" spans="3:243" x14ac:dyDescent="0.25">
      <c r="C416" s="56"/>
      <c r="D416" s="56"/>
      <c r="E416" s="56"/>
      <c r="F416" s="354"/>
      <c r="G416" s="354"/>
      <c r="H416" s="56"/>
      <c r="I416" s="56"/>
      <c r="J416" s="56"/>
      <c r="K416" s="56"/>
      <c r="L416" s="56"/>
      <c r="M416" s="598"/>
      <c r="N416" s="56"/>
      <c r="O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c r="HC416" s="56"/>
      <c r="HD416" s="56"/>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c r="IE416" s="56"/>
      <c r="IF416" s="56"/>
      <c r="IG416" s="56"/>
      <c r="IH416" s="56"/>
      <c r="II416" s="56"/>
    </row>
    <row r="417" spans="3:243" x14ac:dyDescent="0.25">
      <c r="C417" s="56"/>
      <c r="D417" s="56"/>
      <c r="E417" s="56"/>
      <c r="F417" s="354"/>
      <c r="G417" s="354"/>
      <c r="H417" s="56"/>
      <c r="I417" s="56"/>
      <c r="J417" s="56"/>
      <c r="K417" s="56"/>
      <c r="L417" s="56"/>
      <c r="M417" s="598"/>
      <c r="N417" s="56"/>
      <c r="O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c r="HC417" s="56"/>
      <c r="HD417" s="56"/>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c r="IE417" s="56"/>
      <c r="IF417" s="56"/>
      <c r="IG417" s="56"/>
      <c r="IH417" s="56"/>
      <c r="II417" s="56"/>
    </row>
    <row r="418" spans="3:243" x14ac:dyDescent="0.25">
      <c r="C418" s="56"/>
      <c r="D418" s="56"/>
      <c r="E418" s="56"/>
      <c r="F418" s="354"/>
      <c r="G418" s="354"/>
      <c r="H418" s="56"/>
      <c r="I418" s="56"/>
      <c r="J418" s="56"/>
      <c r="K418" s="56"/>
      <c r="L418" s="56"/>
      <c r="M418" s="598"/>
      <c r="N418" s="56"/>
      <c r="O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c r="BY418" s="56"/>
      <c r="BZ418" s="56"/>
      <c r="CA418" s="56"/>
      <c r="CB418" s="56"/>
      <c r="CC418" s="56"/>
      <c r="CD418" s="56"/>
      <c r="CE418" s="56"/>
      <c r="CF418" s="56"/>
      <c r="CG418" s="56"/>
      <c r="CH418" s="56"/>
      <c r="CI418" s="56"/>
      <c r="CJ418" s="56"/>
      <c r="CK418" s="56"/>
      <c r="CL418" s="56"/>
      <c r="CM418" s="56"/>
      <c r="CN418" s="56"/>
      <c r="CO418" s="56"/>
      <c r="CP418" s="56"/>
      <c r="CQ418" s="56"/>
      <c r="CR418" s="56"/>
      <c r="CS418" s="56"/>
      <c r="CT418" s="56"/>
      <c r="CU418" s="56"/>
      <c r="CV418" s="56"/>
      <c r="CW418" s="56"/>
      <c r="CX418" s="56"/>
      <c r="CY418" s="56"/>
      <c r="CZ418" s="56"/>
      <c r="DA418" s="56"/>
      <c r="DB418" s="56"/>
      <c r="DC418" s="56"/>
      <c r="DD418" s="56"/>
      <c r="DE418" s="56"/>
      <c r="DF418" s="56"/>
      <c r="DG418" s="56"/>
      <c r="DH418" s="56"/>
      <c r="DI418" s="56"/>
      <c r="DJ418" s="56"/>
      <c r="DK418" s="56"/>
      <c r="DL418" s="56"/>
      <c r="DM418" s="56"/>
      <c r="DN418" s="56"/>
      <c r="DO418" s="56"/>
      <c r="DP418" s="56"/>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56"/>
      <c r="FG418" s="56"/>
      <c r="FH418" s="56"/>
      <c r="FI418" s="56"/>
      <c r="FJ418" s="56"/>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6"/>
      <c r="GQ418" s="56"/>
      <c r="GR418" s="56"/>
      <c r="GS418" s="56"/>
      <c r="GT418" s="56"/>
      <c r="GU418" s="56"/>
      <c r="GV418" s="56"/>
      <c r="GW418" s="56"/>
      <c r="GX418" s="56"/>
      <c r="GY418" s="56"/>
      <c r="GZ418" s="56"/>
      <c r="HA418" s="56"/>
      <c r="HB418" s="56"/>
      <c r="HC418" s="56"/>
      <c r="HD418" s="56"/>
      <c r="HE418" s="56"/>
      <c r="HF418" s="56"/>
      <c r="HG418" s="56"/>
      <c r="HH418" s="56"/>
      <c r="HI418" s="56"/>
      <c r="HJ418" s="56"/>
      <c r="HK418" s="56"/>
      <c r="HL418" s="56"/>
      <c r="HM418" s="56"/>
      <c r="HN418" s="56"/>
      <c r="HO418" s="56"/>
      <c r="HP418" s="56"/>
      <c r="HQ418" s="56"/>
      <c r="HR418" s="56"/>
      <c r="HS418" s="56"/>
      <c r="HT418" s="56"/>
      <c r="HU418" s="56"/>
      <c r="HV418" s="56"/>
      <c r="HW418" s="56"/>
      <c r="HX418" s="56"/>
      <c r="HY418" s="56"/>
      <c r="HZ418" s="56"/>
      <c r="IA418" s="56"/>
      <c r="IB418" s="56"/>
      <c r="IC418" s="56"/>
      <c r="ID418" s="56"/>
      <c r="IE418" s="56"/>
      <c r="IF418" s="56"/>
      <c r="IG418" s="56"/>
      <c r="IH418" s="56"/>
      <c r="II418" s="56"/>
    </row>
    <row r="419" spans="3:243" x14ac:dyDescent="0.25">
      <c r="C419" s="56"/>
      <c r="D419" s="56"/>
      <c r="E419" s="56"/>
      <c r="F419" s="354"/>
      <c r="G419" s="354"/>
      <c r="H419" s="56"/>
      <c r="I419" s="56"/>
      <c r="J419" s="56"/>
      <c r="K419" s="56"/>
      <c r="L419" s="56"/>
      <c r="M419" s="598"/>
      <c r="N419" s="56"/>
      <c r="O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c r="HC419" s="56"/>
      <c r="HD419" s="56"/>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c r="IE419" s="56"/>
      <c r="IF419" s="56"/>
      <c r="IG419" s="56"/>
      <c r="IH419" s="56"/>
      <c r="II419" s="56"/>
    </row>
    <row r="420" spans="3:243" x14ac:dyDescent="0.25">
      <c r="C420" s="56"/>
      <c r="D420" s="56"/>
      <c r="E420" s="56"/>
      <c r="F420" s="354"/>
      <c r="G420" s="354"/>
      <c r="H420" s="56"/>
      <c r="I420" s="56"/>
      <c r="J420" s="56"/>
      <c r="K420" s="56"/>
      <c r="L420" s="56"/>
      <c r="M420" s="598"/>
      <c r="N420" s="56"/>
      <c r="O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56"/>
      <c r="HA420" s="56"/>
      <c r="HB420" s="56"/>
      <c r="HC420" s="56"/>
      <c r="HD420" s="56"/>
      <c r="HE420" s="56"/>
      <c r="HF420" s="56"/>
      <c r="HG420" s="56"/>
      <c r="HH420" s="56"/>
      <c r="HI420" s="56"/>
      <c r="HJ420" s="56"/>
      <c r="HK420" s="56"/>
      <c r="HL420" s="56"/>
      <c r="HM420" s="56"/>
      <c r="HN420" s="56"/>
      <c r="HO420" s="56"/>
      <c r="HP420" s="56"/>
      <c r="HQ420" s="56"/>
      <c r="HR420" s="56"/>
      <c r="HS420" s="56"/>
      <c r="HT420" s="56"/>
      <c r="HU420" s="56"/>
      <c r="HV420" s="56"/>
      <c r="HW420" s="56"/>
      <c r="HX420" s="56"/>
      <c r="HY420" s="56"/>
      <c r="HZ420" s="56"/>
      <c r="IA420" s="56"/>
      <c r="IB420" s="56"/>
      <c r="IC420" s="56"/>
      <c r="ID420" s="56"/>
      <c r="IE420" s="56"/>
      <c r="IF420" s="56"/>
      <c r="IG420" s="56"/>
      <c r="IH420" s="56"/>
      <c r="II420" s="56"/>
    </row>
    <row r="421" spans="3:243" x14ac:dyDescent="0.25">
      <c r="C421" s="56"/>
      <c r="D421" s="56"/>
      <c r="E421" s="56"/>
      <c r="F421" s="354"/>
      <c r="G421" s="354"/>
      <c r="H421" s="56"/>
      <c r="I421" s="56"/>
      <c r="J421" s="56"/>
      <c r="K421" s="56"/>
      <c r="L421" s="56"/>
      <c r="M421" s="598"/>
      <c r="N421" s="56"/>
      <c r="O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row>
    <row r="422" spans="3:243" x14ac:dyDescent="0.25">
      <c r="C422" s="56"/>
      <c r="D422" s="56"/>
      <c r="E422" s="56"/>
      <c r="F422" s="354"/>
      <c r="G422" s="354"/>
      <c r="H422" s="56"/>
      <c r="I422" s="56"/>
      <c r="J422" s="56"/>
      <c r="K422" s="56"/>
      <c r="L422" s="56"/>
      <c r="M422" s="598"/>
      <c r="N422" s="56"/>
      <c r="O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c r="HC422" s="56"/>
      <c r="HD422" s="56"/>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c r="IE422" s="56"/>
      <c r="IF422" s="56"/>
      <c r="IG422" s="56"/>
      <c r="IH422" s="56"/>
      <c r="II422" s="56"/>
    </row>
    <row r="423" spans="3:243" x14ac:dyDescent="0.25">
      <c r="C423" s="56"/>
      <c r="D423" s="56"/>
      <c r="E423" s="56"/>
      <c r="F423" s="354"/>
      <c r="G423" s="354"/>
      <c r="H423" s="56"/>
      <c r="I423" s="56"/>
      <c r="J423" s="56"/>
      <c r="K423" s="56"/>
      <c r="L423" s="56"/>
      <c r="M423" s="598"/>
      <c r="N423" s="56"/>
      <c r="O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c r="HC423" s="56"/>
      <c r="HD423" s="56"/>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c r="IE423" s="56"/>
      <c r="IF423" s="56"/>
      <c r="IG423" s="56"/>
      <c r="IH423" s="56"/>
      <c r="II423" s="56"/>
    </row>
    <row r="424" spans="3:243" x14ac:dyDescent="0.25">
      <c r="C424" s="56"/>
      <c r="D424" s="56"/>
      <c r="E424" s="56"/>
      <c r="F424" s="354"/>
      <c r="G424" s="354"/>
      <c r="H424" s="56"/>
      <c r="I424" s="56"/>
      <c r="J424" s="56"/>
      <c r="K424" s="56"/>
      <c r="L424" s="56"/>
      <c r="M424" s="598"/>
      <c r="N424" s="56"/>
      <c r="O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56"/>
      <c r="DO424" s="56"/>
      <c r="DP424" s="56"/>
      <c r="DQ424" s="56"/>
      <c r="DR424" s="56"/>
      <c r="DS424" s="56"/>
      <c r="DT424" s="56"/>
      <c r="DU424" s="56"/>
      <c r="DV424" s="56"/>
      <c r="DW424" s="56"/>
      <c r="DX424" s="56"/>
      <c r="DY424" s="56"/>
      <c r="DZ424" s="56"/>
      <c r="EA424" s="56"/>
      <c r="EB424" s="56"/>
      <c r="EC424" s="56"/>
      <c r="ED424" s="56"/>
      <c r="EE424" s="5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c r="GJ424" s="56"/>
      <c r="GK424" s="56"/>
      <c r="GL424" s="56"/>
      <c r="GM424" s="56"/>
      <c r="GN424" s="56"/>
      <c r="GO424" s="56"/>
      <c r="GP424" s="56"/>
      <c r="GQ424" s="56"/>
      <c r="GR424" s="56"/>
      <c r="GS424" s="56"/>
      <c r="GT424" s="56"/>
      <c r="GU424" s="56"/>
      <c r="GV424" s="56"/>
      <c r="GW424" s="56"/>
      <c r="GX424" s="56"/>
      <c r="GY424" s="56"/>
      <c r="GZ424" s="56"/>
      <c r="HA424" s="56"/>
      <c r="HB424" s="56"/>
      <c r="HC424" s="56"/>
      <c r="HD424" s="56"/>
      <c r="HE424" s="56"/>
      <c r="HF424" s="56"/>
      <c r="HG424" s="56"/>
      <c r="HH424" s="56"/>
      <c r="HI424" s="56"/>
      <c r="HJ424" s="56"/>
      <c r="HK424" s="56"/>
      <c r="HL424" s="56"/>
      <c r="HM424" s="56"/>
      <c r="HN424" s="56"/>
      <c r="HO424" s="56"/>
      <c r="HP424" s="56"/>
      <c r="HQ424" s="56"/>
      <c r="HR424" s="56"/>
      <c r="HS424" s="56"/>
      <c r="HT424" s="56"/>
      <c r="HU424" s="56"/>
      <c r="HV424" s="56"/>
      <c r="HW424" s="56"/>
      <c r="HX424" s="56"/>
      <c r="HY424" s="56"/>
      <c r="HZ424" s="56"/>
      <c r="IA424" s="56"/>
      <c r="IB424" s="56"/>
      <c r="IC424" s="56"/>
      <c r="ID424" s="56"/>
      <c r="IE424" s="56"/>
      <c r="IF424" s="56"/>
      <c r="IG424" s="56"/>
      <c r="IH424" s="56"/>
      <c r="II424" s="56"/>
    </row>
    <row r="425" spans="3:243" x14ac:dyDescent="0.25">
      <c r="C425" s="56"/>
      <c r="D425" s="56"/>
      <c r="E425" s="56"/>
      <c r="F425" s="354"/>
      <c r="G425" s="354"/>
      <c r="H425" s="56"/>
      <c r="I425" s="56"/>
      <c r="J425" s="56"/>
      <c r="K425" s="56"/>
      <c r="L425" s="56"/>
      <c r="M425" s="598"/>
      <c r="N425" s="56"/>
      <c r="O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6"/>
      <c r="GQ425" s="56"/>
      <c r="GR425" s="56"/>
      <c r="GS425" s="56"/>
      <c r="GT425" s="56"/>
      <c r="GU425" s="56"/>
      <c r="GV425" s="56"/>
      <c r="GW425" s="56"/>
      <c r="GX425" s="56"/>
      <c r="GY425" s="56"/>
      <c r="GZ425" s="56"/>
      <c r="HA425" s="56"/>
      <c r="HB425" s="56"/>
      <c r="HC425" s="56"/>
      <c r="HD425" s="56"/>
      <c r="HE425" s="56"/>
      <c r="HF425" s="56"/>
      <c r="HG425" s="56"/>
      <c r="HH425" s="56"/>
      <c r="HI425" s="56"/>
      <c r="HJ425" s="56"/>
      <c r="HK425" s="56"/>
      <c r="HL425" s="56"/>
      <c r="HM425" s="56"/>
      <c r="HN425" s="56"/>
      <c r="HO425" s="56"/>
      <c r="HP425" s="56"/>
      <c r="HQ425" s="56"/>
      <c r="HR425" s="56"/>
      <c r="HS425" s="56"/>
      <c r="HT425" s="56"/>
      <c r="HU425" s="56"/>
      <c r="HV425" s="56"/>
      <c r="HW425" s="56"/>
      <c r="HX425" s="56"/>
      <c r="HY425" s="56"/>
      <c r="HZ425" s="56"/>
      <c r="IA425" s="56"/>
      <c r="IB425" s="56"/>
      <c r="IC425" s="56"/>
      <c r="ID425" s="56"/>
      <c r="IE425" s="56"/>
      <c r="IF425" s="56"/>
      <c r="IG425" s="56"/>
      <c r="IH425" s="56"/>
      <c r="II425" s="56"/>
    </row>
    <row r="426" spans="3:243" x14ac:dyDescent="0.25">
      <c r="C426" s="56"/>
      <c r="D426" s="56"/>
      <c r="E426" s="56"/>
      <c r="F426" s="354"/>
      <c r="G426" s="354"/>
      <c r="H426" s="56"/>
      <c r="I426" s="56"/>
      <c r="J426" s="56"/>
      <c r="K426" s="56"/>
      <c r="L426" s="56"/>
      <c r="M426" s="598"/>
      <c r="N426" s="56"/>
      <c r="O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c r="BY426" s="56"/>
      <c r="BZ426" s="56"/>
      <c r="CA426" s="56"/>
      <c r="CB426" s="56"/>
      <c r="CC426" s="56"/>
      <c r="CD426" s="56"/>
      <c r="CE426" s="56"/>
      <c r="CF426" s="56"/>
      <c r="CG426" s="56"/>
      <c r="CH426" s="56"/>
      <c r="CI426" s="56"/>
      <c r="CJ426" s="56"/>
      <c r="CK426" s="56"/>
      <c r="CL426" s="56"/>
      <c r="CM426" s="56"/>
      <c r="CN426" s="56"/>
      <c r="CO426" s="56"/>
      <c r="CP426" s="56"/>
      <c r="CQ426" s="56"/>
      <c r="CR426" s="56"/>
      <c r="CS426" s="56"/>
      <c r="CT426" s="56"/>
      <c r="CU426" s="56"/>
      <c r="CV426" s="56"/>
      <c r="CW426" s="56"/>
      <c r="CX426" s="56"/>
      <c r="CY426" s="56"/>
      <c r="CZ426" s="56"/>
      <c r="DA426" s="56"/>
      <c r="DB426" s="56"/>
      <c r="DC426" s="56"/>
      <c r="DD426" s="56"/>
      <c r="DE426" s="56"/>
      <c r="DF426" s="56"/>
      <c r="DG426" s="56"/>
      <c r="DH426" s="56"/>
      <c r="DI426" s="56"/>
      <c r="DJ426" s="56"/>
      <c r="DK426" s="56"/>
      <c r="DL426" s="56"/>
      <c r="DM426" s="56"/>
      <c r="DN426" s="56"/>
      <c r="DO426" s="56"/>
      <c r="DP426" s="56"/>
      <c r="DQ426" s="56"/>
      <c r="DR426" s="56"/>
      <c r="DS426" s="56"/>
      <c r="DT426" s="56"/>
      <c r="DU426" s="56"/>
      <c r="DV426" s="56"/>
      <c r="DW426" s="56"/>
      <c r="DX426" s="56"/>
      <c r="DY426" s="56"/>
      <c r="DZ426" s="56"/>
      <c r="EA426" s="56"/>
      <c r="EB426" s="56"/>
      <c r="EC426" s="56"/>
      <c r="ED426" s="56"/>
      <c r="EE426" s="56"/>
      <c r="EF426" s="56"/>
      <c r="EG426" s="56"/>
      <c r="EH426" s="56"/>
      <c r="EI426" s="56"/>
      <c r="EJ426" s="56"/>
      <c r="EK426" s="56"/>
      <c r="EL426" s="56"/>
      <c r="EM426" s="56"/>
      <c r="EN426" s="56"/>
      <c r="EO426" s="56"/>
      <c r="EP426" s="56"/>
      <c r="EQ426" s="56"/>
      <c r="ER426" s="56"/>
      <c r="ES426" s="56"/>
      <c r="ET426" s="56"/>
      <c r="EU426" s="56"/>
      <c r="EV426" s="56"/>
      <c r="EW426" s="56"/>
      <c r="EX426" s="56"/>
      <c r="EY426" s="56"/>
      <c r="EZ426" s="56"/>
      <c r="FA426" s="56"/>
      <c r="FB426" s="56"/>
      <c r="FC426" s="56"/>
      <c r="FD426" s="56"/>
      <c r="FE426" s="56"/>
      <c r="FF426" s="56"/>
      <c r="FG426" s="56"/>
      <c r="FH426" s="56"/>
      <c r="FI426" s="56"/>
      <c r="FJ426" s="56"/>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c r="GJ426" s="56"/>
      <c r="GK426" s="56"/>
      <c r="GL426" s="56"/>
      <c r="GM426" s="56"/>
      <c r="GN426" s="56"/>
      <c r="GO426" s="56"/>
      <c r="GP426" s="56"/>
      <c r="GQ426" s="56"/>
      <c r="GR426" s="56"/>
      <c r="GS426" s="56"/>
      <c r="GT426" s="56"/>
      <c r="GU426" s="56"/>
      <c r="GV426" s="56"/>
      <c r="GW426" s="56"/>
      <c r="GX426" s="56"/>
      <c r="GY426" s="56"/>
      <c r="GZ426" s="56"/>
      <c r="HA426" s="56"/>
      <c r="HB426" s="56"/>
      <c r="HC426" s="56"/>
      <c r="HD426" s="56"/>
      <c r="HE426" s="56"/>
      <c r="HF426" s="56"/>
      <c r="HG426" s="56"/>
      <c r="HH426" s="56"/>
      <c r="HI426" s="56"/>
      <c r="HJ426" s="56"/>
      <c r="HK426" s="56"/>
      <c r="HL426" s="56"/>
      <c r="HM426" s="56"/>
      <c r="HN426" s="56"/>
      <c r="HO426" s="56"/>
      <c r="HP426" s="56"/>
      <c r="HQ426" s="56"/>
      <c r="HR426" s="56"/>
      <c r="HS426" s="56"/>
      <c r="HT426" s="56"/>
      <c r="HU426" s="56"/>
      <c r="HV426" s="56"/>
      <c r="HW426" s="56"/>
      <c r="HX426" s="56"/>
      <c r="HY426" s="56"/>
      <c r="HZ426" s="56"/>
      <c r="IA426" s="56"/>
      <c r="IB426" s="56"/>
      <c r="IC426" s="56"/>
      <c r="ID426" s="56"/>
      <c r="IE426" s="56"/>
      <c r="IF426" s="56"/>
      <c r="IG426" s="56"/>
      <c r="IH426" s="56"/>
      <c r="II426" s="56"/>
    </row>
    <row r="427" spans="3:243" x14ac:dyDescent="0.25">
      <c r="C427" s="56"/>
      <c r="D427" s="56"/>
      <c r="E427" s="56"/>
      <c r="F427" s="354"/>
      <c r="G427" s="354"/>
      <c r="H427" s="56"/>
      <c r="I427" s="56"/>
      <c r="J427" s="56"/>
      <c r="K427" s="56"/>
      <c r="L427" s="56"/>
      <c r="M427" s="598"/>
      <c r="N427" s="56"/>
      <c r="O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c r="BY427" s="56"/>
      <c r="BZ427" s="56"/>
      <c r="CA427" s="56"/>
      <c r="CB427" s="56"/>
      <c r="CC427" s="56"/>
      <c r="CD427" s="56"/>
      <c r="CE427" s="56"/>
      <c r="CF427" s="56"/>
      <c r="CG427" s="56"/>
      <c r="CH427" s="56"/>
      <c r="CI427" s="56"/>
      <c r="CJ427" s="56"/>
      <c r="CK427" s="56"/>
      <c r="CL427" s="56"/>
      <c r="CM427" s="56"/>
      <c r="CN427" s="56"/>
      <c r="CO427" s="56"/>
      <c r="CP427" s="56"/>
      <c r="CQ427" s="56"/>
      <c r="CR427" s="56"/>
      <c r="CS427" s="56"/>
      <c r="CT427" s="56"/>
      <c r="CU427" s="56"/>
      <c r="CV427" s="56"/>
      <c r="CW427" s="56"/>
      <c r="CX427" s="56"/>
      <c r="CY427" s="56"/>
      <c r="CZ427" s="56"/>
      <c r="DA427" s="56"/>
      <c r="DB427" s="56"/>
      <c r="DC427" s="56"/>
      <c r="DD427" s="56"/>
      <c r="DE427" s="56"/>
      <c r="DF427" s="56"/>
      <c r="DG427" s="56"/>
      <c r="DH427" s="56"/>
      <c r="DI427" s="56"/>
      <c r="DJ427" s="56"/>
      <c r="DK427" s="56"/>
      <c r="DL427" s="56"/>
      <c r="DM427" s="56"/>
      <c r="DN427" s="56"/>
      <c r="DO427" s="56"/>
      <c r="DP427" s="56"/>
      <c r="DQ427" s="56"/>
      <c r="DR427" s="56"/>
      <c r="DS427" s="56"/>
      <c r="DT427" s="56"/>
      <c r="DU427" s="56"/>
      <c r="DV427" s="56"/>
      <c r="DW427" s="56"/>
      <c r="DX427" s="56"/>
      <c r="DY427" s="56"/>
      <c r="DZ427" s="56"/>
      <c r="EA427" s="56"/>
      <c r="EB427" s="56"/>
      <c r="EC427" s="56"/>
      <c r="ED427" s="56"/>
      <c r="EE427" s="56"/>
      <c r="EF427" s="56"/>
      <c r="EG427" s="56"/>
      <c r="EH427" s="56"/>
      <c r="EI427" s="56"/>
      <c r="EJ427" s="56"/>
      <c r="EK427" s="56"/>
      <c r="EL427" s="56"/>
      <c r="EM427" s="56"/>
      <c r="EN427" s="56"/>
      <c r="EO427" s="56"/>
      <c r="EP427" s="56"/>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c r="GJ427" s="56"/>
      <c r="GK427" s="56"/>
      <c r="GL427" s="56"/>
      <c r="GM427" s="56"/>
      <c r="GN427" s="56"/>
      <c r="GO427" s="56"/>
      <c r="GP427" s="56"/>
      <c r="GQ427" s="56"/>
      <c r="GR427" s="56"/>
      <c r="GS427" s="56"/>
      <c r="GT427" s="56"/>
      <c r="GU427" s="56"/>
      <c r="GV427" s="56"/>
      <c r="GW427" s="56"/>
      <c r="GX427" s="56"/>
      <c r="GY427" s="56"/>
      <c r="GZ427" s="56"/>
      <c r="HA427" s="56"/>
      <c r="HB427" s="56"/>
      <c r="HC427" s="56"/>
      <c r="HD427" s="56"/>
      <c r="HE427" s="56"/>
      <c r="HF427" s="56"/>
      <c r="HG427" s="56"/>
      <c r="HH427" s="56"/>
      <c r="HI427" s="56"/>
      <c r="HJ427" s="56"/>
      <c r="HK427" s="56"/>
      <c r="HL427" s="56"/>
      <c r="HM427" s="56"/>
      <c r="HN427" s="56"/>
      <c r="HO427" s="56"/>
      <c r="HP427" s="56"/>
      <c r="HQ427" s="56"/>
      <c r="HR427" s="56"/>
      <c r="HS427" s="56"/>
      <c r="HT427" s="56"/>
      <c r="HU427" s="56"/>
      <c r="HV427" s="56"/>
      <c r="HW427" s="56"/>
      <c r="HX427" s="56"/>
      <c r="HY427" s="56"/>
      <c r="HZ427" s="56"/>
      <c r="IA427" s="56"/>
      <c r="IB427" s="56"/>
      <c r="IC427" s="56"/>
      <c r="ID427" s="56"/>
      <c r="IE427" s="56"/>
      <c r="IF427" s="56"/>
      <c r="IG427" s="56"/>
      <c r="IH427" s="56"/>
      <c r="II427" s="56"/>
    </row>
    <row r="428" spans="3:243" x14ac:dyDescent="0.25">
      <c r="C428" s="56"/>
      <c r="D428" s="56"/>
      <c r="E428" s="56"/>
      <c r="F428" s="354"/>
      <c r="G428" s="354"/>
      <c r="H428" s="56"/>
      <c r="I428" s="56"/>
      <c r="J428" s="56"/>
      <c r="K428" s="56"/>
      <c r="L428" s="56"/>
      <c r="M428" s="598"/>
      <c r="N428" s="56"/>
      <c r="O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c r="BY428" s="56"/>
      <c r="BZ428" s="56"/>
      <c r="CA428" s="56"/>
      <c r="CB428" s="56"/>
      <c r="CC428" s="56"/>
      <c r="CD428" s="56"/>
      <c r="CE428" s="56"/>
      <c r="CF428" s="56"/>
      <c r="CG428" s="56"/>
      <c r="CH428" s="56"/>
      <c r="CI428" s="56"/>
      <c r="CJ428" s="56"/>
      <c r="CK428" s="56"/>
      <c r="CL428" s="56"/>
      <c r="CM428" s="56"/>
      <c r="CN428" s="56"/>
      <c r="CO428" s="56"/>
      <c r="CP428" s="56"/>
      <c r="CQ428" s="56"/>
      <c r="CR428" s="56"/>
      <c r="CS428" s="56"/>
      <c r="CT428" s="56"/>
      <c r="CU428" s="56"/>
      <c r="CV428" s="56"/>
      <c r="CW428" s="56"/>
      <c r="CX428" s="56"/>
      <c r="CY428" s="56"/>
      <c r="CZ428" s="56"/>
      <c r="DA428" s="56"/>
      <c r="DB428" s="56"/>
      <c r="DC428" s="56"/>
      <c r="DD428" s="56"/>
      <c r="DE428" s="56"/>
      <c r="DF428" s="56"/>
      <c r="DG428" s="56"/>
      <c r="DH428" s="56"/>
      <c r="DI428" s="56"/>
      <c r="DJ428" s="56"/>
      <c r="DK428" s="56"/>
      <c r="DL428" s="56"/>
      <c r="DM428" s="56"/>
      <c r="DN428" s="56"/>
      <c r="DO428" s="56"/>
      <c r="DP428" s="56"/>
      <c r="DQ428" s="56"/>
      <c r="DR428" s="56"/>
      <c r="DS428" s="56"/>
      <c r="DT428" s="56"/>
      <c r="DU428" s="56"/>
      <c r="DV428" s="56"/>
      <c r="DW428" s="56"/>
      <c r="DX428" s="56"/>
      <c r="DY428" s="56"/>
      <c r="DZ428" s="56"/>
      <c r="EA428" s="56"/>
      <c r="EB428" s="56"/>
      <c r="EC428" s="56"/>
      <c r="ED428" s="56"/>
      <c r="EE428" s="56"/>
      <c r="EF428" s="56"/>
      <c r="EG428" s="56"/>
      <c r="EH428" s="56"/>
      <c r="EI428" s="56"/>
      <c r="EJ428" s="56"/>
      <c r="EK428" s="56"/>
      <c r="EL428" s="56"/>
      <c r="EM428" s="56"/>
      <c r="EN428" s="56"/>
      <c r="EO428" s="56"/>
      <c r="EP428" s="56"/>
      <c r="EQ428" s="56"/>
      <c r="ER428" s="56"/>
      <c r="ES428" s="56"/>
      <c r="ET428" s="56"/>
      <c r="EU428" s="56"/>
      <c r="EV428" s="56"/>
      <c r="EW428" s="56"/>
      <c r="EX428" s="56"/>
      <c r="EY428" s="56"/>
      <c r="EZ428" s="56"/>
      <c r="FA428" s="56"/>
      <c r="FB428" s="56"/>
      <c r="FC428" s="56"/>
      <c r="FD428" s="56"/>
      <c r="FE428" s="56"/>
      <c r="FF428" s="56"/>
      <c r="FG428" s="56"/>
      <c r="FH428" s="56"/>
      <c r="FI428" s="56"/>
      <c r="FJ428" s="56"/>
      <c r="FK428" s="56"/>
      <c r="FL428" s="56"/>
      <c r="FM428" s="56"/>
      <c r="FN428" s="56"/>
      <c r="FO428" s="56"/>
      <c r="FP428" s="56"/>
      <c r="FQ428" s="56"/>
      <c r="FR428" s="56"/>
      <c r="FS428" s="56"/>
      <c r="FT428" s="56"/>
      <c r="FU428" s="56"/>
      <c r="FV428" s="56"/>
      <c r="FW428" s="56"/>
      <c r="FX428" s="56"/>
      <c r="FY428" s="56"/>
      <c r="FZ428" s="56"/>
      <c r="GA428" s="56"/>
      <c r="GB428" s="56"/>
      <c r="GC428" s="56"/>
      <c r="GD428" s="56"/>
      <c r="GE428" s="56"/>
      <c r="GF428" s="56"/>
      <c r="GG428" s="56"/>
      <c r="GH428" s="56"/>
      <c r="GI428" s="56"/>
      <c r="GJ428" s="56"/>
      <c r="GK428" s="56"/>
      <c r="GL428" s="56"/>
      <c r="GM428" s="56"/>
      <c r="GN428" s="56"/>
      <c r="GO428" s="56"/>
      <c r="GP428" s="56"/>
      <c r="GQ428" s="56"/>
      <c r="GR428" s="56"/>
      <c r="GS428" s="56"/>
      <c r="GT428" s="56"/>
      <c r="GU428" s="56"/>
      <c r="GV428" s="56"/>
      <c r="GW428" s="56"/>
      <c r="GX428" s="56"/>
      <c r="GY428" s="56"/>
      <c r="GZ428" s="56"/>
      <c r="HA428" s="56"/>
      <c r="HB428" s="56"/>
      <c r="HC428" s="56"/>
      <c r="HD428" s="56"/>
      <c r="HE428" s="56"/>
      <c r="HF428" s="56"/>
      <c r="HG428" s="56"/>
      <c r="HH428" s="56"/>
      <c r="HI428" s="56"/>
      <c r="HJ428" s="56"/>
      <c r="HK428" s="56"/>
      <c r="HL428" s="56"/>
      <c r="HM428" s="56"/>
      <c r="HN428" s="56"/>
      <c r="HO428" s="56"/>
      <c r="HP428" s="56"/>
      <c r="HQ428" s="56"/>
      <c r="HR428" s="56"/>
      <c r="HS428" s="56"/>
      <c r="HT428" s="56"/>
      <c r="HU428" s="56"/>
      <c r="HV428" s="56"/>
      <c r="HW428" s="56"/>
      <c r="HX428" s="56"/>
      <c r="HY428" s="56"/>
      <c r="HZ428" s="56"/>
      <c r="IA428" s="56"/>
      <c r="IB428" s="56"/>
      <c r="IC428" s="56"/>
      <c r="ID428" s="56"/>
      <c r="IE428" s="56"/>
      <c r="IF428" s="56"/>
      <c r="IG428" s="56"/>
      <c r="IH428" s="56"/>
      <c r="II428" s="56"/>
    </row>
    <row r="429" spans="3:243" x14ac:dyDescent="0.25">
      <c r="C429" s="56"/>
      <c r="D429" s="56"/>
      <c r="E429" s="56"/>
      <c r="F429" s="354"/>
      <c r="G429" s="354"/>
      <c r="H429" s="56"/>
      <c r="I429" s="56"/>
      <c r="J429" s="56"/>
      <c r="K429" s="56"/>
      <c r="L429" s="56"/>
      <c r="M429" s="598"/>
      <c r="N429" s="56"/>
      <c r="O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c r="BY429" s="56"/>
      <c r="BZ429" s="56"/>
      <c r="CA429" s="56"/>
      <c r="CB429" s="56"/>
      <c r="CC429" s="56"/>
      <c r="CD429" s="56"/>
      <c r="CE429" s="56"/>
      <c r="CF429" s="56"/>
      <c r="CG429" s="56"/>
      <c r="CH429" s="56"/>
      <c r="CI429" s="56"/>
      <c r="CJ429" s="56"/>
      <c r="CK429" s="56"/>
      <c r="CL429" s="56"/>
      <c r="CM429" s="56"/>
      <c r="CN429" s="56"/>
      <c r="CO429" s="56"/>
      <c r="CP429" s="56"/>
      <c r="CQ429" s="56"/>
      <c r="CR429" s="56"/>
      <c r="CS429" s="56"/>
      <c r="CT429" s="56"/>
      <c r="CU429" s="56"/>
      <c r="CV429" s="56"/>
      <c r="CW429" s="56"/>
      <c r="CX429" s="56"/>
      <c r="CY429" s="56"/>
      <c r="CZ429" s="56"/>
      <c r="DA429" s="56"/>
      <c r="DB429" s="56"/>
      <c r="DC429" s="56"/>
      <c r="DD429" s="56"/>
      <c r="DE429" s="56"/>
      <c r="DF429" s="56"/>
      <c r="DG429" s="56"/>
      <c r="DH429" s="56"/>
      <c r="DI429" s="56"/>
      <c r="DJ429" s="56"/>
      <c r="DK429" s="56"/>
      <c r="DL429" s="56"/>
      <c r="DM429" s="56"/>
      <c r="DN429" s="56"/>
      <c r="DO429" s="56"/>
      <c r="DP429" s="56"/>
      <c r="DQ429" s="56"/>
      <c r="DR429" s="56"/>
      <c r="DS429" s="56"/>
      <c r="DT429" s="56"/>
      <c r="DU429" s="56"/>
      <c r="DV429" s="56"/>
      <c r="DW429" s="56"/>
      <c r="DX429" s="56"/>
      <c r="DY429" s="56"/>
      <c r="DZ429" s="56"/>
      <c r="EA429" s="56"/>
      <c r="EB429" s="56"/>
      <c r="EC429" s="56"/>
      <c r="ED429" s="56"/>
      <c r="EE429" s="56"/>
      <c r="EF429" s="56"/>
      <c r="EG429" s="56"/>
      <c r="EH429" s="56"/>
      <c r="EI429" s="56"/>
      <c r="EJ429" s="56"/>
      <c r="EK429" s="56"/>
      <c r="EL429" s="56"/>
      <c r="EM429" s="56"/>
      <c r="EN429" s="56"/>
      <c r="EO429" s="56"/>
      <c r="EP429" s="56"/>
      <c r="EQ429" s="56"/>
      <c r="ER429" s="56"/>
      <c r="ES429" s="56"/>
      <c r="ET429" s="56"/>
      <c r="EU429" s="56"/>
      <c r="EV429" s="56"/>
      <c r="EW429" s="56"/>
      <c r="EX429" s="56"/>
      <c r="EY429" s="56"/>
      <c r="EZ429" s="56"/>
      <c r="FA429" s="56"/>
      <c r="FB429" s="56"/>
      <c r="FC429" s="56"/>
      <c r="FD429" s="56"/>
      <c r="FE429" s="56"/>
      <c r="FF429" s="56"/>
      <c r="FG429" s="56"/>
      <c r="FH429" s="56"/>
      <c r="FI429" s="56"/>
      <c r="FJ429" s="56"/>
      <c r="FK429" s="56"/>
      <c r="FL429" s="56"/>
      <c r="FM429" s="56"/>
      <c r="FN429" s="56"/>
      <c r="FO429" s="56"/>
      <c r="FP429" s="56"/>
      <c r="FQ429" s="56"/>
      <c r="FR429" s="56"/>
      <c r="FS429" s="56"/>
      <c r="FT429" s="56"/>
      <c r="FU429" s="56"/>
      <c r="FV429" s="56"/>
      <c r="FW429" s="56"/>
      <c r="FX429" s="56"/>
      <c r="FY429" s="56"/>
      <c r="FZ429" s="56"/>
      <c r="GA429" s="56"/>
      <c r="GB429" s="56"/>
      <c r="GC429" s="56"/>
      <c r="GD429" s="56"/>
      <c r="GE429" s="56"/>
      <c r="GF429" s="56"/>
      <c r="GG429" s="56"/>
      <c r="GH429" s="56"/>
      <c r="GI429" s="56"/>
      <c r="GJ429" s="56"/>
      <c r="GK429" s="56"/>
      <c r="GL429" s="56"/>
      <c r="GM429" s="56"/>
      <c r="GN429" s="56"/>
      <c r="GO429" s="56"/>
      <c r="GP429" s="56"/>
      <c r="GQ429" s="56"/>
      <c r="GR429" s="56"/>
      <c r="GS429" s="56"/>
      <c r="GT429" s="56"/>
      <c r="GU429" s="56"/>
      <c r="GV429" s="56"/>
      <c r="GW429" s="56"/>
      <c r="GX429" s="56"/>
      <c r="GY429" s="56"/>
      <c r="GZ429" s="56"/>
      <c r="HA429" s="56"/>
      <c r="HB429" s="56"/>
      <c r="HC429" s="56"/>
      <c r="HD429" s="56"/>
      <c r="HE429" s="56"/>
      <c r="HF429" s="56"/>
      <c r="HG429" s="56"/>
      <c r="HH429" s="56"/>
      <c r="HI429" s="56"/>
      <c r="HJ429" s="56"/>
      <c r="HK429" s="56"/>
      <c r="HL429" s="56"/>
      <c r="HM429" s="56"/>
      <c r="HN429" s="56"/>
      <c r="HO429" s="56"/>
      <c r="HP429" s="56"/>
      <c r="HQ429" s="56"/>
      <c r="HR429" s="56"/>
      <c r="HS429" s="56"/>
      <c r="HT429" s="56"/>
      <c r="HU429" s="56"/>
      <c r="HV429" s="56"/>
      <c r="HW429" s="56"/>
      <c r="HX429" s="56"/>
      <c r="HY429" s="56"/>
      <c r="HZ429" s="56"/>
      <c r="IA429" s="56"/>
      <c r="IB429" s="56"/>
      <c r="IC429" s="56"/>
      <c r="ID429" s="56"/>
      <c r="IE429" s="56"/>
      <c r="IF429" s="56"/>
      <c r="IG429" s="56"/>
      <c r="IH429" s="56"/>
      <c r="II429" s="56"/>
    </row>
    <row r="430" spans="3:243" x14ac:dyDescent="0.25">
      <c r="C430" s="56"/>
      <c r="D430" s="56"/>
      <c r="E430" s="56"/>
      <c r="F430" s="354"/>
      <c r="G430" s="354"/>
      <c r="H430" s="56"/>
      <c r="I430" s="56"/>
      <c r="J430" s="56"/>
      <c r="K430" s="56"/>
      <c r="L430" s="56"/>
      <c r="M430" s="598"/>
      <c r="N430" s="56"/>
      <c r="O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c r="BY430" s="56"/>
      <c r="BZ430" s="56"/>
      <c r="CA430" s="56"/>
      <c r="CB430" s="56"/>
      <c r="CC430" s="56"/>
      <c r="CD430" s="56"/>
      <c r="CE430" s="56"/>
      <c r="CF430" s="56"/>
      <c r="CG430" s="56"/>
      <c r="CH430" s="56"/>
      <c r="CI430" s="56"/>
      <c r="CJ430" s="56"/>
      <c r="CK430" s="56"/>
      <c r="CL430" s="56"/>
      <c r="CM430" s="56"/>
      <c r="CN430" s="56"/>
      <c r="CO430" s="56"/>
      <c r="CP430" s="56"/>
      <c r="CQ430" s="56"/>
      <c r="CR430" s="56"/>
      <c r="CS430" s="56"/>
      <c r="CT430" s="56"/>
      <c r="CU430" s="56"/>
      <c r="CV430" s="56"/>
      <c r="CW430" s="56"/>
      <c r="CX430" s="56"/>
      <c r="CY430" s="56"/>
      <c r="CZ430" s="56"/>
      <c r="DA430" s="56"/>
      <c r="DB430" s="56"/>
      <c r="DC430" s="56"/>
      <c r="DD430" s="56"/>
      <c r="DE430" s="56"/>
      <c r="DF430" s="56"/>
      <c r="DG430" s="56"/>
      <c r="DH430" s="56"/>
      <c r="DI430" s="56"/>
      <c r="DJ430" s="56"/>
      <c r="DK430" s="56"/>
      <c r="DL430" s="56"/>
      <c r="DM430" s="56"/>
      <c r="DN430" s="56"/>
      <c r="DO430" s="56"/>
      <c r="DP430" s="56"/>
      <c r="DQ430" s="56"/>
      <c r="DR430" s="56"/>
      <c r="DS430" s="56"/>
      <c r="DT430" s="56"/>
      <c r="DU430" s="56"/>
      <c r="DV430" s="56"/>
      <c r="DW430" s="56"/>
      <c r="DX430" s="56"/>
      <c r="DY430" s="56"/>
      <c r="DZ430" s="56"/>
      <c r="EA430" s="56"/>
      <c r="EB430" s="56"/>
      <c r="EC430" s="56"/>
      <c r="ED430" s="56"/>
      <c r="EE430" s="56"/>
      <c r="EF430" s="56"/>
      <c r="EG430" s="56"/>
      <c r="EH430" s="56"/>
      <c r="EI430" s="56"/>
      <c r="EJ430" s="56"/>
      <c r="EK430" s="56"/>
      <c r="EL430" s="56"/>
      <c r="EM430" s="56"/>
      <c r="EN430" s="56"/>
      <c r="EO430" s="56"/>
      <c r="EP430" s="56"/>
      <c r="EQ430" s="56"/>
      <c r="ER430" s="56"/>
      <c r="ES430" s="56"/>
      <c r="ET430" s="56"/>
      <c r="EU430" s="56"/>
      <c r="EV430" s="56"/>
      <c r="EW430" s="56"/>
      <c r="EX430" s="56"/>
      <c r="EY430" s="56"/>
      <c r="EZ430" s="56"/>
      <c r="FA430" s="56"/>
      <c r="FB430" s="56"/>
      <c r="FC430" s="56"/>
      <c r="FD430" s="56"/>
      <c r="FE430" s="56"/>
      <c r="FF430" s="56"/>
      <c r="FG430" s="56"/>
      <c r="FH430" s="56"/>
      <c r="FI430" s="56"/>
      <c r="FJ430" s="56"/>
      <c r="FK430" s="56"/>
      <c r="FL430" s="56"/>
      <c r="FM430" s="56"/>
      <c r="FN430" s="56"/>
      <c r="FO430" s="56"/>
      <c r="FP430" s="56"/>
      <c r="FQ430" s="56"/>
      <c r="FR430" s="56"/>
      <c r="FS430" s="56"/>
      <c r="FT430" s="56"/>
      <c r="FU430" s="56"/>
      <c r="FV430" s="56"/>
      <c r="FW430" s="56"/>
      <c r="FX430" s="56"/>
      <c r="FY430" s="56"/>
      <c r="FZ430" s="56"/>
      <c r="GA430" s="56"/>
      <c r="GB430" s="56"/>
      <c r="GC430" s="56"/>
      <c r="GD430" s="56"/>
      <c r="GE430" s="56"/>
      <c r="GF430" s="56"/>
      <c r="GG430" s="56"/>
      <c r="GH430" s="56"/>
      <c r="GI430" s="56"/>
      <c r="GJ430" s="56"/>
      <c r="GK430" s="56"/>
      <c r="GL430" s="56"/>
      <c r="GM430" s="56"/>
      <c r="GN430" s="56"/>
      <c r="GO430" s="56"/>
      <c r="GP430" s="56"/>
      <c r="GQ430" s="56"/>
      <c r="GR430" s="56"/>
      <c r="GS430" s="56"/>
      <c r="GT430" s="56"/>
      <c r="GU430" s="56"/>
      <c r="GV430" s="56"/>
      <c r="GW430" s="56"/>
      <c r="GX430" s="56"/>
      <c r="GY430" s="56"/>
      <c r="GZ430" s="56"/>
      <c r="HA430" s="56"/>
      <c r="HB430" s="56"/>
      <c r="HC430" s="56"/>
      <c r="HD430" s="56"/>
      <c r="HE430" s="56"/>
      <c r="HF430" s="56"/>
      <c r="HG430" s="56"/>
      <c r="HH430" s="56"/>
      <c r="HI430" s="56"/>
      <c r="HJ430" s="56"/>
      <c r="HK430" s="56"/>
      <c r="HL430" s="56"/>
      <c r="HM430" s="56"/>
      <c r="HN430" s="56"/>
      <c r="HO430" s="56"/>
      <c r="HP430" s="56"/>
      <c r="HQ430" s="56"/>
      <c r="HR430" s="56"/>
      <c r="HS430" s="56"/>
      <c r="HT430" s="56"/>
      <c r="HU430" s="56"/>
      <c r="HV430" s="56"/>
      <c r="HW430" s="56"/>
      <c r="HX430" s="56"/>
      <c r="HY430" s="56"/>
      <c r="HZ430" s="56"/>
      <c r="IA430" s="56"/>
      <c r="IB430" s="56"/>
      <c r="IC430" s="56"/>
      <c r="ID430" s="56"/>
      <c r="IE430" s="56"/>
      <c r="IF430" s="56"/>
      <c r="IG430" s="56"/>
      <c r="IH430" s="56"/>
      <c r="II430" s="56"/>
    </row>
    <row r="431" spans="3:243" x14ac:dyDescent="0.25">
      <c r="C431" s="56"/>
      <c r="D431" s="56"/>
      <c r="E431" s="56"/>
      <c r="F431" s="354"/>
      <c r="G431" s="354"/>
      <c r="H431" s="56"/>
      <c r="I431" s="56"/>
      <c r="J431" s="56"/>
      <c r="K431" s="56"/>
      <c r="L431" s="56"/>
      <c r="M431" s="598"/>
      <c r="N431" s="56"/>
      <c r="O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c r="BY431" s="56"/>
      <c r="BZ431" s="56"/>
      <c r="CA431" s="56"/>
      <c r="CB431" s="56"/>
      <c r="CC431" s="56"/>
      <c r="CD431" s="56"/>
      <c r="CE431" s="56"/>
      <c r="CF431" s="56"/>
      <c r="CG431" s="56"/>
      <c r="CH431" s="56"/>
      <c r="CI431" s="56"/>
      <c r="CJ431" s="56"/>
      <c r="CK431" s="56"/>
      <c r="CL431" s="56"/>
      <c r="CM431" s="56"/>
      <c r="CN431" s="56"/>
      <c r="CO431" s="56"/>
      <c r="CP431" s="56"/>
      <c r="CQ431" s="56"/>
      <c r="CR431" s="56"/>
      <c r="CS431" s="56"/>
      <c r="CT431" s="56"/>
      <c r="CU431" s="56"/>
      <c r="CV431" s="56"/>
      <c r="CW431" s="56"/>
      <c r="CX431" s="56"/>
      <c r="CY431" s="56"/>
      <c r="CZ431" s="56"/>
      <c r="DA431" s="56"/>
      <c r="DB431" s="56"/>
      <c r="DC431" s="56"/>
      <c r="DD431" s="56"/>
      <c r="DE431" s="56"/>
      <c r="DF431" s="56"/>
      <c r="DG431" s="56"/>
      <c r="DH431" s="56"/>
      <c r="DI431" s="56"/>
      <c r="DJ431" s="56"/>
      <c r="DK431" s="56"/>
      <c r="DL431" s="56"/>
      <c r="DM431" s="56"/>
      <c r="DN431" s="56"/>
      <c r="DO431" s="56"/>
      <c r="DP431" s="56"/>
      <c r="DQ431" s="56"/>
      <c r="DR431" s="56"/>
      <c r="DS431" s="56"/>
      <c r="DT431" s="56"/>
      <c r="DU431" s="56"/>
      <c r="DV431" s="56"/>
      <c r="DW431" s="56"/>
      <c r="DX431" s="56"/>
      <c r="DY431" s="56"/>
      <c r="DZ431" s="56"/>
      <c r="EA431" s="56"/>
      <c r="EB431" s="56"/>
      <c r="EC431" s="56"/>
      <c r="ED431" s="56"/>
      <c r="EE431" s="56"/>
      <c r="EF431" s="56"/>
      <c r="EG431" s="56"/>
      <c r="EH431" s="56"/>
      <c r="EI431" s="56"/>
      <c r="EJ431" s="56"/>
      <c r="EK431" s="56"/>
      <c r="EL431" s="56"/>
      <c r="EM431" s="56"/>
      <c r="EN431" s="56"/>
      <c r="EO431" s="56"/>
      <c r="EP431" s="56"/>
      <c r="EQ431" s="56"/>
      <c r="ER431" s="56"/>
      <c r="ES431" s="56"/>
      <c r="ET431" s="56"/>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c r="GJ431" s="56"/>
      <c r="GK431" s="56"/>
      <c r="GL431" s="56"/>
      <c r="GM431" s="56"/>
      <c r="GN431" s="56"/>
      <c r="GO431" s="56"/>
      <c r="GP431" s="56"/>
      <c r="GQ431" s="56"/>
      <c r="GR431" s="56"/>
      <c r="GS431" s="56"/>
      <c r="GT431" s="56"/>
      <c r="GU431" s="56"/>
      <c r="GV431" s="56"/>
      <c r="GW431" s="56"/>
      <c r="GX431" s="56"/>
      <c r="GY431" s="56"/>
      <c r="GZ431" s="56"/>
      <c r="HA431" s="56"/>
      <c r="HB431" s="56"/>
      <c r="HC431" s="56"/>
      <c r="HD431" s="56"/>
      <c r="HE431" s="56"/>
      <c r="HF431" s="56"/>
      <c r="HG431" s="56"/>
      <c r="HH431" s="56"/>
      <c r="HI431" s="56"/>
      <c r="HJ431" s="56"/>
      <c r="HK431" s="56"/>
      <c r="HL431" s="56"/>
      <c r="HM431" s="56"/>
      <c r="HN431" s="56"/>
      <c r="HO431" s="56"/>
      <c r="HP431" s="56"/>
      <c r="HQ431" s="56"/>
      <c r="HR431" s="56"/>
      <c r="HS431" s="56"/>
      <c r="HT431" s="56"/>
      <c r="HU431" s="56"/>
      <c r="HV431" s="56"/>
      <c r="HW431" s="56"/>
      <c r="HX431" s="56"/>
      <c r="HY431" s="56"/>
      <c r="HZ431" s="56"/>
      <c r="IA431" s="56"/>
      <c r="IB431" s="56"/>
      <c r="IC431" s="56"/>
      <c r="ID431" s="56"/>
      <c r="IE431" s="56"/>
      <c r="IF431" s="56"/>
      <c r="IG431" s="56"/>
      <c r="IH431" s="56"/>
      <c r="II431" s="56"/>
    </row>
    <row r="432" spans="3:243" x14ac:dyDescent="0.25">
      <c r="C432" s="56"/>
      <c r="D432" s="56"/>
      <c r="E432" s="56"/>
      <c r="F432" s="354"/>
      <c r="G432" s="354"/>
      <c r="H432" s="56"/>
      <c r="I432" s="56"/>
      <c r="J432" s="56"/>
      <c r="K432" s="56"/>
      <c r="L432" s="56"/>
      <c r="M432" s="598"/>
      <c r="N432" s="56"/>
      <c r="O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c r="BY432" s="56"/>
      <c r="BZ432" s="56"/>
      <c r="CA432" s="56"/>
      <c r="CB432" s="56"/>
      <c r="CC432" s="56"/>
      <c r="CD432" s="56"/>
      <c r="CE432" s="56"/>
      <c r="CF432" s="56"/>
      <c r="CG432" s="56"/>
      <c r="CH432" s="56"/>
      <c r="CI432" s="56"/>
      <c r="CJ432" s="56"/>
      <c r="CK432" s="56"/>
      <c r="CL432" s="56"/>
      <c r="CM432" s="56"/>
      <c r="CN432" s="56"/>
      <c r="CO432" s="56"/>
      <c r="CP432" s="56"/>
      <c r="CQ432" s="56"/>
      <c r="CR432" s="56"/>
      <c r="CS432" s="56"/>
      <c r="CT432" s="56"/>
      <c r="CU432" s="56"/>
      <c r="CV432" s="56"/>
      <c r="CW432" s="56"/>
      <c r="CX432" s="56"/>
      <c r="CY432" s="56"/>
      <c r="CZ432" s="56"/>
      <c r="DA432" s="56"/>
      <c r="DB432" s="56"/>
      <c r="DC432" s="56"/>
      <c r="DD432" s="56"/>
      <c r="DE432" s="56"/>
      <c r="DF432" s="56"/>
      <c r="DG432" s="56"/>
      <c r="DH432" s="56"/>
      <c r="DI432" s="56"/>
      <c r="DJ432" s="56"/>
      <c r="DK432" s="56"/>
      <c r="DL432" s="56"/>
      <c r="DM432" s="56"/>
      <c r="DN432" s="56"/>
      <c r="DO432" s="56"/>
      <c r="DP432" s="56"/>
      <c r="DQ432" s="56"/>
      <c r="DR432" s="56"/>
      <c r="DS432" s="56"/>
      <c r="DT432" s="56"/>
      <c r="DU432" s="56"/>
      <c r="DV432" s="56"/>
      <c r="DW432" s="56"/>
      <c r="DX432" s="56"/>
      <c r="DY432" s="56"/>
      <c r="DZ432" s="56"/>
      <c r="EA432" s="56"/>
      <c r="EB432" s="56"/>
      <c r="EC432" s="56"/>
      <c r="ED432" s="56"/>
      <c r="EE432" s="56"/>
      <c r="EF432" s="56"/>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6"/>
      <c r="GQ432" s="56"/>
      <c r="GR432" s="56"/>
      <c r="GS432" s="56"/>
      <c r="GT432" s="56"/>
      <c r="GU432" s="56"/>
      <c r="GV432" s="56"/>
      <c r="GW432" s="56"/>
      <c r="GX432" s="56"/>
      <c r="GY432" s="56"/>
      <c r="GZ432" s="56"/>
      <c r="HA432" s="56"/>
      <c r="HB432" s="56"/>
      <c r="HC432" s="56"/>
      <c r="HD432" s="56"/>
      <c r="HE432" s="56"/>
      <c r="HF432" s="56"/>
      <c r="HG432" s="56"/>
      <c r="HH432" s="56"/>
      <c r="HI432" s="56"/>
      <c r="HJ432" s="56"/>
      <c r="HK432" s="56"/>
      <c r="HL432" s="56"/>
      <c r="HM432" s="56"/>
      <c r="HN432" s="56"/>
      <c r="HO432" s="56"/>
      <c r="HP432" s="56"/>
      <c r="HQ432" s="56"/>
      <c r="HR432" s="56"/>
      <c r="HS432" s="56"/>
      <c r="HT432" s="56"/>
      <c r="HU432" s="56"/>
      <c r="HV432" s="56"/>
      <c r="HW432" s="56"/>
      <c r="HX432" s="56"/>
      <c r="HY432" s="56"/>
      <c r="HZ432" s="56"/>
      <c r="IA432" s="56"/>
      <c r="IB432" s="56"/>
      <c r="IC432" s="56"/>
      <c r="ID432" s="56"/>
      <c r="IE432" s="56"/>
      <c r="IF432" s="56"/>
      <c r="IG432" s="56"/>
      <c r="IH432" s="56"/>
      <c r="II432" s="56"/>
    </row>
    <row r="433" spans="3:243" x14ac:dyDescent="0.25">
      <c r="C433" s="56"/>
      <c r="D433" s="56"/>
      <c r="E433" s="56"/>
      <c r="F433" s="354"/>
      <c r="G433" s="354"/>
      <c r="H433" s="56"/>
      <c r="I433" s="56"/>
      <c r="J433" s="56"/>
      <c r="K433" s="56"/>
      <c r="L433" s="56"/>
      <c r="M433" s="598"/>
      <c r="N433" s="56"/>
      <c r="O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c r="HC433" s="56"/>
      <c r="HD433" s="56"/>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c r="IE433" s="56"/>
      <c r="IF433" s="56"/>
      <c r="IG433" s="56"/>
      <c r="IH433" s="56"/>
      <c r="II433" s="56"/>
    </row>
    <row r="434" spans="3:243" x14ac:dyDescent="0.25">
      <c r="C434" s="56"/>
      <c r="D434" s="56"/>
      <c r="E434" s="56"/>
      <c r="F434" s="354"/>
      <c r="G434" s="354"/>
      <c r="H434" s="56"/>
      <c r="I434" s="56"/>
      <c r="J434" s="56"/>
      <c r="K434" s="56"/>
      <c r="L434" s="56"/>
      <c r="M434" s="598"/>
      <c r="N434" s="56"/>
      <c r="O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c r="HC434" s="56"/>
      <c r="HD434" s="56"/>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row>
    <row r="435" spans="3:243" x14ac:dyDescent="0.25">
      <c r="C435" s="56"/>
      <c r="D435" s="56"/>
      <c r="E435" s="56"/>
      <c r="F435" s="354"/>
      <c r="G435" s="354"/>
      <c r="H435" s="56"/>
      <c r="I435" s="56"/>
      <c r="J435" s="56"/>
      <c r="K435" s="56"/>
      <c r="L435" s="56"/>
      <c r="M435" s="598"/>
      <c r="N435" s="56"/>
      <c r="O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c r="HC435" s="56"/>
      <c r="HD435" s="56"/>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c r="IE435" s="56"/>
      <c r="IF435" s="56"/>
      <c r="IG435" s="56"/>
      <c r="IH435" s="56"/>
      <c r="II435" s="56"/>
    </row>
    <row r="436" spans="3:243" x14ac:dyDescent="0.25">
      <c r="C436" s="56"/>
      <c r="D436" s="56"/>
      <c r="E436" s="56"/>
      <c r="F436" s="354"/>
      <c r="G436" s="354"/>
      <c r="H436" s="56"/>
      <c r="I436" s="56"/>
      <c r="J436" s="56"/>
      <c r="K436" s="56"/>
      <c r="L436" s="56"/>
      <c r="M436" s="598"/>
      <c r="N436" s="56"/>
      <c r="O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c r="HC436" s="56"/>
      <c r="HD436" s="56"/>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c r="IE436" s="56"/>
      <c r="IF436" s="56"/>
      <c r="IG436" s="56"/>
      <c r="IH436" s="56"/>
      <c r="II436" s="56"/>
    </row>
    <row r="437" spans="3:243" x14ac:dyDescent="0.25">
      <c r="C437" s="56"/>
      <c r="D437" s="56"/>
      <c r="E437" s="56"/>
      <c r="F437" s="354"/>
      <c r="G437" s="354"/>
      <c r="H437" s="56"/>
      <c r="I437" s="56"/>
      <c r="J437" s="56"/>
      <c r="K437" s="56"/>
      <c r="L437" s="56"/>
      <c r="M437" s="598"/>
      <c r="N437" s="56"/>
      <c r="O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c r="HC437" s="56"/>
      <c r="HD437" s="56"/>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c r="IE437" s="56"/>
      <c r="IF437" s="56"/>
      <c r="IG437" s="56"/>
      <c r="IH437" s="56"/>
      <c r="II437" s="56"/>
    </row>
    <row r="438" spans="3:243" x14ac:dyDescent="0.25">
      <c r="C438" s="56"/>
      <c r="D438" s="56"/>
      <c r="E438" s="56"/>
      <c r="F438" s="354"/>
      <c r="G438" s="354"/>
      <c r="H438" s="56"/>
      <c r="I438" s="56"/>
      <c r="J438" s="56"/>
      <c r="K438" s="56"/>
      <c r="L438" s="56"/>
      <c r="M438" s="598"/>
      <c r="N438" s="56"/>
      <c r="O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c r="HC438" s="56"/>
      <c r="HD438" s="56"/>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c r="IE438" s="56"/>
      <c r="IF438" s="56"/>
      <c r="IG438" s="56"/>
      <c r="IH438" s="56"/>
      <c r="II438" s="56"/>
    </row>
    <row r="439" spans="3:243" x14ac:dyDescent="0.25">
      <c r="C439" s="56"/>
      <c r="D439" s="56"/>
      <c r="E439" s="56"/>
      <c r="F439" s="354"/>
      <c r="G439" s="354"/>
      <c r="H439" s="56"/>
      <c r="I439" s="56"/>
      <c r="J439" s="56"/>
      <c r="K439" s="56"/>
      <c r="L439" s="56"/>
      <c r="M439" s="598"/>
      <c r="N439" s="56"/>
      <c r="O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c r="HC439" s="56"/>
      <c r="HD439" s="56"/>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c r="IE439" s="56"/>
      <c r="IF439" s="56"/>
      <c r="IG439" s="56"/>
      <c r="IH439" s="56"/>
      <c r="II439" s="56"/>
    </row>
    <row r="440" spans="3:243" x14ac:dyDescent="0.25">
      <c r="C440" s="56"/>
      <c r="D440" s="56"/>
      <c r="E440" s="56"/>
      <c r="F440" s="354"/>
      <c r="G440" s="354"/>
      <c r="H440" s="56"/>
      <c r="I440" s="56"/>
      <c r="J440" s="56"/>
      <c r="K440" s="56"/>
      <c r="L440" s="56"/>
      <c r="M440" s="598"/>
      <c r="N440" s="56"/>
      <c r="O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c r="HC440" s="56"/>
      <c r="HD440" s="56"/>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c r="IE440" s="56"/>
      <c r="IF440" s="56"/>
      <c r="IG440" s="56"/>
      <c r="IH440" s="56"/>
      <c r="II440" s="56"/>
    </row>
    <row r="441" spans="3:243" x14ac:dyDescent="0.25">
      <c r="C441" s="56"/>
      <c r="D441" s="56"/>
      <c r="E441" s="56"/>
      <c r="F441" s="354"/>
      <c r="G441" s="354"/>
      <c r="H441" s="56"/>
      <c r="I441" s="56"/>
      <c r="J441" s="56"/>
      <c r="K441" s="56"/>
      <c r="L441" s="56"/>
      <c r="M441" s="598"/>
      <c r="N441" s="56"/>
      <c r="O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c r="HC441" s="56"/>
      <c r="HD441" s="56"/>
      <c r="HE441" s="56"/>
      <c r="HF441" s="56"/>
      <c r="HG441" s="56"/>
      <c r="HH441" s="56"/>
      <c r="HI441" s="56"/>
      <c r="HJ441" s="56"/>
      <c r="HK441" s="56"/>
      <c r="HL441" s="56"/>
      <c r="HM441" s="56"/>
      <c r="HN441" s="56"/>
      <c r="HO441" s="56"/>
      <c r="HP441" s="56"/>
      <c r="HQ441" s="56"/>
      <c r="HR441" s="56"/>
      <c r="HS441" s="56"/>
      <c r="HT441" s="56"/>
      <c r="HU441" s="56"/>
      <c r="HV441" s="56"/>
      <c r="HW441" s="56"/>
      <c r="HX441" s="56"/>
      <c r="HY441" s="56"/>
      <c r="HZ441" s="56"/>
      <c r="IA441" s="56"/>
      <c r="IB441" s="56"/>
      <c r="IC441" s="56"/>
      <c r="ID441" s="56"/>
      <c r="IE441" s="56"/>
      <c r="IF441" s="56"/>
      <c r="IG441" s="56"/>
      <c r="IH441" s="56"/>
      <c r="II441" s="56"/>
    </row>
    <row r="442" spans="3:243" x14ac:dyDescent="0.25">
      <c r="C442" s="56"/>
      <c r="D442" s="56"/>
      <c r="E442" s="56"/>
      <c r="F442" s="354"/>
      <c r="G442" s="354"/>
      <c r="H442" s="56"/>
      <c r="I442" s="56"/>
      <c r="J442" s="56"/>
      <c r="K442" s="56"/>
      <c r="L442" s="56"/>
      <c r="M442" s="598"/>
      <c r="N442" s="56"/>
      <c r="O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c r="HC442" s="56"/>
      <c r="HD442" s="56"/>
      <c r="HE442" s="56"/>
      <c r="HF442" s="56"/>
      <c r="HG442" s="56"/>
      <c r="HH442" s="56"/>
      <c r="HI442" s="56"/>
      <c r="HJ442" s="56"/>
      <c r="HK442" s="56"/>
      <c r="HL442" s="56"/>
      <c r="HM442" s="56"/>
      <c r="HN442" s="56"/>
      <c r="HO442" s="56"/>
      <c r="HP442" s="56"/>
      <c r="HQ442" s="56"/>
      <c r="HR442" s="56"/>
      <c r="HS442" s="56"/>
      <c r="HT442" s="56"/>
      <c r="HU442" s="56"/>
      <c r="HV442" s="56"/>
      <c r="HW442" s="56"/>
      <c r="HX442" s="56"/>
      <c r="HY442" s="56"/>
      <c r="HZ442" s="56"/>
      <c r="IA442" s="56"/>
      <c r="IB442" s="56"/>
      <c r="IC442" s="56"/>
      <c r="ID442" s="56"/>
      <c r="IE442" s="56"/>
      <c r="IF442" s="56"/>
      <c r="IG442" s="56"/>
      <c r="IH442" s="56"/>
      <c r="II442" s="56"/>
    </row>
    <row r="443" spans="3:243" x14ac:dyDescent="0.25">
      <c r="C443" s="56"/>
      <c r="D443" s="56"/>
      <c r="E443" s="56"/>
      <c r="F443" s="354"/>
      <c r="G443" s="354"/>
      <c r="H443" s="56"/>
      <c r="I443" s="56"/>
      <c r="J443" s="56"/>
      <c r="K443" s="56"/>
      <c r="L443" s="56"/>
      <c r="M443" s="598"/>
      <c r="N443" s="56"/>
      <c r="O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row>
    <row r="444" spans="3:243" x14ac:dyDescent="0.25">
      <c r="C444" s="56"/>
      <c r="D444" s="56"/>
      <c r="E444" s="56"/>
      <c r="F444" s="354"/>
      <c r="G444" s="354"/>
      <c r="H444" s="56"/>
      <c r="I444" s="56"/>
      <c r="J444" s="56"/>
      <c r="K444" s="56"/>
      <c r="L444" s="56"/>
      <c r="M444" s="598"/>
      <c r="N444" s="56"/>
      <c r="O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c r="HC444" s="56"/>
      <c r="HD444" s="56"/>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c r="IE444" s="56"/>
      <c r="IF444" s="56"/>
      <c r="IG444" s="56"/>
      <c r="IH444" s="56"/>
      <c r="II444" s="56"/>
    </row>
    <row r="445" spans="3:243" x14ac:dyDescent="0.25">
      <c r="C445" s="56"/>
      <c r="D445" s="56"/>
      <c r="E445" s="56"/>
      <c r="F445" s="354"/>
      <c r="G445" s="354"/>
      <c r="H445" s="56"/>
      <c r="I445" s="56"/>
      <c r="J445" s="56"/>
      <c r="K445" s="56"/>
      <c r="L445" s="56"/>
      <c r="M445" s="598"/>
      <c r="N445" s="56"/>
      <c r="O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c r="HC445" s="56"/>
      <c r="HD445" s="56"/>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c r="IE445" s="56"/>
      <c r="IF445" s="56"/>
      <c r="IG445" s="56"/>
      <c r="IH445" s="56"/>
      <c r="II445" s="56"/>
    </row>
    <row r="446" spans="3:243" x14ac:dyDescent="0.25">
      <c r="C446" s="56"/>
      <c r="D446" s="56"/>
      <c r="E446" s="56"/>
      <c r="F446" s="354"/>
      <c r="G446" s="354"/>
      <c r="H446" s="56"/>
      <c r="I446" s="56"/>
      <c r="J446" s="56"/>
      <c r="K446" s="56"/>
      <c r="L446" s="56"/>
      <c r="M446" s="598"/>
      <c r="N446" s="56"/>
      <c r="O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c r="HC446" s="56"/>
      <c r="HD446" s="56"/>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c r="IE446" s="56"/>
      <c r="IF446" s="56"/>
      <c r="IG446" s="56"/>
      <c r="IH446" s="56"/>
      <c r="II446" s="56"/>
    </row>
    <row r="447" spans="3:243" x14ac:dyDescent="0.25">
      <c r="C447" s="56"/>
      <c r="D447" s="56"/>
      <c r="E447" s="56"/>
      <c r="F447" s="354"/>
      <c r="G447" s="354"/>
      <c r="H447" s="56"/>
      <c r="I447" s="56"/>
      <c r="J447" s="56"/>
      <c r="K447" s="56"/>
      <c r="L447" s="56"/>
      <c r="M447" s="598"/>
      <c r="N447" s="56"/>
      <c r="O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c r="HC447" s="56"/>
      <c r="HD447" s="56"/>
      <c r="HE447" s="56"/>
      <c r="HF447" s="56"/>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c r="IE447" s="56"/>
      <c r="IF447" s="56"/>
      <c r="IG447" s="56"/>
      <c r="IH447" s="56"/>
      <c r="II447" s="56"/>
    </row>
    <row r="448" spans="3:243" x14ac:dyDescent="0.25">
      <c r="C448" s="56"/>
      <c r="D448" s="56"/>
      <c r="E448" s="56"/>
      <c r="F448" s="354"/>
      <c r="G448" s="354"/>
      <c r="H448" s="56"/>
      <c r="I448" s="56"/>
      <c r="J448" s="56"/>
      <c r="K448" s="56"/>
      <c r="L448" s="56"/>
      <c r="M448" s="598"/>
      <c r="N448" s="56"/>
      <c r="O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c r="HC448" s="56"/>
      <c r="HD448" s="56"/>
      <c r="HE448" s="56"/>
      <c r="HF448" s="56"/>
      <c r="HG448" s="56"/>
      <c r="HH448" s="56"/>
      <c r="HI448" s="56"/>
      <c r="HJ448" s="56"/>
      <c r="HK448" s="56"/>
      <c r="HL448" s="56"/>
      <c r="HM448" s="56"/>
      <c r="HN448" s="56"/>
      <c r="HO448" s="56"/>
      <c r="HP448" s="56"/>
      <c r="HQ448" s="56"/>
      <c r="HR448" s="56"/>
      <c r="HS448" s="56"/>
      <c r="HT448" s="56"/>
      <c r="HU448" s="56"/>
      <c r="HV448" s="56"/>
      <c r="HW448" s="56"/>
      <c r="HX448" s="56"/>
      <c r="HY448" s="56"/>
      <c r="HZ448" s="56"/>
      <c r="IA448" s="56"/>
      <c r="IB448" s="56"/>
      <c r="IC448" s="56"/>
      <c r="ID448" s="56"/>
      <c r="IE448" s="56"/>
      <c r="IF448" s="56"/>
      <c r="IG448" s="56"/>
      <c r="IH448" s="56"/>
      <c r="II448" s="56"/>
    </row>
    <row r="449" spans="3:243" x14ac:dyDescent="0.25">
      <c r="C449" s="56"/>
      <c r="D449" s="56"/>
      <c r="E449" s="56"/>
      <c r="F449" s="354"/>
      <c r="G449" s="354"/>
      <c r="H449" s="56"/>
      <c r="I449" s="56"/>
      <c r="J449" s="56"/>
      <c r="K449" s="56"/>
      <c r="L449" s="56"/>
      <c r="M449" s="598"/>
      <c r="N449" s="56"/>
      <c r="O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c r="BY449" s="56"/>
      <c r="BZ449" s="56"/>
      <c r="CA449" s="56"/>
      <c r="CB449" s="56"/>
      <c r="CC449" s="56"/>
      <c r="CD449" s="56"/>
      <c r="CE449" s="56"/>
      <c r="CF449" s="56"/>
      <c r="CG449" s="56"/>
      <c r="CH449" s="56"/>
      <c r="CI449" s="56"/>
      <c r="CJ449" s="56"/>
      <c r="CK449" s="56"/>
      <c r="CL449" s="56"/>
      <c r="CM449" s="56"/>
      <c r="CN449" s="56"/>
      <c r="CO449" s="56"/>
      <c r="CP449" s="56"/>
      <c r="CQ449" s="56"/>
      <c r="CR449" s="56"/>
      <c r="CS449" s="56"/>
      <c r="CT449" s="56"/>
      <c r="CU449" s="56"/>
      <c r="CV449" s="56"/>
      <c r="CW449" s="56"/>
      <c r="CX449" s="56"/>
      <c r="CY449" s="56"/>
      <c r="CZ449" s="56"/>
      <c r="DA449" s="56"/>
      <c r="DB449" s="56"/>
      <c r="DC449" s="56"/>
      <c r="DD449" s="56"/>
      <c r="DE449" s="56"/>
      <c r="DF449" s="56"/>
      <c r="DG449" s="56"/>
      <c r="DH449" s="56"/>
      <c r="DI449" s="56"/>
      <c r="DJ449" s="56"/>
      <c r="DK449" s="56"/>
      <c r="DL449" s="56"/>
      <c r="DM449" s="56"/>
      <c r="DN449" s="56"/>
      <c r="DO449" s="56"/>
      <c r="DP449" s="56"/>
      <c r="DQ449" s="56"/>
      <c r="DR449" s="56"/>
      <c r="DS449" s="56"/>
      <c r="DT449" s="56"/>
      <c r="DU449" s="56"/>
      <c r="DV449" s="56"/>
      <c r="DW449" s="56"/>
      <c r="DX449" s="56"/>
      <c r="DY449" s="56"/>
      <c r="DZ449" s="56"/>
      <c r="EA449" s="56"/>
      <c r="EB449" s="56"/>
      <c r="EC449" s="56"/>
      <c r="ED449" s="56"/>
      <c r="EE449" s="56"/>
      <c r="EF449" s="56"/>
      <c r="EG449" s="56"/>
      <c r="EH449" s="56"/>
      <c r="EI449" s="56"/>
      <c r="EJ449" s="56"/>
      <c r="EK449" s="56"/>
      <c r="EL449" s="56"/>
      <c r="EM449" s="56"/>
      <c r="EN449" s="56"/>
      <c r="EO449" s="56"/>
      <c r="EP449" s="56"/>
      <c r="EQ449" s="56"/>
      <c r="ER449" s="56"/>
      <c r="ES449" s="56"/>
      <c r="ET449" s="56"/>
      <c r="EU449" s="56"/>
      <c r="EV449" s="56"/>
      <c r="EW449" s="56"/>
      <c r="EX449" s="56"/>
      <c r="EY449" s="56"/>
      <c r="EZ449" s="56"/>
      <c r="FA449" s="56"/>
      <c r="FB449" s="56"/>
      <c r="FC449" s="56"/>
      <c r="FD449" s="56"/>
      <c r="FE449" s="56"/>
      <c r="FF449" s="56"/>
      <c r="FG449" s="56"/>
      <c r="FH449" s="56"/>
      <c r="FI449" s="56"/>
      <c r="FJ449" s="56"/>
      <c r="FK449" s="56"/>
      <c r="FL449" s="56"/>
      <c r="FM449" s="56"/>
      <c r="FN449" s="56"/>
      <c r="FO449" s="56"/>
      <c r="FP449" s="56"/>
      <c r="FQ449" s="56"/>
      <c r="FR449" s="56"/>
      <c r="FS449" s="56"/>
      <c r="FT449" s="56"/>
      <c r="FU449" s="56"/>
      <c r="FV449" s="56"/>
      <c r="FW449" s="56"/>
      <c r="FX449" s="56"/>
      <c r="FY449" s="56"/>
      <c r="FZ449" s="56"/>
      <c r="GA449" s="56"/>
      <c r="GB449" s="56"/>
      <c r="GC449" s="56"/>
      <c r="GD449" s="56"/>
      <c r="GE449" s="56"/>
      <c r="GF449" s="56"/>
      <c r="GG449" s="56"/>
      <c r="GH449" s="56"/>
      <c r="GI449" s="56"/>
      <c r="GJ449" s="56"/>
      <c r="GK449" s="56"/>
      <c r="GL449" s="56"/>
      <c r="GM449" s="56"/>
      <c r="GN449" s="56"/>
      <c r="GO449" s="56"/>
      <c r="GP449" s="56"/>
      <c r="GQ449" s="56"/>
      <c r="GR449" s="56"/>
      <c r="GS449" s="56"/>
      <c r="GT449" s="56"/>
      <c r="GU449" s="56"/>
      <c r="GV449" s="56"/>
      <c r="GW449" s="56"/>
      <c r="GX449" s="56"/>
      <c r="GY449" s="56"/>
      <c r="GZ449" s="56"/>
      <c r="HA449" s="56"/>
      <c r="HB449" s="56"/>
      <c r="HC449" s="56"/>
      <c r="HD449" s="56"/>
      <c r="HE449" s="56"/>
      <c r="HF449" s="56"/>
      <c r="HG449" s="56"/>
      <c r="HH449" s="56"/>
      <c r="HI449" s="56"/>
      <c r="HJ449" s="56"/>
      <c r="HK449" s="56"/>
      <c r="HL449" s="56"/>
      <c r="HM449" s="56"/>
      <c r="HN449" s="56"/>
      <c r="HO449" s="56"/>
      <c r="HP449" s="56"/>
      <c r="HQ449" s="56"/>
      <c r="HR449" s="56"/>
      <c r="HS449" s="56"/>
      <c r="HT449" s="56"/>
      <c r="HU449" s="56"/>
      <c r="HV449" s="56"/>
      <c r="HW449" s="56"/>
      <c r="HX449" s="56"/>
      <c r="HY449" s="56"/>
      <c r="HZ449" s="56"/>
      <c r="IA449" s="56"/>
      <c r="IB449" s="56"/>
      <c r="IC449" s="56"/>
      <c r="ID449" s="56"/>
      <c r="IE449" s="56"/>
      <c r="IF449" s="56"/>
      <c r="IG449" s="56"/>
      <c r="IH449" s="56"/>
      <c r="II449" s="56"/>
    </row>
    <row r="450" spans="3:243" x14ac:dyDescent="0.25">
      <c r="C450" s="56"/>
      <c r="D450" s="56"/>
      <c r="E450" s="56"/>
      <c r="F450" s="354"/>
      <c r="G450" s="354"/>
      <c r="H450" s="56"/>
      <c r="I450" s="56"/>
      <c r="J450" s="56"/>
      <c r="K450" s="56"/>
      <c r="L450" s="56"/>
      <c r="M450" s="598"/>
      <c r="N450" s="56"/>
      <c r="O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c r="BY450" s="56"/>
      <c r="BZ450" s="56"/>
      <c r="CA450" s="56"/>
      <c r="CB450" s="56"/>
      <c r="CC450" s="56"/>
      <c r="CD450" s="56"/>
      <c r="CE450" s="56"/>
      <c r="CF450" s="56"/>
      <c r="CG450" s="56"/>
      <c r="CH450" s="56"/>
      <c r="CI450" s="56"/>
      <c r="CJ450" s="56"/>
      <c r="CK450" s="56"/>
      <c r="CL450" s="56"/>
      <c r="CM450" s="56"/>
      <c r="CN450" s="56"/>
      <c r="CO450" s="56"/>
      <c r="CP450" s="56"/>
      <c r="CQ450" s="56"/>
      <c r="CR450" s="56"/>
      <c r="CS450" s="56"/>
      <c r="CT450" s="56"/>
      <c r="CU450" s="56"/>
      <c r="CV450" s="56"/>
      <c r="CW450" s="56"/>
      <c r="CX450" s="56"/>
      <c r="CY450" s="56"/>
      <c r="CZ450" s="56"/>
      <c r="DA450" s="56"/>
      <c r="DB450" s="56"/>
      <c r="DC450" s="56"/>
      <c r="DD450" s="56"/>
      <c r="DE450" s="56"/>
      <c r="DF450" s="56"/>
      <c r="DG450" s="56"/>
      <c r="DH450" s="56"/>
      <c r="DI450" s="56"/>
      <c r="DJ450" s="56"/>
      <c r="DK450" s="56"/>
      <c r="DL450" s="56"/>
      <c r="DM450" s="56"/>
      <c r="DN450" s="56"/>
      <c r="DO450" s="56"/>
      <c r="DP450" s="56"/>
      <c r="DQ450" s="56"/>
      <c r="DR450" s="56"/>
      <c r="DS450" s="56"/>
      <c r="DT450" s="56"/>
      <c r="DU450" s="56"/>
      <c r="DV450" s="56"/>
      <c r="DW450" s="56"/>
      <c r="DX450" s="56"/>
      <c r="DY450" s="56"/>
      <c r="DZ450" s="56"/>
      <c r="EA450" s="56"/>
      <c r="EB450" s="56"/>
      <c r="EC450" s="56"/>
      <c r="ED450" s="56"/>
      <c r="EE450" s="56"/>
      <c r="EF450" s="56"/>
      <c r="EG450" s="56"/>
      <c r="EH450" s="56"/>
      <c r="EI450" s="56"/>
      <c r="EJ450" s="56"/>
      <c r="EK450" s="56"/>
      <c r="EL450" s="56"/>
      <c r="EM450" s="56"/>
      <c r="EN450" s="56"/>
      <c r="EO450" s="56"/>
      <c r="EP450" s="56"/>
      <c r="EQ450" s="56"/>
      <c r="ER450" s="56"/>
      <c r="ES450" s="56"/>
      <c r="ET450" s="56"/>
      <c r="EU450" s="56"/>
      <c r="EV450" s="56"/>
      <c r="EW450" s="56"/>
      <c r="EX450" s="56"/>
      <c r="EY450" s="56"/>
      <c r="EZ450" s="56"/>
      <c r="FA450" s="56"/>
      <c r="FB450" s="56"/>
      <c r="FC450" s="56"/>
      <c r="FD450" s="56"/>
      <c r="FE450" s="56"/>
      <c r="FF450" s="56"/>
      <c r="FG450" s="56"/>
      <c r="FH450" s="56"/>
      <c r="FI450" s="56"/>
      <c r="FJ450" s="56"/>
      <c r="FK450" s="56"/>
      <c r="FL450" s="56"/>
      <c r="FM450" s="56"/>
      <c r="FN450" s="56"/>
      <c r="FO450" s="56"/>
      <c r="FP450" s="56"/>
      <c r="FQ450" s="56"/>
      <c r="FR450" s="56"/>
      <c r="FS450" s="56"/>
      <c r="FT450" s="56"/>
      <c r="FU450" s="56"/>
      <c r="FV450" s="56"/>
      <c r="FW450" s="56"/>
      <c r="FX450" s="56"/>
      <c r="FY450" s="56"/>
      <c r="FZ450" s="56"/>
      <c r="GA450" s="56"/>
      <c r="GB450" s="56"/>
      <c r="GC450" s="56"/>
      <c r="GD450" s="56"/>
      <c r="GE450" s="56"/>
      <c r="GF450" s="56"/>
      <c r="GG450" s="56"/>
      <c r="GH450" s="56"/>
      <c r="GI450" s="56"/>
      <c r="GJ450" s="56"/>
      <c r="GK450" s="56"/>
      <c r="GL450" s="56"/>
      <c r="GM450" s="56"/>
      <c r="GN450" s="56"/>
      <c r="GO450" s="56"/>
      <c r="GP450" s="56"/>
      <c r="GQ450" s="56"/>
      <c r="GR450" s="56"/>
      <c r="GS450" s="56"/>
      <c r="GT450" s="56"/>
      <c r="GU450" s="56"/>
      <c r="GV450" s="56"/>
      <c r="GW450" s="56"/>
      <c r="GX450" s="56"/>
      <c r="GY450" s="56"/>
      <c r="GZ450" s="56"/>
      <c r="HA450" s="56"/>
      <c r="HB450" s="56"/>
      <c r="HC450" s="56"/>
      <c r="HD450" s="56"/>
      <c r="HE450" s="56"/>
      <c r="HF450" s="56"/>
      <c r="HG450" s="56"/>
      <c r="HH450" s="56"/>
      <c r="HI450" s="56"/>
      <c r="HJ450" s="56"/>
      <c r="HK450" s="56"/>
      <c r="HL450" s="56"/>
      <c r="HM450" s="56"/>
      <c r="HN450" s="56"/>
      <c r="HO450" s="56"/>
      <c r="HP450" s="56"/>
      <c r="HQ450" s="56"/>
      <c r="HR450" s="56"/>
      <c r="HS450" s="56"/>
      <c r="HT450" s="56"/>
      <c r="HU450" s="56"/>
      <c r="HV450" s="56"/>
      <c r="HW450" s="56"/>
      <c r="HX450" s="56"/>
      <c r="HY450" s="56"/>
      <c r="HZ450" s="56"/>
      <c r="IA450" s="56"/>
      <c r="IB450" s="56"/>
      <c r="IC450" s="56"/>
      <c r="ID450" s="56"/>
      <c r="IE450" s="56"/>
      <c r="IF450" s="56"/>
      <c r="IG450" s="56"/>
      <c r="IH450" s="56"/>
      <c r="II450" s="56"/>
    </row>
    <row r="451" spans="3:243" x14ac:dyDescent="0.25">
      <c r="C451" s="56"/>
      <c r="D451" s="56"/>
      <c r="E451" s="56"/>
      <c r="F451" s="354"/>
      <c r="G451" s="354"/>
      <c r="H451" s="56"/>
      <c r="I451" s="56"/>
      <c r="J451" s="56"/>
      <c r="K451" s="56"/>
      <c r="L451" s="56"/>
      <c r="M451" s="598"/>
      <c r="N451" s="56"/>
      <c r="O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56"/>
      <c r="HA451" s="56"/>
      <c r="HB451" s="56"/>
      <c r="HC451" s="56"/>
      <c r="HD451" s="56"/>
      <c r="HE451" s="56"/>
      <c r="HF451" s="56"/>
      <c r="HG451" s="56"/>
      <c r="HH451" s="56"/>
      <c r="HI451" s="56"/>
      <c r="HJ451" s="56"/>
      <c r="HK451" s="56"/>
      <c r="HL451" s="56"/>
      <c r="HM451" s="56"/>
      <c r="HN451" s="56"/>
      <c r="HO451" s="56"/>
      <c r="HP451" s="56"/>
      <c r="HQ451" s="56"/>
      <c r="HR451" s="56"/>
      <c r="HS451" s="56"/>
      <c r="HT451" s="56"/>
      <c r="HU451" s="56"/>
      <c r="HV451" s="56"/>
      <c r="HW451" s="56"/>
      <c r="HX451" s="56"/>
      <c r="HY451" s="56"/>
      <c r="HZ451" s="56"/>
      <c r="IA451" s="56"/>
      <c r="IB451" s="56"/>
      <c r="IC451" s="56"/>
      <c r="ID451" s="56"/>
      <c r="IE451" s="56"/>
      <c r="IF451" s="56"/>
      <c r="IG451" s="56"/>
      <c r="IH451" s="56"/>
      <c r="II451" s="56"/>
    </row>
    <row r="452" spans="3:243" x14ac:dyDescent="0.25">
      <c r="C452" s="56"/>
      <c r="D452" s="56"/>
      <c r="E452" s="56"/>
      <c r="F452" s="354"/>
      <c r="G452" s="354"/>
      <c r="H452" s="56"/>
      <c r="I452" s="56"/>
      <c r="J452" s="56"/>
      <c r="K452" s="56"/>
      <c r="L452" s="56"/>
      <c r="M452" s="598"/>
      <c r="N452" s="56"/>
      <c r="O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6"/>
      <c r="GQ452" s="56"/>
      <c r="GR452" s="56"/>
      <c r="GS452" s="56"/>
      <c r="GT452" s="56"/>
      <c r="GU452" s="56"/>
      <c r="GV452" s="56"/>
      <c r="GW452" s="56"/>
      <c r="GX452" s="56"/>
      <c r="GY452" s="56"/>
      <c r="GZ452" s="56"/>
      <c r="HA452" s="56"/>
      <c r="HB452" s="56"/>
      <c r="HC452" s="56"/>
      <c r="HD452" s="56"/>
      <c r="HE452" s="56"/>
      <c r="HF452" s="56"/>
      <c r="HG452" s="56"/>
      <c r="HH452" s="56"/>
      <c r="HI452" s="56"/>
      <c r="HJ452" s="56"/>
      <c r="HK452" s="56"/>
      <c r="HL452" s="56"/>
      <c r="HM452" s="56"/>
      <c r="HN452" s="56"/>
      <c r="HO452" s="56"/>
      <c r="HP452" s="56"/>
      <c r="HQ452" s="56"/>
      <c r="HR452" s="56"/>
      <c r="HS452" s="56"/>
      <c r="HT452" s="56"/>
      <c r="HU452" s="56"/>
      <c r="HV452" s="56"/>
      <c r="HW452" s="56"/>
      <c r="HX452" s="56"/>
      <c r="HY452" s="56"/>
      <c r="HZ452" s="56"/>
      <c r="IA452" s="56"/>
      <c r="IB452" s="56"/>
      <c r="IC452" s="56"/>
      <c r="ID452" s="56"/>
      <c r="IE452" s="56"/>
      <c r="IF452" s="56"/>
      <c r="IG452" s="56"/>
      <c r="IH452" s="56"/>
      <c r="II452" s="56"/>
    </row>
    <row r="453" spans="3:243" x14ac:dyDescent="0.25">
      <c r="C453" s="56"/>
      <c r="D453" s="56"/>
      <c r="E453" s="56"/>
      <c r="F453" s="354"/>
      <c r="G453" s="354"/>
      <c r="H453" s="56"/>
      <c r="I453" s="56"/>
      <c r="J453" s="56"/>
      <c r="K453" s="56"/>
      <c r="L453" s="56"/>
      <c r="M453" s="598"/>
      <c r="N453" s="56"/>
      <c r="O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56"/>
      <c r="HA453" s="56"/>
      <c r="HB453" s="56"/>
      <c r="HC453" s="56"/>
      <c r="HD453" s="56"/>
      <c r="HE453" s="56"/>
      <c r="HF453" s="56"/>
      <c r="HG453" s="56"/>
      <c r="HH453" s="56"/>
      <c r="HI453" s="56"/>
      <c r="HJ453" s="56"/>
      <c r="HK453" s="56"/>
      <c r="HL453" s="56"/>
      <c r="HM453" s="56"/>
      <c r="HN453" s="56"/>
      <c r="HO453" s="56"/>
      <c r="HP453" s="56"/>
      <c r="HQ453" s="56"/>
      <c r="HR453" s="56"/>
      <c r="HS453" s="56"/>
      <c r="HT453" s="56"/>
      <c r="HU453" s="56"/>
      <c r="HV453" s="56"/>
      <c r="HW453" s="56"/>
      <c r="HX453" s="56"/>
      <c r="HY453" s="56"/>
      <c r="HZ453" s="56"/>
      <c r="IA453" s="56"/>
      <c r="IB453" s="56"/>
      <c r="IC453" s="56"/>
      <c r="ID453" s="56"/>
      <c r="IE453" s="56"/>
      <c r="IF453" s="56"/>
      <c r="IG453" s="56"/>
      <c r="IH453" s="56"/>
      <c r="II453" s="56"/>
    </row>
    <row r="454" spans="3:243" x14ac:dyDescent="0.25">
      <c r="C454" s="56"/>
      <c r="D454" s="56"/>
      <c r="E454" s="56"/>
      <c r="F454" s="354"/>
      <c r="G454" s="354"/>
      <c r="H454" s="56"/>
      <c r="I454" s="56"/>
      <c r="J454" s="56"/>
      <c r="K454" s="56"/>
      <c r="L454" s="56"/>
      <c r="M454" s="598"/>
      <c r="N454" s="56"/>
      <c r="O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56"/>
      <c r="HA454" s="56"/>
      <c r="HB454" s="56"/>
      <c r="HC454" s="56"/>
      <c r="HD454" s="56"/>
      <c r="HE454" s="56"/>
      <c r="HF454" s="56"/>
      <c r="HG454" s="56"/>
      <c r="HH454" s="56"/>
      <c r="HI454" s="56"/>
      <c r="HJ454" s="56"/>
      <c r="HK454" s="56"/>
      <c r="HL454" s="56"/>
      <c r="HM454" s="56"/>
      <c r="HN454" s="56"/>
      <c r="HO454" s="56"/>
      <c r="HP454" s="56"/>
      <c r="HQ454" s="56"/>
      <c r="HR454" s="56"/>
      <c r="HS454" s="56"/>
      <c r="HT454" s="56"/>
      <c r="HU454" s="56"/>
      <c r="HV454" s="56"/>
      <c r="HW454" s="56"/>
      <c r="HX454" s="56"/>
      <c r="HY454" s="56"/>
      <c r="HZ454" s="56"/>
      <c r="IA454" s="56"/>
      <c r="IB454" s="56"/>
      <c r="IC454" s="56"/>
      <c r="ID454" s="56"/>
      <c r="IE454" s="56"/>
      <c r="IF454" s="56"/>
      <c r="IG454" s="56"/>
      <c r="IH454" s="56"/>
      <c r="II454" s="56"/>
    </row>
    <row r="455" spans="3:243" x14ac:dyDescent="0.25">
      <c r="C455" s="56"/>
      <c r="D455" s="56"/>
      <c r="E455" s="56"/>
      <c r="F455" s="354"/>
      <c r="G455" s="354"/>
      <c r="H455" s="56"/>
      <c r="I455" s="56"/>
      <c r="J455" s="56"/>
      <c r="K455" s="56"/>
      <c r="L455" s="56"/>
      <c r="M455" s="598"/>
      <c r="N455" s="56"/>
      <c r="O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56"/>
      <c r="HA455" s="56"/>
      <c r="HB455" s="56"/>
      <c r="HC455" s="56"/>
      <c r="HD455" s="56"/>
      <c r="HE455" s="56"/>
      <c r="HF455" s="56"/>
      <c r="HG455" s="56"/>
      <c r="HH455" s="56"/>
      <c r="HI455" s="56"/>
      <c r="HJ455" s="56"/>
      <c r="HK455" s="56"/>
      <c r="HL455" s="56"/>
      <c r="HM455" s="56"/>
      <c r="HN455" s="56"/>
      <c r="HO455" s="56"/>
      <c r="HP455" s="56"/>
      <c r="HQ455" s="56"/>
      <c r="HR455" s="56"/>
      <c r="HS455" s="56"/>
      <c r="HT455" s="56"/>
      <c r="HU455" s="56"/>
      <c r="HV455" s="56"/>
      <c r="HW455" s="56"/>
      <c r="HX455" s="56"/>
      <c r="HY455" s="56"/>
      <c r="HZ455" s="56"/>
      <c r="IA455" s="56"/>
      <c r="IB455" s="56"/>
      <c r="IC455" s="56"/>
      <c r="ID455" s="56"/>
      <c r="IE455" s="56"/>
      <c r="IF455" s="56"/>
      <c r="IG455" s="56"/>
      <c r="IH455" s="56"/>
      <c r="II455" s="56"/>
    </row>
    <row r="456" spans="3:243" x14ac:dyDescent="0.25">
      <c r="C456" s="56"/>
      <c r="D456" s="56"/>
      <c r="E456" s="56"/>
      <c r="F456" s="354"/>
      <c r="G456" s="354"/>
      <c r="H456" s="56"/>
      <c r="I456" s="56"/>
      <c r="J456" s="56"/>
      <c r="K456" s="56"/>
      <c r="L456" s="56"/>
      <c r="M456" s="598"/>
      <c r="N456" s="56"/>
      <c r="O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6"/>
      <c r="GQ456" s="56"/>
      <c r="GR456" s="56"/>
      <c r="GS456" s="56"/>
      <c r="GT456" s="56"/>
      <c r="GU456" s="56"/>
      <c r="GV456" s="56"/>
      <c r="GW456" s="56"/>
      <c r="GX456" s="56"/>
      <c r="GY456" s="56"/>
      <c r="GZ456" s="56"/>
      <c r="HA456" s="56"/>
      <c r="HB456" s="56"/>
      <c r="HC456" s="56"/>
      <c r="HD456" s="56"/>
      <c r="HE456" s="56"/>
      <c r="HF456" s="56"/>
      <c r="HG456" s="56"/>
      <c r="HH456" s="56"/>
      <c r="HI456" s="56"/>
      <c r="HJ456" s="56"/>
      <c r="HK456" s="56"/>
      <c r="HL456" s="56"/>
      <c r="HM456" s="56"/>
      <c r="HN456" s="56"/>
      <c r="HO456" s="56"/>
      <c r="HP456" s="56"/>
      <c r="HQ456" s="56"/>
      <c r="HR456" s="56"/>
      <c r="HS456" s="56"/>
      <c r="HT456" s="56"/>
      <c r="HU456" s="56"/>
      <c r="HV456" s="56"/>
      <c r="HW456" s="56"/>
      <c r="HX456" s="56"/>
      <c r="HY456" s="56"/>
      <c r="HZ456" s="56"/>
      <c r="IA456" s="56"/>
      <c r="IB456" s="56"/>
      <c r="IC456" s="56"/>
      <c r="ID456" s="56"/>
      <c r="IE456" s="56"/>
      <c r="IF456" s="56"/>
      <c r="IG456" s="56"/>
      <c r="IH456" s="56"/>
      <c r="II456" s="56"/>
    </row>
    <row r="457" spans="3:243" x14ac:dyDescent="0.25">
      <c r="C457" s="56"/>
      <c r="D457" s="56"/>
      <c r="E457" s="56"/>
      <c r="F457" s="354"/>
      <c r="G457" s="354"/>
      <c r="H457" s="56"/>
      <c r="I457" s="56"/>
      <c r="J457" s="56"/>
      <c r="K457" s="56"/>
      <c r="L457" s="56"/>
      <c r="M457" s="598"/>
      <c r="N457" s="56"/>
      <c r="O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56"/>
      <c r="HA457" s="56"/>
      <c r="HB457" s="56"/>
      <c r="HC457" s="56"/>
      <c r="HD457" s="56"/>
      <c r="HE457" s="56"/>
      <c r="HF457" s="56"/>
      <c r="HG457" s="56"/>
      <c r="HH457" s="56"/>
      <c r="HI457" s="56"/>
      <c r="HJ457" s="56"/>
      <c r="HK457" s="56"/>
      <c r="HL457" s="56"/>
      <c r="HM457" s="56"/>
      <c r="HN457" s="56"/>
      <c r="HO457" s="56"/>
      <c r="HP457" s="56"/>
      <c r="HQ457" s="56"/>
      <c r="HR457" s="56"/>
      <c r="HS457" s="56"/>
      <c r="HT457" s="56"/>
      <c r="HU457" s="56"/>
      <c r="HV457" s="56"/>
      <c r="HW457" s="56"/>
      <c r="HX457" s="56"/>
      <c r="HY457" s="56"/>
      <c r="HZ457" s="56"/>
      <c r="IA457" s="56"/>
      <c r="IB457" s="56"/>
      <c r="IC457" s="56"/>
      <c r="ID457" s="56"/>
      <c r="IE457" s="56"/>
      <c r="IF457" s="56"/>
      <c r="IG457" s="56"/>
      <c r="IH457" s="56"/>
      <c r="II457" s="56"/>
    </row>
    <row r="458" spans="3:243" x14ac:dyDescent="0.25">
      <c r="C458" s="56"/>
      <c r="D458" s="56"/>
      <c r="E458" s="56"/>
      <c r="F458" s="354"/>
      <c r="G458" s="354"/>
      <c r="H458" s="56"/>
      <c r="I458" s="56"/>
      <c r="J458" s="56"/>
      <c r="K458" s="56"/>
      <c r="L458" s="56"/>
      <c r="M458" s="598"/>
      <c r="N458" s="56"/>
      <c r="O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c r="HC458" s="56"/>
      <c r="HD458" s="56"/>
      <c r="HE458" s="56"/>
      <c r="HF458" s="56"/>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row>
    <row r="459" spans="3:243" x14ac:dyDescent="0.25">
      <c r="C459" s="56"/>
      <c r="D459" s="56"/>
      <c r="E459" s="56"/>
      <c r="F459" s="354"/>
      <c r="G459" s="354"/>
      <c r="H459" s="56"/>
      <c r="I459" s="56"/>
      <c r="J459" s="56"/>
      <c r="K459" s="56"/>
      <c r="L459" s="56"/>
      <c r="M459" s="598"/>
      <c r="N459" s="56"/>
      <c r="O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c r="FL459" s="56"/>
      <c r="FM459" s="56"/>
      <c r="FN459" s="56"/>
      <c r="FO459" s="56"/>
      <c r="FP459" s="56"/>
      <c r="FQ459" s="56"/>
      <c r="FR459" s="56"/>
      <c r="FS459" s="56"/>
      <c r="FT459" s="56"/>
      <c r="FU459" s="56"/>
      <c r="FV459" s="56"/>
      <c r="FW459" s="56"/>
      <c r="FX459" s="56"/>
      <c r="FY459" s="56"/>
      <c r="FZ459" s="56"/>
      <c r="GA459" s="56"/>
      <c r="GB459" s="56"/>
      <c r="GC459" s="56"/>
      <c r="GD459" s="56"/>
      <c r="GE459" s="56"/>
      <c r="GF459" s="56"/>
      <c r="GG459" s="56"/>
      <c r="GH459" s="56"/>
      <c r="GI459" s="56"/>
      <c r="GJ459" s="56"/>
      <c r="GK459" s="56"/>
      <c r="GL459" s="56"/>
      <c r="GM459" s="56"/>
      <c r="GN459" s="56"/>
      <c r="GO459" s="56"/>
      <c r="GP459" s="56"/>
      <c r="GQ459" s="56"/>
      <c r="GR459" s="56"/>
      <c r="GS459" s="56"/>
      <c r="GT459" s="56"/>
      <c r="GU459" s="56"/>
      <c r="GV459" s="56"/>
      <c r="GW459" s="56"/>
      <c r="GX459" s="56"/>
      <c r="GY459" s="56"/>
      <c r="GZ459" s="56"/>
      <c r="HA459" s="56"/>
      <c r="HB459" s="56"/>
      <c r="HC459" s="56"/>
      <c r="HD459" s="56"/>
      <c r="HE459" s="56"/>
      <c r="HF459" s="56"/>
      <c r="HG459" s="56"/>
      <c r="HH459" s="56"/>
      <c r="HI459" s="56"/>
      <c r="HJ459" s="56"/>
      <c r="HK459" s="56"/>
      <c r="HL459" s="56"/>
      <c r="HM459" s="56"/>
      <c r="HN459" s="56"/>
      <c r="HO459" s="56"/>
      <c r="HP459" s="56"/>
      <c r="HQ459" s="56"/>
      <c r="HR459" s="56"/>
      <c r="HS459" s="56"/>
      <c r="HT459" s="56"/>
      <c r="HU459" s="56"/>
      <c r="HV459" s="56"/>
      <c r="HW459" s="56"/>
      <c r="HX459" s="56"/>
      <c r="HY459" s="56"/>
      <c r="HZ459" s="56"/>
      <c r="IA459" s="56"/>
      <c r="IB459" s="56"/>
      <c r="IC459" s="56"/>
      <c r="ID459" s="56"/>
      <c r="IE459" s="56"/>
      <c r="IF459" s="56"/>
      <c r="IG459" s="56"/>
      <c r="IH459" s="56"/>
      <c r="II459" s="56"/>
    </row>
    <row r="460" spans="3:243" x14ac:dyDescent="0.25">
      <c r="C460" s="56"/>
      <c r="D460" s="56"/>
      <c r="E460" s="56"/>
      <c r="F460" s="354"/>
      <c r="G460" s="354"/>
      <c r="H460" s="56"/>
      <c r="I460" s="56"/>
      <c r="J460" s="56"/>
      <c r="K460" s="56"/>
      <c r="L460" s="56"/>
      <c r="M460" s="598"/>
      <c r="N460" s="56"/>
      <c r="O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56"/>
      <c r="HA460" s="56"/>
      <c r="HB460" s="56"/>
      <c r="HC460" s="56"/>
      <c r="HD460" s="56"/>
      <c r="HE460" s="56"/>
      <c r="HF460" s="56"/>
      <c r="HG460" s="56"/>
      <c r="HH460" s="56"/>
      <c r="HI460" s="56"/>
      <c r="HJ460" s="56"/>
      <c r="HK460" s="56"/>
      <c r="HL460" s="56"/>
      <c r="HM460" s="56"/>
      <c r="HN460" s="56"/>
      <c r="HO460" s="56"/>
      <c r="HP460" s="56"/>
      <c r="HQ460" s="56"/>
      <c r="HR460" s="56"/>
      <c r="HS460" s="56"/>
      <c r="HT460" s="56"/>
      <c r="HU460" s="56"/>
      <c r="HV460" s="56"/>
      <c r="HW460" s="56"/>
      <c r="HX460" s="56"/>
      <c r="HY460" s="56"/>
      <c r="HZ460" s="56"/>
      <c r="IA460" s="56"/>
      <c r="IB460" s="56"/>
      <c r="IC460" s="56"/>
      <c r="ID460" s="56"/>
      <c r="IE460" s="56"/>
      <c r="IF460" s="56"/>
      <c r="IG460" s="56"/>
      <c r="IH460" s="56"/>
      <c r="II460" s="56"/>
    </row>
    <row r="461" spans="3:243" x14ac:dyDescent="0.25">
      <c r="C461" s="56"/>
      <c r="D461" s="56"/>
      <c r="E461" s="56"/>
      <c r="F461" s="354"/>
      <c r="G461" s="354"/>
      <c r="H461" s="56"/>
      <c r="I461" s="56"/>
      <c r="J461" s="56"/>
      <c r="K461" s="56"/>
      <c r="L461" s="56"/>
      <c r="M461" s="598"/>
      <c r="N461" s="56"/>
      <c r="O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56"/>
      <c r="HA461" s="56"/>
      <c r="HB461" s="56"/>
      <c r="HC461" s="56"/>
      <c r="HD461" s="56"/>
      <c r="HE461" s="56"/>
      <c r="HF461" s="56"/>
      <c r="HG461" s="56"/>
      <c r="HH461" s="56"/>
      <c r="HI461" s="56"/>
      <c r="HJ461" s="56"/>
      <c r="HK461" s="56"/>
      <c r="HL461" s="56"/>
      <c r="HM461" s="56"/>
      <c r="HN461" s="56"/>
      <c r="HO461" s="56"/>
      <c r="HP461" s="56"/>
      <c r="HQ461" s="56"/>
      <c r="HR461" s="56"/>
      <c r="HS461" s="56"/>
      <c r="HT461" s="56"/>
      <c r="HU461" s="56"/>
      <c r="HV461" s="56"/>
      <c r="HW461" s="56"/>
      <c r="HX461" s="56"/>
      <c r="HY461" s="56"/>
      <c r="HZ461" s="56"/>
      <c r="IA461" s="56"/>
      <c r="IB461" s="56"/>
      <c r="IC461" s="56"/>
      <c r="ID461" s="56"/>
      <c r="IE461" s="56"/>
      <c r="IF461" s="56"/>
      <c r="IG461" s="56"/>
      <c r="IH461" s="56"/>
      <c r="II461" s="56"/>
    </row>
    <row r="462" spans="3:243" x14ac:dyDescent="0.25">
      <c r="C462" s="56"/>
      <c r="D462" s="56"/>
      <c r="E462" s="56"/>
      <c r="F462" s="354"/>
      <c r="G462" s="354"/>
      <c r="H462" s="56"/>
      <c r="I462" s="56"/>
      <c r="J462" s="56"/>
      <c r="K462" s="56"/>
      <c r="L462" s="56"/>
      <c r="M462" s="598"/>
      <c r="N462" s="56"/>
      <c r="O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56"/>
      <c r="HA462" s="56"/>
      <c r="HB462" s="56"/>
      <c r="HC462" s="56"/>
      <c r="HD462" s="56"/>
      <c r="HE462" s="56"/>
      <c r="HF462" s="56"/>
      <c r="HG462" s="56"/>
      <c r="HH462" s="56"/>
      <c r="HI462" s="56"/>
      <c r="HJ462" s="56"/>
      <c r="HK462" s="56"/>
      <c r="HL462" s="56"/>
      <c r="HM462" s="56"/>
      <c r="HN462" s="56"/>
      <c r="HO462" s="56"/>
      <c r="HP462" s="56"/>
      <c r="HQ462" s="56"/>
      <c r="HR462" s="56"/>
      <c r="HS462" s="56"/>
      <c r="HT462" s="56"/>
      <c r="HU462" s="56"/>
      <c r="HV462" s="56"/>
      <c r="HW462" s="56"/>
      <c r="HX462" s="56"/>
      <c r="HY462" s="56"/>
      <c r="HZ462" s="56"/>
      <c r="IA462" s="56"/>
      <c r="IB462" s="56"/>
      <c r="IC462" s="56"/>
      <c r="ID462" s="56"/>
      <c r="IE462" s="56"/>
      <c r="IF462" s="56"/>
      <c r="IG462" s="56"/>
      <c r="IH462" s="56"/>
      <c r="II462" s="56"/>
    </row>
    <row r="463" spans="3:243" x14ac:dyDescent="0.25">
      <c r="C463" s="56"/>
      <c r="D463" s="56"/>
      <c r="E463" s="56"/>
      <c r="F463" s="354"/>
      <c r="G463" s="354"/>
      <c r="H463" s="56"/>
      <c r="I463" s="56"/>
      <c r="J463" s="56"/>
      <c r="K463" s="56"/>
      <c r="L463" s="56"/>
      <c r="M463" s="598"/>
      <c r="N463" s="56"/>
      <c r="O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6"/>
      <c r="GQ463" s="56"/>
      <c r="GR463" s="56"/>
      <c r="GS463" s="56"/>
      <c r="GT463" s="56"/>
      <c r="GU463" s="56"/>
      <c r="GV463" s="56"/>
      <c r="GW463" s="56"/>
      <c r="GX463" s="56"/>
      <c r="GY463" s="56"/>
      <c r="GZ463" s="56"/>
      <c r="HA463" s="56"/>
      <c r="HB463" s="56"/>
      <c r="HC463" s="56"/>
      <c r="HD463" s="56"/>
      <c r="HE463" s="56"/>
      <c r="HF463" s="56"/>
      <c r="HG463" s="56"/>
      <c r="HH463" s="56"/>
      <c r="HI463" s="56"/>
      <c r="HJ463" s="56"/>
      <c r="HK463" s="56"/>
      <c r="HL463" s="56"/>
      <c r="HM463" s="56"/>
      <c r="HN463" s="56"/>
      <c r="HO463" s="56"/>
      <c r="HP463" s="56"/>
      <c r="HQ463" s="56"/>
      <c r="HR463" s="56"/>
      <c r="HS463" s="56"/>
      <c r="HT463" s="56"/>
      <c r="HU463" s="56"/>
      <c r="HV463" s="56"/>
      <c r="HW463" s="56"/>
      <c r="HX463" s="56"/>
      <c r="HY463" s="56"/>
      <c r="HZ463" s="56"/>
      <c r="IA463" s="56"/>
      <c r="IB463" s="56"/>
      <c r="IC463" s="56"/>
      <c r="ID463" s="56"/>
      <c r="IE463" s="56"/>
      <c r="IF463" s="56"/>
      <c r="IG463" s="56"/>
      <c r="IH463" s="56"/>
      <c r="II463" s="56"/>
    </row>
    <row r="464" spans="3:243" x14ac:dyDescent="0.25">
      <c r="C464" s="56"/>
      <c r="D464" s="56"/>
      <c r="E464" s="56"/>
      <c r="F464" s="354"/>
      <c r="G464" s="354"/>
      <c r="H464" s="56"/>
      <c r="I464" s="56"/>
      <c r="J464" s="56"/>
      <c r="K464" s="56"/>
      <c r="L464" s="56"/>
      <c r="M464" s="598"/>
      <c r="N464" s="56"/>
      <c r="O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c r="BY464" s="56"/>
      <c r="BZ464" s="56"/>
      <c r="CA464" s="56"/>
      <c r="CB464" s="56"/>
      <c r="CC464" s="56"/>
      <c r="CD464" s="56"/>
      <c r="CE464" s="56"/>
      <c r="CF464" s="56"/>
      <c r="CG464" s="56"/>
      <c r="CH464" s="56"/>
      <c r="CI464" s="56"/>
      <c r="CJ464" s="56"/>
      <c r="CK464" s="56"/>
      <c r="CL464" s="56"/>
      <c r="CM464" s="56"/>
      <c r="CN464" s="56"/>
      <c r="CO464" s="56"/>
      <c r="CP464" s="56"/>
      <c r="CQ464" s="56"/>
      <c r="CR464" s="56"/>
      <c r="CS464" s="56"/>
      <c r="CT464" s="56"/>
      <c r="CU464" s="56"/>
      <c r="CV464" s="56"/>
      <c r="CW464" s="56"/>
      <c r="CX464" s="56"/>
      <c r="CY464" s="56"/>
      <c r="CZ464" s="56"/>
      <c r="DA464" s="56"/>
      <c r="DB464" s="56"/>
      <c r="DC464" s="56"/>
      <c r="DD464" s="56"/>
      <c r="DE464" s="56"/>
      <c r="DF464" s="56"/>
      <c r="DG464" s="56"/>
      <c r="DH464" s="56"/>
      <c r="DI464" s="56"/>
      <c r="DJ464" s="56"/>
      <c r="DK464" s="56"/>
      <c r="DL464" s="56"/>
      <c r="DM464" s="56"/>
      <c r="DN464" s="56"/>
      <c r="DO464" s="56"/>
      <c r="DP464" s="56"/>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56"/>
      <c r="FG464" s="56"/>
      <c r="FH464" s="56"/>
      <c r="FI464" s="56"/>
      <c r="FJ464" s="56"/>
      <c r="FK464" s="56"/>
      <c r="FL464" s="56"/>
      <c r="FM464" s="56"/>
      <c r="FN464" s="56"/>
      <c r="FO464" s="56"/>
      <c r="FP464" s="56"/>
      <c r="FQ464" s="56"/>
      <c r="FR464" s="56"/>
      <c r="FS464" s="56"/>
      <c r="FT464" s="56"/>
      <c r="FU464" s="56"/>
      <c r="FV464" s="56"/>
      <c r="FW464" s="56"/>
      <c r="FX464" s="56"/>
      <c r="FY464" s="56"/>
      <c r="FZ464" s="56"/>
      <c r="GA464" s="56"/>
      <c r="GB464" s="56"/>
      <c r="GC464" s="56"/>
      <c r="GD464" s="56"/>
      <c r="GE464" s="56"/>
      <c r="GF464" s="56"/>
      <c r="GG464" s="56"/>
      <c r="GH464" s="56"/>
      <c r="GI464" s="56"/>
      <c r="GJ464" s="56"/>
      <c r="GK464" s="56"/>
      <c r="GL464" s="56"/>
      <c r="GM464" s="56"/>
      <c r="GN464" s="56"/>
      <c r="GO464" s="56"/>
      <c r="GP464" s="56"/>
      <c r="GQ464" s="56"/>
      <c r="GR464" s="56"/>
      <c r="GS464" s="56"/>
      <c r="GT464" s="56"/>
      <c r="GU464" s="56"/>
      <c r="GV464" s="56"/>
      <c r="GW464" s="56"/>
      <c r="GX464" s="56"/>
      <c r="GY464" s="56"/>
      <c r="GZ464" s="56"/>
      <c r="HA464" s="56"/>
      <c r="HB464" s="56"/>
      <c r="HC464" s="56"/>
      <c r="HD464" s="56"/>
      <c r="HE464" s="56"/>
      <c r="HF464" s="56"/>
      <c r="HG464" s="56"/>
      <c r="HH464" s="56"/>
      <c r="HI464" s="56"/>
      <c r="HJ464" s="56"/>
      <c r="HK464" s="56"/>
      <c r="HL464" s="56"/>
      <c r="HM464" s="56"/>
      <c r="HN464" s="56"/>
      <c r="HO464" s="56"/>
      <c r="HP464" s="56"/>
      <c r="HQ464" s="56"/>
      <c r="HR464" s="56"/>
      <c r="HS464" s="56"/>
      <c r="HT464" s="56"/>
      <c r="HU464" s="56"/>
      <c r="HV464" s="56"/>
      <c r="HW464" s="56"/>
      <c r="HX464" s="56"/>
      <c r="HY464" s="56"/>
      <c r="HZ464" s="56"/>
      <c r="IA464" s="56"/>
      <c r="IB464" s="56"/>
      <c r="IC464" s="56"/>
      <c r="ID464" s="56"/>
      <c r="IE464" s="56"/>
      <c r="IF464" s="56"/>
      <c r="IG464" s="56"/>
      <c r="IH464" s="56"/>
      <c r="II464" s="56"/>
    </row>
    <row r="465" spans="3:243" x14ac:dyDescent="0.25">
      <c r="C465" s="56"/>
      <c r="D465" s="56"/>
      <c r="E465" s="56"/>
      <c r="F465" s="354"/>
      <c r="G465" s="354"/>
      <c r="H465" s="56"/>
      <c r="I465" s="56"/>
      <c r="J465" s="56"/>
      <c r="K465" s="56"/>
      <c r="L465" s="56"/>
      <c r="M465" s="598"/>
      <c r="N465" s="56"/>
      <c r="O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56"/>
      <c r="HA465" s="56"/>
      <c r="HB465" s="56"/>
      <c r="HC465" s="56"/>
      <c r="HD465" s="56"/>
      <c r="HE465" s="56"/>
      <c r="HF465" s="56"/>
      <c r="HG465" s="56"/>
      <c r="HH465" s="56"/>
      <c r="HI465" s="56"/>
      <c r="HJ465" s="56"/>
      <c r="HK465" s="56"/>
      <c r="HL465" s="56"/>
      <c r="HM465" s="56"/>
      <c r="HN465" s="56"/>
      <c r="HO465" s="56"/>
      <c r="HP465" s="56"/>
      <c r="HQ465" s="56"/>
      <c r="HR465" s="56"/>
      <c r="HS465" s="56"/>
      <c r="HT465" s="56"/>
      <c r="HU465" s="56"/>
      <c r="HV465" s="56"/>
      <c r="HW465" s="56"/>
      <c r="HX465" s="56"/>
      <c r="HY465" s="56"/>
      <c r="HZ465" s="56"/>
      <c r="IA465" s="56"/>
      <c r="IB465" s="56"/>
      <c r="IC465" s="56"/>
      <c r="ID465" s="56"/>
      <c r="IE465" s="56"/>
      <c r="IF465" s="56"/>
      <c r="IG465" s="56"/>
      <c r="IH465" s="56"/>
      <c r="II465" s="56"/>
    </row>
    <row r="466" spans="3:243" x14ac:dyDescent="0.25">
      <c r="C466" s="56"/>
      <c r="D466" s="56"/>
      <c r="E466" s="56"/>
      <c r="F466" s="354"/>
      <c r="G466" s="354"/>
      <c r="H466" s="56"/>
      <c r="I466" s="56"/>
      <c r="J466" s="56"/>
      <c r="K466" s="56"/>
      <c r="L466" s="56"/>
      <c r="M466" s="598"/>
      <c r="N466" s="56"/>
      <c r="O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56"/>
      <c r="HA466" s="56"/>
      <c r="HB466" s="56"/>
      <c r="HC466" s="56"/>
      <c r="HD466" s="56"/>
      <c r="HE466" s="56"/>
      <c r="HF466" s="56"/>
      <c r="HG466" s="56"/>
      <c r="HH466" s="56"/>
      <c r="HI466" s="56"/>
      <c r="HJ466" s="56"/>
      <c r="HK466" s="56"/>
      <c r="HL466" s="56"/>
      <c r="HM466" s="56"/>
      <c r="HN466" s="56"/>
      <c r="HO466" s="56"/>
      <c r="HP466" s="56"/>
      <c r="HQ466" s="56"/>
      <c r="HR466" s="56"/>
      <c r="HS466" s="56"/>
      <c r="HT466" s="56"/>
      <c r="HU466" s="56"/>
      <c r="HV466" s="56"/>
      <c r="HW466" s="56"/>
      <c r="HX466" s="56"/>
      <c r="HY466" s="56"/>
      <c r="HZ466" s="56"/>
      <c r="IA466" s="56"/>
      <c r="IB466" s="56"/>
      <c r="IC466" s="56"/>
      <c r="ID466" s="56"/>
      <c r="IE466" s="56"/>
      <c r="IF466" s="56"/>
      <c r="IG466" s="56"/>
      <c r="IH466" s="56"/>
      <c r="II466" s="56"/>
    </row>
    <row r="467" spans="3:243" x14ac:dyDescent="0.25">
      <c r="C467" s="56"/>
      <c r="D467" s="56"/>
      <c r="E467" s="56"/>
      <c r="F467" s="354"/>
      <c r="G467" s="354"/>
      <c r="H467" s="56"/>
      <c r="I467" s="56"/>
      <c r="J467" s="56"/>
      <c r="K467" s="56"/>
      <c r="L467" s="56"/>
      <c r="M467" s="598"/>
      <c r="N467" s="56"/>
      <c r="O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56"/>
      <c r="HA467" s="56"/>
      <c r="HB467" s="56"/>
      <c r="HC467" s="56"/>
      <c r="HD467" s="56"/>
      <c r="HE467" s="56"/>
      <c r="HF467" s="56"/>
      <c r="HG467" s="56"/>
      <c r="HH467" s="56"/>
      <c r="HI467" s="56"/>
      <c r="HJ467" s="56"/>
      <c r="HK467" s="56"/>
      <c r="HL467" s="56"/>
      <c r="HM467" s="56"/>
      <c r="HN467" s="56"/>
      <c r="HO467" s="56"/>
      <c r="HP467" s="56"/>
      <c r="HQ467" s="56"/>
      <c r="HR467" s="56"/>
      <c r="HS467" s="56"/>
      <c r="HT467" s="56"/>
      <c r="HU467" s="56"/>
      <c r="HV467" s="56"/>
      <c r="HW467" s="56"/>
      <c r="HX467" s="56"/>
      <c r="HY467" s="56"/>
      <c r="HZ467" s="56"/>
      <c r="IA467" s="56"/>
      <c r="IB467" s="56"/>
      <c r="IC467" s="56"/>
      <c r="ID467" s="56"/>
      <c r="IE467" s="56"/>
      <c r="IF467" s="56"/>
      <c r="IG467" s="56"/>
      <c r="IH467" s="56"/>
      <c r="II467" s="56"/>
    </row>
    <row r="468" spans="3:243" x14ac:dyDescent="0.25">
      <c r="C468" s="56"/>
      <c r="D468" s="56"/>
      <c r="E468" s="56"/>
      <c r="F468" s="354"/>
      <c r="G468" s="354"/>
      <c r="H468" s="56"/>
      <c r="I468" s="56"/>
      <c r="J468" s="56"/>
      <c r="K468" s="56"/>
      <c r="L468" s="56"/>
      <c r="M468" s="598"/>
      <c r="N468" s="56"/>
      <c r="O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c r="BY468" s="56"/>
      <c r="BZ468" s="56"/>
      <c r="CA468" s="56"/>
      <c r="CB468" s="56"/>
      <c r="CC468" s="56"/>
      <c r="CD468" s="56"/>
      <c r="CE468" s="56"/>
      <c r="CF468" s="56"/>
      <c r="CG468" s="56"/>
      <c r="CH468" s="56"/>
      <c r="CI468" s="56"/>
      <c r="CJ468" s="56"/>
      <c r="CK468" s="56"/>
      <c r="CL468" s="56"/>
      <c r="CM468" s="56"/>
      <c r="CN468" s="56"/>
      <c r="CO468" s="56"/>
      <c r="CP468" s="56"/>
      <c r="CQ468" s="56"/>
      <c r="CR468" s="56"/>
      <c r="CS468" s="56"/>
      <c r="CT468" s="56"/>
      <c r="CU468" s="56"/>
      <c r="CV468" s="56"/>
      <c r="CW468" s="56"/>
      <c r="CX468" s="56"/>
      <c r="CY468" s="56"/>
      <c r="CZ468" s="56"/>
      <c r="DA468" s="56"/>
      <c r="DB468" s="56"/>
      <c r="DC468" s="56"/>
      <c r="DD468" s="56"/>
      <c r="DE468" s="56"/>
      <c r="DF468" s="56"/>
      <c r="DG468" s="56"/>
      <c r="DH468" s="56"/>
      <c r="DI468" s="56"/>
      <c r="DJ468" s="56"/>
      <c r="DK468" s="56"/>
      <c r="DL468" s="56"/>
      <c r="DM468" s="56"/>
      <c r="DN468" s="56"/>
      <c r="DO468" s="56"/>
      <c r="DP468" s="56"/>
      <c r="DQ468" s="56"/>
      <c r="DR468" s="56"/>
      <c r="DS468" s="56"/>
      <c r="DT468" s="56"/>
      <c r="DU468" s="56"/>
      <c r="DV468" s="56"/>
      <c r="DW468" s="56"/>
      <c r="DX468" s="56"/>
      <c r="DY468" s="56"/>
      <c r="DZ468" s="56"/>
      <c r="EA468" s="56"/>
      <c r="EB468" s="56"/>
      <c r="EC468" s="56"/>
      <c r="ED468" s="56"/>
      <c r="EE468" s="56"/>
      <c r="EF468" s="56"/>
      <c r="EG468" s="56"/>
      <c r="EH468" s="56"/>
      <c r="EI468" s="56"/>
      <c r="EJ468" s="56"/>
      <c r="EK468" s="56"/>
      <c r="EL468" s="56"/>
      <c r="EM468" s="56"/>
      <c r="EN468" s="56"/>
      <c r="EO468" s="56"/>
      <c r="EP468" s="56"/>
      <c r="EQ468" s="56"/>
      <c r="ER468" s="56"/>
      <c r="ES468" s="56"/>
      <c r="ET468" s="56"/>
      <c r="EU468" s="56"/>
      <c r="EV468" s="56"/>
      <c r="EW468" s="56"/>
      <c r="EX468" s="56"/>
      <c r="EY468" s="56"/>
      <c r="EZ468" s="56"/>
      <c r="FA468" s="56"/>
      <c r="FB468" s="56"/>
      <c r="FC468" s="56"/>
      <c r="FD468" s="56"/>
      <c r="FE468" s="56"/>
      <c r="FF468" s="56"/>
      <c r="FG468" s="56"/>
      <c r="FH468" s="56"/>
      <c r="FI468" s="56"/>
      <c r="FJ468" s="56"/>
      <c r="FK468" s="56"/>
      <c r="FL468" s="56"/>
      <c r="FM468" s="56"/>
      <c r="FN468" s="56"/>
      <c r="FO468" s="56"/>
      <c r="FP468" s="56"/>
      <c r="FQ468" s="56"/>
      <c r="FR468" s="56"/>
      <c r="FS468" s="56"/>
      <c r="FT468" s="56"/>
      <c r="FU468" s="56"/>
      <c r="FV468" s="56"/>
      <c r="FW468" s="56"/>
      <c r="FX468" s="56"/>
      <c r="FY468" s="56"/>
      <c r="FZ468" s="56"/>
      <c r="GA468" s="56"/>
      <c r="GB468" s="56"/>
      <c r="GC468" s="56"/>
      <c r="GD468" s="56"/>
      <c r="GE468" s="56"/>
      <c r="GF468" s="56"/>
      <c r="GG468" s="56"/>
      <c r="GH468" s="56"/>
      <c r="GI468" s="56"/>
      <c r="GJ468" s="56"/>
      <c r="GK468" s="56"/>
      <c r="GL468" s="56"/>
      <c r="GM468" s="56"/>
      <c r="GN468" s="56"/>
      <c r="GO468" s="56"/>
      <c r="GP468" s="56"/>
      <c r="GQ468" s="56"/>
      <c r="GR468" s="56"/>
      <c r="GS468" s="56"/>
      <c r="GT468" s="56"/>
      <c r="GU468" s="56"/>
      <c r="GV468" s="56"/>
      <c r="GW468" s="56"/>
      <c r="GX468" s="56"/>
      <c r="GY468" s="56"/>
      <c r="GZ468" s="56"/>
      <c r="HA468" s="56"/>
      <c r="HB468" s="56"/>
      <c r="HC468" s="56"/>
      <c r="HD468" s="56"/>
      <c r="HE468" s="56"/>
      <c r="HF468" s="56"/>
      <c r="HG468" s="56"/>
      <c r="HH468" s="56"/>
      <c r="HI468" s="56"/>
      <c r="HJ468" s="56"/>
      <c r="HK468" s="56"/>
      <c r="HL468" s="56"/>
      <c r="HM468" s="56"/>
      <c r="HN468" s="56"/>
      <c r="HO468" s="56"/>
      <c r="HP468" s="56"/>
      <c r="HQ468" s="56"/>
      <c r="HR468" s="56"/>
      <c r="HS468" s="56"/>
      <c r="HT468" s="56"/>
      <c r="HU468" s="56"/>
      <c r="HV468" s="56"/>
      <c r="HW468" s="56"/>
      <c r="HX468" s="56"/>
      <c r="HY468" s="56"/>
      <c r="HZ468" s="56"/>
      <c r="IA468" s="56"/>
      <c r="IB468" s="56"/>
      <c r="IC468" s="56"/>
      <c r="ID468" s="56"/>
      <c r="IE468" s="56"/>
      <c r="IF468" s="56"/>
      <c r="IG468" s="56"/>
      <c r="IH468" s="56"/>
      <c r="II468" s="56"/>
    </row>
    <row r="469" spans="3:243" x14ac:dyDescent="0.25">
      <c r="C469" s="56"/>
      <c r="D469" s="56"/>
      <c r="E469" s="56"/>
      <c r="F469" s="354"/>
      <c r="G469" s="354"/>
      <c r="H469" s="56"/>
      <c r="I469" s="56"/>
      <c r="J469" s="56"/>
      <c r="K469" s="56"/>
      <c r="L469" s="56"/>
      <c r="M469" s="598"/>
      <c r="N469" s="56"/>
      <c r="O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56"/>
      <c r="HA469" s="56"/>
      <c r="HB469" s="56"/>
      <c r="HC469" s="56"/>
      <c r="HD469" s="56"/>
      <c r="HE469" s="56"/>
      <c r="HF469" s="56"/>
      <c r="HG469" s="56"/>
      <c r="HH469" s="56"/>
      <c r="HI469" s="56"/>
      <c r="HJ469" s="56"/>
      <c r="HK469" s="56"/>
      <c r="HL469" s="56"/>
      <c r="HM469" s="56"/>
      <c r="HN469" s="56"/>
      <c r="HO469" s="56"/>
      <c r="HP469" s="56"/>
      <c r="HQ469" s="56"/>
      <c r="HR469" s="56"/>
      <c r="HS469" s="56"/>
      <c r="HT469" s="56"/>
      <c r="HU469" s="56"/>
      <c r="HV469" s="56"/>
      <c r="HW469" s="56"/>
      <c r="HX469" s="56"/>
      <c r="HY469" s="56"/>
      <c r="HZ469" s="56"/>
      <c r="IA469" s="56"/>
      <c r="IB469" s="56"/>
      <c r="IC469" s="56"/>
      <c r="ID469" s="56"/>
      <c r="IE469" s="56"/>
      <c r="IF469" s="56"/>
      <c r="IG469" s="56"/>
      <c r="IH469" s="56"/>
      <c r="II469" s="56"/>
    </row>
    <row r="470" spans="3:243" x14ac:dyDescent="0.25">
      <c r="C470" s="56"/>
      <c r="D470" s="56"/>
      <c r="E470" s="56"/>
      <c r="F470" s="354"/>
      <c r="G470" s="354"/>
      <c r="H470" s="56"/>
      <c r="I470" s="56"/>
      <c r="J470" s="56"/>
      <c r="K470" s="56"/>
      <c r="L470" s="56"/>
      <c r="M470" s="598"/>
      <c r="N470" s="56"/>
      <c r="O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6"/>
      <c r="GQ470" s="56"/>
      <c r="GR470" s="56"/>
      <c r="GS470" s="56"/>
      <c r="GT470" s="56"/>
      <c r="GU470" s="56"/>
      <c r="GV470" s="56"/>
      <c r="GW470" s="56"/>
      <c r="GX470" s="56"/>
      <c r="GY470" s="56"/>
      <c r="GZ470" s="56"/>
      <c r="HA470" s="56"/>
      <c r="HB470" s="56"/>
      <c r="HC470" s="56"/>
      <c r="HD470" s="56"/>
      <c r="HE470" s="56"/>
      <c r="HF470" s="56"/>
      <c r="HG470" s="56"/>
      <c r="HH470" s="56"/>
      <c r="HI470" s="56"/>
      <c r="HJ470" s="56"/>
      <c r="HK470" s="56"/>
      <c r="HL470" s="56"/>
      <c r="HM470" s="56"/>
      <c r="HN470" s="56"/>
      <c r="HO470" s="56"/>
      <c r="HP470" s="56"/>
      <c r="HQ470" s="56"/>
      <c r="HR470" s="56"/>
      <c r="HS470" s="56"/>
      <c r="HT470" s="56"/>
      <c r="HU470" s="56"/>
      <c r="HV470" s="56"/>
      <c r="HW470" s="56"/>
      <c r="HX470" s="56"/>
      <c r="HY470" s="56"/>
      <c r="HZ470" s="56"/>
      <c r="IA470" s="56"/>
      <c r="IB470" s="56"/>
      <c r="IC470" s="56"/>
      <c r="ID470" s="56"/>
      <c r="IE470" s="56"/>
      <c r="IF470" s="56"/>
      <c r="IG470" s="56"/>
      <c r="IH470" s="56"/>
      <c r="II470" s="56"/>
    </row>
    <row r="471" spans="3:243" x14ac:dyDescent="0.25">
      <c r="C471" s="56"/>
      <c r="D471" s="56"/>
      <c r="E471" s="56"/>
      <c r="F471" s="354"/>
      <c r="G471" s="354"/>
      <c r="H471" s="56"/>
      <c r="I471" s="56"/>
      <c r="J471" s="56"/>
      <c r="K471" s="56"/>
      <c r="L471" s="56"/>
      <c r="M471" s="598"/>
      <c r="N471" s="56"/>
      <c r="O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56"/>
      <c r="HA471" s="56"/>
      <c r="HB471" s="56"/>
      <c r="HC471" s="56"/>
      <c r="HD471" s="56"/>
      <c r="HE471" s="56"/>
      <c r="HF471" s="56"/>
      <c r="HG471" s="56"/>
      <c r="HH471" s="56"/>
      <c r="HI471" s="56"/>
      <c r="HJ471" s="56"/>
      <c r="HK471" s="56"/>
      <c r="HL471" s="56"/>
      <c r="HM471" s="56"/>
      <c r="HN471" s="56"/>
      <c r="HO471" s="56"/>
      <c r="HP471" s="56"/>
      <c r="HQ471" s="56"/>
      <c r="HR471" s="56"/>
      <c r="HS471" s="56"/>
      <c r="HT471" s="56"/>
      <c r="HU471" s="56"/>
      <c r="HV471" s="56"/>
      <c r="HW471" s="56"/>
      <c r="HX471" s="56"/>
      <c r="HY471" s="56"/>
      <c r="HZ471" s="56"/>
      <c r="IA471" s="56"/>
      <c r="IB471" s="56"/>
      <c r="IC471" s="56"/>
      <c r="ID471" s="56"/>
      <c r="IE471" s="56"/>
      <c r="IF471" s="56"/>
      <c r="IG471" s="56"/>
      <c r="IH471" s="56"/>
      <c r="II471" s="56"/>
    </row>
    <row r="472" spans="3:243" x14ac:dyDescent="0.25">
      <c r="C472" s="56"/>
      <c r="D472" s="56"/>
      <c r="E472" s="56"/>
      <c r="F472" s="354"/>
      <c r="G472" s="354"/>
      <c r="H472" s="56"/>
      <c r="I472" s="56"/>
      <c r="J472" s="56"/>
      <c r="K472" s="56"/>
      <c r="L472" s="56"/>
      <c r="M472" s="598"/>
      <c r="N472" s="56"/>
      <c r="O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c r="BY472" s="56"/>
      <c r="BZ472" s="56"/>
      <c r="CA472" s="56"/>
      <c r="CB472" s="56"/>
      <c r="CC472" s="56"/>
      <c r="CD472" s="56"/>
      <c r="CE472" s="56"/>
      <c r="CF472" s="56"/>
      <c r="CG472" s="56"/>
      <c r="CH472" s="56"/>
      <c r="CI472" s="56"/>
      <c r="CJ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6"/>
      <c r="GQ472" s="56"/>
      <c r="GR472" s="56"/>
      <c r="GS472" s="56"/>
      <c r="GT472" s="56"/>
      <c r="GU472" s="56"/>
      <c r="GV472" s="56"/>
      <c r="GW472" s="56"/>
      <c r="GX472" s="56"/>
      <c r="GY472" s="56"/>
      <c r="GZ472" s="56"/>
      <c r="HA472" s="56"/>
      <c r="HB472" s="56"/>
      <c r="HC472" s="56"/>
      <c r="HD472" s="56"/>
      <c r="HE472" s="56"/>
      <c r="HF472" s="56"/>
      <c r="HG472" s="56"/>
      <c r="HH472" s="56"/>
      <c r="HI472" s="56"/>
      <c r="HJ472" s="56"/>
      <c r="HK472" s="56"/>
      <c r="HL472" s="56"/>
      <c r="HM472" s="56"/>
      <c r="HN472" s="56"/>
      <c r="HO472" s="56"/>
      <c r="HP472" s="56"/>
      <c r="HQ472" s="56"/>
      <c r="HR472" s="56"/>
      <c r="HS472" s="56"/>
      <c r="HT472" s="56"/>
      <c r="HU472" s="56"/>
      <c r="HV472" s="56"/>
      <c r="HW472" s="56"/>
      <c r="HX472" s="56"/>
      <c r="HY472" s="56"/>
      <c r="HZ472" s="56"/>
      <c r="IA472" s="56"/>
      <c r="IB472" s="56"/>
      <c r="IC472" s="56"/>
      <c r="ID472" s="56"/>
      <c r="IE472" s="56"/>
      <c r="IF472" s="56"/>
      <c r="IG472" s="56"/>
      <c r="IH472" s="56"/>
      <c r="II472" s="56"/>
    </row>
    <row r="473" spans="3:243" x14ac:dyDescent="0.25">
      <c r="C473" s="56"/>
      <c r="D473" s="56"/>
      <c r="E473" s="56"/>
      <c r="F473" s="354"/>
      <c r="G473" s="354"/>
      <c r="H473" s="56"/>
      <c r="I473" s="56"/>
      <c r="J473" s="56"/>
      <c r="K473" s="56"/>
      <c r="L473" s="56"/>
      <c r="M473" s="598"/>
      <c r="N473" s="56"/>
      <c r="O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56"/>
      <c r="HA473" s="56"/>
      <c r="HB473" s="56"/>
      <c r="HC473" s="56"/>
      <c r="HD473" s="56"/>
      <c r="HE473" s="56"/>
      <c r="HF473" s="56"/>
      <c r="HG473" s="56"/>
      <c r="HH473" s="56"/>
      <c r="HI473" s="56"/>
      <c r="HJ473" s="56"/>
      <c r="HK473" s="56"/>
      <c r="HL473" s="56"/>
      <c r="HM473" s="56"/>
      <c r="HN473" s="56"/>
      <c r="HO473" s="56"/>
      <c r="HP473" s="56"/>
      <c r="HQ473" s="56"/>
      <c r="HR473" s="56"/>
      <c r="HS473" s="56"/>
      <c r="HT473" s="56"/>
      <c r="HU473" s="56"/>
      <c r="HV473" s="56"/>
      <c r="HW473" s="56"/>
      <c r="HX473" s="56"/>
      <c r="HY473" s="56"/>
      <c r="HZ473" s="56"/>
      <c r="IA473" s="56"/>
      <c r="IB473" s="56"/>
      <c r="IC473" s="56"/>
      <c r="ID473" s="56"/>
      <c r="IE473" s="56"/>
      <c r="IF473" s="56"/>
      <c r="IG473" s="56"/>
      <c r="IH473" s="56"/>
      <c r="II473" s="56"/>
    </row>
    <row r="474" spans="3:243" x14ac:dyDescent="0.25">
      <c r="C474" s="56"/>
      <c r="D474" s="56"/>
      <c r="E474" s="56"/>
      <c r="F474" s="354"/>
      <c r="G474" s="354"/>
      <c r="H474" s="56"/>
      <c r="I474" s="56"/>
      <c r="J474" s="56"/>
      <c r="K474" s="56"/>
      <c r="L474" s="56"/>
      <c r="M474" s="598"/>
      <c r="N474" s="56"/>
      <c r="O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6"/>
      <c r="GQ474" s="56"/>
      <c r="GR474" s="56"/>
      <c r="GS474" s="56"/>
      <c r="GT474" s="56"/>
      <c r="GU474" s="56"/>
      <c r="GV474" s="56"/>
      <c r="GW474" s="56"/>
      <c r="GX474" s="56"/>
      <c r="GY474" s="56"/>
      <c r="GZ474" s="56"/>
      <c r="HA474" s="56"/>
      <c r="HB474" s="56"/>
      <c r="HC474" s="56"/>
      <c r="HD474" s="56"/>
      <c r="HE474" s="56"/>
      <c r="HF474" s="56"/>
      <c r="HG474" s="56"/>
      <c r="HH474" s="56"/>
      <c r="HI474" s="56"/>
      <c r="HJ474" s="56"/>
      <c r="HK474" s="56"/>
      <c r="HL474" s="56"/>
      <c r="HM474" s="56"/>
      <c r="HN474" s="56"/>
      <c r="HO474" s="56"/>
      <c r="HP474" s="56"/>
      <c r="HQ474" s="56"/>
      <c r="HR474" s="56"/>
      <c r="HS474" s="56"/>
      <c r="HT474" s="56"/>
      <c r="HU474" s="56"/>
      <c r="HV474" s="56"/>
      <c r="HW474" s="56"/>
      <c r="HX474" s="56"/>
      <c r="HY474" s="56"/>
      <c r="HZ474" s="56"/>
      <c r="IA474" s="56"/>
      <c r="IB474" s="56"/>
      <c r="IC474" s="56"/>
      <c r="ID474" s="56"/>
      <c r="IE474" s="56"/>
      <c r="IF474" s="56"/>
      <c r="IG474" s="56"/>
      <c r="IH474" s="56"/>
      <c r="II474" s="56"/>
    </row>
    <row r="475" spans="3:243" x14ac:dyDescent="0.25">
      <c r="C475" s="56"/>
      <c r="D475" s="56"/>
      <c r="E475" s="56"/>
      <c r="F475" s="354"/>
      <c r="G475" s="354"/>
      <c r="H475" s="56"/>
      <c r="I475" s="56"/>
      <c r="J475" s="56"/>
      <c r="K475" s="56"/>
      <c r="L475" s="56"/>
      <c r="M475" s="598"/>
      <c r="N475" s="56"/>
      <c r="O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56"/>
      <c r="HA475" s="56"/>
      <c r="HB475" s="56"/>
      <c r="HC475" s="56"/>
      <c r="HD475" s="56"/>
      <c r="HE475" s="56"/>
      <c r="HF475" s="56"/>
      <c r="HG475" s="56"/>
      <c r="HH475" s="56"/>
      <c r="HI475" s="56"/>
      <c r="HJ475" s="56"/>
      <c r="HK475" s="56"/>
      <c r="HL475" s="56"/>
      <c r="HM475" s="56"/>
      <c r="HN475" s="56"/>
      <c r="HO475" s="56"/>
      <c r="HP475" s="56"/>
      <c r="HQ475" s="56"/>
      <c r="HR475" s="56"/>
      <c r="HS475" s="56"/>
      <c r="HT475" s="56"/>
      <c r="HU475" s="56"/>
      <c r="HV475" s="56"/>
      <c r="HW475" s="56"/>
      <c r="HX475" s="56"/>
      <c r="HY475" s="56"/>
      <c r="HZ475" s="56"/>
      <c r="IA475" s="56"/>
      <c r="IB475" s="56"/>
      <c r="IC475" s="56"/>
      <c r="ID475" s="56"/>
      <c r="IE475" s="56"/>
      <c r="IF475" s="56"/>
      <c r="IG475" s="56"/>
      <c r="IH475" s="56"/>
      <c r="II475" s="56"/>
    </row>
    <row r="476" spans="3:243" x14ac:dyDescent="0.25">
      <c r="C476" s="56"/>
      <c r="D476" s="56"/>
      <c r="E476" s="56"/>
      <c r="F476" s="354"/>
      <c r="G476" s="354"/>
      <c r="H476" s="56"/>
      <c r="I476" s="56"/>
      <c r="J476" s="56"/>
      <c r="K476" s="56"/>
      <c r="L476" s="56"/>
      <c r="M476" s="598"/>
      <c r="N476" s="56"/>
      <c r="O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56"/>
      <c r="HA476" s="56"/>
      <c r="HB476" s="56"/>
      <c r="HC476" s="56"/>
      <c r="HD476" s="56"/>
      <c r="HE476" s="56"/>
      <c r="HF476" s="56"/>
      <c r="HG476" s="56"/>
      <c r="HH476" s="56"/>
      <c r="HI476" s="56"/>
      <c r="HJ476" s="56"/>
      <c r="HK476" s="56"/>
      <c r="HL476" s="56"/>
      <c r="HM476" s="56"/>
      <c r="HN476" s="56"/>
      <c r="HO476" s="56"/>
      <c r="HP476" s="56"/>
      <c r="HQ476" s="56"/>
      <c r="HR476" s="56"/>
      <c r="HS476" s="56"/>
      <c r="HT476" s="56"/>
      <c r="HU476" s="56"/>
      <c r="HV476" s="56"/>
      <c r="HW476" s="56"/>
      <c r="HX476" s="56"/>
      <c r="HY476" s="56"/>
      <c r="HZ476" s="56"/>
      <c r="IA476" s="56"/>
      <c r="IB476" s="56"/>
      <c r="IC476" s="56"/>
      <c r="ID476" s="56"/>
      <c r="IE476" s="56"/>
      <c r="IF476" s="56"/>
      <c r="IG476" s="56"/>
      <c r="IH476" s="56"/>
      <c r="II476" s="56"/>
    </row>
    <row r="477" spans="3:243" x14ac:dyDescent="0.25">
      <c r="C477" s="56"/>
      <c r="D477" s="56"/>
      <c r="E477" s="56"/>
      <c r="F477" s="354"/>
      <c r="G477" s="354"/>
      <c r="H477" s="56"/>
      <c r="I477" s="56"/>
      <c r="J477" s="56"/>
      <c r="K477" s="56"/>
      <c r="L477" s="56"/>
      <c r="M477" s="598"/>
      <c r="N477" s="56"/>
      <c r="O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c r="BY477" s="56"/>
      <c r="BZ477" s="56"/>
      <c r="CA477" s="56"/>
      <c r="CB477" s="56"/>
      <c r="CC477" s="56"/>
      <c r="CD477" s="56"/>
      <c r="CE477" s="56"/>
      <c r="CF477" s="56"/>
      <c r="CG477" s="56"/>
      <c r="CH477" s="56"/>
      <c r="CI477" s="56"/>
      <c r="CJ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6"/>
      <c r="GQ477" s="56"/>
      <c r="GR477" s="56"/>
      <c r="GS477" s="56"/>
      <c r="GT477" s="56"/>
      <c r="GU477" s="56"/>
      <c r="GV477" s="56"/>
      <c r="GW477" s="56"/>
      <c r="GX477" s="56"/>
      <c r="GY477" s="56"/>
      <c r="GZ477" s="56"/>
      <c r="HA477" s="56"/>
      <c r="HB477" s="56"/>
      <c r="HC477" s="56"/>
      <c r="HD477" s="56"/>
      <c r="HE477" s="56"/>
      <c r="HF477" s="56"/>
      <c r="HG477" s="56"/>
      <c r="HH477" s="56"/>
      <c r="HI477" s="56"/>
      <c r="HJ477" s="56"/>
      <c r="HK477" s="56"/>
      <c r="HL477" s="56"/>
      <c r="HM477" s="56"/>
      <c r="HN477" s="56"/>
      <c r="HO477" s="56"/>
      <c r="HP477" s="56"/>
      <c r="HQ477" s="56"/>
      <c r="HR477" s="56"/>
      <c r="HS477" s="56"/>
      <c r="HT477" s="56"/>
      <c r="HU477" s="56"/>
      <c r="HV477" s="56"/>
      <c r="HW477" s="56"/>
      <c r="HX477" s="56"/>
      <c r="HY477" s="56"/>
      <c r="HZ477" s="56"/>
      <c r="IA477" s="56"/>
      <c r="IB477" s="56"/>
      <c r="IC477" s="56"/>
      <c r="ID477" s="56"/>
      <c r="IE477" s="56"/>
      <c r="IF477" s="56"/>
      <c r="IG477" s="56"/>
      <c r="IH477" s="56"/>
      <c r="II477" s="56"/>
    </row>
    <row r="478" spans="3:243" x14ac:dyDescent="0.25">
      <c r="C478" s="56"/>
      <c r="D478" s="56"/>
      <c r="E478" s="56"/>
      <c r="F478" s="354"/>
      <c r="G478" s="354"/>
      <c r="H478" s="56"/>
      <c r="I478" s="56"/>
      <c r="J478" s="56"/>
      <c r="K478" s="56"/>
      <c r="L478" s="56"/>
      <c r="M478" s="598"/>
      <c r="N478" s="56"/>
      <c r="O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c r="BY478" s="56"/>
      <c r="BZ478" s="56"/>
      <c r="CA478" s="56"/>
      <c r="CB478" s="56"/>
      <c r="CC478" s="56"/>
      <c r="CD478" s="56"/>
      <c r="CE478" s="56"/>
      <c r="CF478" s="56"/>
      <c r="CG478" s="56"/>
      <c r="CH478" s="56"/>
      <c r="CI478" s="56"/>
      <c r="CJ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6"/>
      <c r="GQ478" s="56"/>
      <c r="GR478" s="56"/>
      <c r="GS478" s="56"/>
      <c r="GT478" s="56"/>
      <c r="GU478" s="56"/>
      <c r="GV478" s="56"/>
      <c r="GW478" s="56"/>
      <c r="GX478" s="56"/>
      <c r="GY478" s="56"/>
      <c r="GZ478" s="56"/>
      <c r="HA478" s="56"/>
      <c r="HB478" s="56"/>
      <c r="HC478" s="56"/>
      <c r="HD478" s="56"/>
      <c r="HE478" s="56"/>
      <c r="HF478" s="56"/>
      <c r="HG478" s="56"/>
      <c r="HH478" s="56"/>
      <c r="HI478" s="56"/>
      <c r="HJ478" s="56"/>
      <c r="HK478" s="56"/>
      <c r="HL478" s="56"/>
      <c r="HM478" s="56"/>
      <c r="HN478" s="56"/>
      <c r="HO478" s="56"/>
      <c r="HP478" s="56"/>
      <c r="HQ478" s="56"/>
      <c r="HR478" s="56"/>
      <c r="HS478" s="56"/>
      <c r="HT478" s="56"/>
      <c r="HU478" s="56"/>
      <c r="HV478" s="56"/>
      <c r="HW478" s="56"/>
      <c r="HX478" s="56"/>
      <c r="HY478" s="56"/>
      <c r="HZ478" s="56"/>
      <c r="IA478" s="56"/>
      <c r="IB478" s="56"/>
      <c r="IC478" s="56"/>
      <c r="ID478" s="56"/>
      <c r="IE478" s="56"/>
      <c r="IF478" s="56"/>
      <c r="IG478" s="56"/>
      <c r="IH478" s="56"/>
      <c r="II478" s="56"/>
    </row>
    <row r="479" spans="3:243" x14ac:dyDescent="0.25">
      <c r="C479" s="56"/>
      <c r="D479" s="56"/>
      <c r="E479" s="56"/>
      <c r="F479" s="354"/>
      <c r="G479" s="354"/>
      <c r="H479" s="56"/>
      <c r="I479" s="56"/>
      <c r="J479" s="56"/>
      <c r="K479" s="56"/>
      <c r="L479" s="56"/>
      <c r="M479" s="598"/>
      <c r="N479" s="56"/>
      <c r="O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c r="BY479" s="56"/>
      <c r="BZ479" s="56"/>
      <c r="CA479" s="56"/>
      <c r="CB479" s="56"/>
      <c r="CC479" s="56"/>
      <c r="CD479" s="56"/>
      <c r="CE479" s="56"/>
      <c r="CF479" s="56"/>
      <c r="CG479" s="56"/>
      <c r="CH479" s="56"/>
      <c r="CI479" s="56"/>
      <c r="CJ479" s="56"/>
      <c r="CK479" s="56"/>
      <c r="CL479" s="56"/>
      <c r="CM479" s="56"/>
      <c r="CN479" s="56"/>
      <c r="CO479" s="56"/>
      <c r="CP479" s="56"/>
      <c r="CQ479" s="56"/>
      <c r="CR479" s="56"/>
      <c r="CS479" s="56"/>
      <c r="CT479" s="56"/>
      <c r="CU479" s="56"/>
      <c r="CV479" s="56"/>
      <c r="CW479" s="56"/>
      <c r="CX479" s="56"/>
      <c r="CY479" s="56"/>
      <c r="CZ479" s="56"/>
      <c r="DA479" s="56"/>
      <c r="DB479" s="56"/>
      <c r="DC479" s="56"/>
      <c r="DD479" s="56"/>
      <c r="DE479" s="56"/>
      <c r="DF479" s="56"/>
      <c r="DG479" s="56"/>
      <c r="DH479" s="56"/>
      <c r="DI479" s="56"/>
      <c r="DJ479" s="56"/>
      <c r="DK479" s="56"/>
      <c r="DL479" s="56"/>
      <c r="DM479" s="56"/>
      <c r="DN479" s="56"/>
      <c r="DO479" s="56"/>
      <c r="DP479" s="56"/>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c r="EM479" s="56"/>
      <c r="EN479" s="56"/>
      <c r="EO479" s="56"/>
      <c r="EP479" s="56"/>
      <c r="EQ479" s="56"/>
      <c r="ER479" s="56"/>
      <c r="ES479" s="56"/>
      <c r="ET479" s="56"/>
      <c r="EU479" s="56"/>
      <c r="EV479" s="56"/>
      <c r="EW479" s="56"/>
      <c r="EX479" s="56"/>
      <c r="EY479" s="56"/>
      <c r="EZ479" s="56"/>
      <c r="FA479" s="56"/>
      <c r="FB479" s="56"/>
      <c r="FC479" s="56"/>
      <c r="FD479" s="56"/>
      <c r="FE479" s="56"/>
      <c r="FF479" s="56"/>
      <c r="FG479" s="56"/>
      <c r="FH479" s="56"/>
      <c r="FI479" s="56"/>
      <c r="FJ479" s="56"/>
      <c r="FK479" s="56"/>
      <c r="FL479" s="56"/>
      <c r="FM479" s="56"/>
      <c r="FN479" s="56"/>
      <c r="FO479" s="56"/>
      <c r="FP479" s="56"/>
      <c r="FQ479" s="56"/>
      <c r="FR479" s="56"/>
      <c r="FS479" s="56"/>
      <c r="FT479" s="56"/>
      <c r="FU479" s="56"/>
      <c r="FV479" s="56"/>
      <c r="FW479" s="56"/>
      <c r="FX479" s="56"/>
      <c r="FY479" s="56"/>
      <c r="FZ479" s="56"/>
      <c r="GA479" s="56"/>
      <c r="GB479" s="56"/>
      <c r="GC479" s="56"/>
      <c r="GD479" s="56"/>
      <c r="GE479" s="56"/>
      <c r="GF479" s="56"/>
      <c r="GG479" s="56"/>
      <c r="GH479" s="56"/>
      <c r="GI479" s="56"/>
      <c r="GJ479" s="56"/>
      <c r="GK479" s="56"/>
      <c r="GL479" s="56"/>
      <c r="GM479" s="56"/>
      <c r="GN479" s="56"/>
      <c r="GO479" s="56"/>
      <c r="GP479" s="56"/>
      <c r="GQ479" s="56"/>
      <c r="GR479" s="56"/>
      <c r="GS479" s="56"/>
      <c r="GT479" s="56"/>
      <c r="GU479" s="56"/>
      <c r="GV479" s="56"/>
      <c r="GW479" s="56"/>
      <c r="GX479" s="56"/>
      <c r="GY479" s="56"/>
      <c r="GZ479" s="56"/>
      <c r="HA479" s="56"/>
      <c r="HB479" s="56"/>
      <c r="HC479" s="56"/>
      <c r="HD479" s="56"/>
      <c r="HE479" s="56"/>
      <c r="HF479" s="56"/>
      <c r="HG479" s="56"/>
      <c r="HH479" s="56"/>
      <c r="HI479" s="56"/>
      <c r="HJ479" s="56"/>
      <c r="HK479" s="56"/>
      <c r="HL479" s="56"/>
      <c r="HM479" s="56"/>
      <c r="HN479" s="56"/>
      <c r="HO479" s="56"/>
      <c r="HP479" s="56"/>
      <c r="HQ479" s="56"/>
      <c r="HR479" s="56"/>
      <c r="HS479" s="56"/>
      <c r="HT479" s="56"/>
      <c r="HU479" s="56"/>
      <c r="HV479" s="56"/>
      <c r="HW479" s="56"/>
      <c r="HX479" s="56"/>
      <c r="HY479" s="56"/>
      <c r="HZ479" s="56"/>
      <c r="IA479" s="56"/>
      <c r="IB479" s="56"/>
      <c r="IC479" s="56"/>
      <c r="ID479" s="56"/>
      <c r="IE479" s="56"/>
      <c r="IF479" s="56"/>
      <c r="IG479" s="56"/>
      <c r="IH479" s="56"/>
      <c r="II479" s="56"/>
    </row>
    <row r="480" spans="3:243" x14ac:dyDescent="0.25">
      <c r="C480" s="56"/>
      <c r="D480" s="56"/>
      <c r="E480" s="56"/>
      <c r="F480" s="354"/>
      <c r="G480" s="354"/>
      <c r="H480" s="56"/>
      <c r="I480" s="56"/>
      <c r="J480" s="56"/>
      <c r="K480" s="56"/>
      <c r="L480" s="56"/>
      <c r="M480" s="598"/>
      <c r="N480" s="56"/>
      <c r="O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c r="EU480" s="56"/>
      <c r="EV480" s="56"/>
      <c r="EW480" s="56"/>
      <c r="EX480" s="56"/>
      <c r="EY480" s="56"/>
      <c r="EZ480" s="56"/>
      <c r="FA480" s="56"/>
      <c r="FB480" s="56"/>
      <c r="FC480" s="56"/>
      <c r="FD480" s="56"/>
      <c r="FE480" s="56"/>
      <c r="FF480" s="56"/>
      <c r="FG480" s="56"/>
      <c r="FH480" s="56"/>
      <c r="FI480" s="56"/>
      <c r="FJ480" s="56"/>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56"/>
      <c r="HA480" s="56"/>
      <c r="HB480" s="56"/>
      <c r="HC480" s="56"/>
      <c r="HD480" s="56"/>
      <c r="HE480" s="56"/>
      <c r="HF480" s="56"/>
      <c r="HG480" s="56"/>
      <c r="HH480" s="56"/>
      <c r="HI480" s="56"/>
      <c r="HJ480" s="56"/>
      <c r="HK480" s="56"/>
      <c r="HL480" s="56"/>
      <c r="HM480" s="56"/>
      <c r="HN480" s="56"/>
      <c r="HO480" s="56"/>
      <c r="HP480" s="56"/>
      <c r="HQ480" s="56"/>
      <c r="HR480" s="56"/>
      <c r="HS480" s="56"/>
      <c r="HT480" s="56"/>
      <c r="HU480" s="56"/>
      <c r="HV480" s="56"/>
      <c r="HW480" s="56"/>
      <c r="HX480" s="56"/>
      <c r="HY480" s="56"/>
      <c r="HZ480" s="56"/>
      <c r="IA480" s="56"/>
      <c r="IB480" s="56"/>
      <c r="IC480" s="56"/>
      <c r="ID480" s="56"/>
      <c r="IE480" s="56"/>
      <c r="IF480" s="56"/>
      <c r="IG480" s="56"/>
      <c r="IH480" s="56"/>
      <c r="II480" s="56"/>
    </row>
    <row r="481" spans="3:243" x14ac:dyDescent="0.25">
      <c r="C481" s="56"/>
      <c r="D481" s="56"/>
      <c r="E481" s="56"/>
      <c r="F481" s="354"/>
      <c r="G481" s="354"/>
      <c r="H481" s="56"/>
      <c r="I481" s="56"/>
      <c r="J481" s="56"/>
      <c r="K481" s="56"/>
      <c r="L481" s="56"/>
      <c r="M481" s="598"/>
      <c r="N481" s="56"/>
      <c r="O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c r="BY481" s="56"/>
      <c r="BZ481" s="56"/>
      <c r="CA481" s="56"/>
      <c r="CB481" s="56"/>
      <c r="CC481" s="56"/>
      <c r="CD481" s="56"/>
      <c r="CE481" s="56"/>
      <c r="CF481" s="56"/>
      <c r="CG481" s="56"/>
      <c r="CH481" s="56"/>
      <c r="CI481" s="56"/>
      <c r="CJ481" s="56"/>
      <c r="CK481" s="56"/>
      <c r="CL481" s="56"/>
      <c r="CM481" s="56"/>
      <c r="CN481" s="56"/>
      <c r="CO481" s="56"/>
      <c r="CP481" s="56"/>
      <c r="CQ481" s="56"/>
      <c r="CR481" s="56"/>
      <c r="CS481" s="56"/>
      <c r="CT481" s="56"/>
      <c r="CU481" s="56"/>
      <c r="CV481" s="56"/>
      <c r="CW481" s="56"/>
      <c r="CX481" s="56"/>
      <c r="CY481" s="56"/>
      <c r="CZ481" s="56"/>
      <c r="DA481" s="56"/>
      <c r="DB481" s="56"/>
      <c r="DC481" s="56"/>
      <c r="DD481" s="56"/>
      <c r="DE481" s="56"/>
      <c r="DF481" s="56"/>
      <c r="DG481" s="56"/>
      <c r="DH481" s="56"/>
      <c r="DI481" s="56"/>
      <c r="DJ481" s="56"/>
      <c r="DK481" s="56"/>
      <c r="DL481" s="56"/>
      <c r="DM481" s="56"/>
      <c r="DN481" s="56"/>
      <c r="DO481" s="56"/>
      <c r="DP481" s="56"/>
      <c r="DQ481" s="56"/>
      <c r="DR481" s="56"/>
      <c r="DS481" s="56"/>
      <c r="DT481" s="56"/>
      <c r="DU481" s="56"/>
      <c r="DV481" s="56"/>
      <c r="DW481" s="56"/>
      <c r="DX481" s="56"/>
      <c r="DY481" s="56"/>
      <c r="DZ481" s="56"/>
      <c r="EA481" s="56"/>
      <c r="EB481" s="56"/>
      <c r="EC481" s="56"/>
      <c r="ED481" s="56"/>
      <c r="EE481" s="56"/>
      <c r="EF481" s="56"/>
      <c r="EG481" s="56"/>
      <c r="EH481" s="56"/>
      <c r="EI481" s="56"/>
      <c r="EJ481" s="56"/>
      <c r="EK481" s="56"/>
      <c r="EL481" s="56"/>
      <c r="EM481" s="56"/>
      <c r="EN481" s="56"/>
      <c r="EO481" s="56"/>
      <c r="EP481" s="56"/>
      <c r="EQ481" s="56"/>
      <c r="ER481" s="56"/>
      <c r="ES481" s="56"/>
      <c r="ET481" s="56"/>
      <c r="EU481" s="56"/>
      <c r="EV481" s="56"/>
      <c r="EW481" s="56"/>
      <c r="EX481" s="56"/>
      <c r="EY481" s="56"/>
      <c r="EZ481" s="56"/>
      <c r="FA481" s="56"/>
      <c r="FB481" s="56"/>
      <c r="FC481" s="56"/>
      <c r="FD481" s="56"/>
      <c r="FE481" s="56"/>
      <c r="FF481" s="56"/>
      <c r="FG481" s="56"/>
      <c r="FH481" s="56"/>
      <c r="FI481" s="56"/>
      <c r="FJ481" s="56"/>
      <c r="FK481" s="56"/>
      <c r="FL481" s="56"/>
      <c r="FM481" s="56"/>
      <c r="FN481" s="56"/>
      <c r="FO481" s="56"/>
      <c r="FP481" s="56"/>
      <c r="FQ481" s="56"/>
      <c r="FR481" s="56"/>
      <c r="FS481" s="56"/>
      <c r="FT481" s="56"/>
      <c r="FU481" s="56"/>
      <c r="FV481" s="56"/>
      <c r="FW481" s="56"/>
      <c r="FX481" s="56"/>
      <c r="FY481" s="56"/>
      <c r="FZ481" s="56"/>
      <c r="GA481" s="56"/>
      <c r="GB481" s="56"/>
      <c r="GC481" s="56"/>
      <c r="GD481" s="56"/>
      <c r="GE481" s="56"/>
      <c r="GF481" s="56"/>
      <c r="GG481" s="56"/>
      <c r="GH481" s="56"/>
      <c r="GI481" s="56"/>
      <c r="GJ481" s="56"/>
      <c r="GK481" s="56"/>
      <c r="GL481" s="56"/>
      <c r="GM481" s="56"/>
      <c r="GN481" s="56"/>
      <c r="GO481" s="56"/>
      <c r="GP481" s="56"/>
      <c r="GQ481" s="56"/>
      <c r="GR481" s="56"/>
      <c r="GS481" s="56"/>
      <c r="GT481" s="56"/>
      <c r="GU481" s="56"/>
      <c r="GV481" s="56"/>
      <c r="GW481" s="56"/>
      <c r="GX481" s="56"/>
      <c r="GY481" s="56"/>
      <c r="GZ481" s="56"/>
      <c r="HA481" s="56"/>
      <c r="HB481" s="56"/>
      <c r="HC481" s="56"/>
      <c r="HD481" s="56"/>
      <c r="HE481" s="56"/>
      <c r="HF481" s="56"/>
      <c r="HG481" s="56"/>
      <c r="HH481" s="56"/>
      <c r="HI481" s="56"/>
      <c r="HJ481" s="56"/>
      <c r="HK481" s="56"/>
      <c r="HL481" s="56"/>
      <c r="HM481" s="56"/>
      <c r="HN481" s="56"/>
      <c r="HO481" s="56"/>
      <c r="HP481" s="56"/>
      <c r="HQ481" s="56"/>
      <c r="HR481" s="56"/>
      <c r="HS481" s="56"/>
      <c r="HT481" s="56"/>
      <c r="HU481" s="56"/>
      <c r="HV481" s="56"/>
      <c r="HW481" s="56"/>
      <c r="HX481" s="56"/>
      <c r="HY481" s="56"/>
      <c r="HZ481" s="56"/>
      <c r="IA481" s="56"/>
      <c r="IB481" s="56"/>
      <c r="IC481" s="56"/>
      <c r="ID481" s="56"/>
      <c r="IE481" s="56"/>
      <c r="IF481" s="56"/>
      <c r="IG481" s="56"/>
      <c r="IH481" s="56"/>
      <c r="II481" s="56"/>
    </row>
    <row r="482" spans="3:243" x14ac:dyDescent="0.25">
      <c r="C482" s="56"/>
      <c r="D482" s="56"/>
      <c r="E482" s="56"/>
      <c r="F482" s="354"/>
      <c r="G482" s="354"/>
      <c r="H482" s="56"/>
      <c r="I482" s="56"/>
      <c r="J482" s="56"/>
      <c r="K482" s="56"/>
      <c r="L482" s="56"/>
      <c r="M482" s="598"/>
      <c r="N482" s="56"/>
      <c r="O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c r="BY482" s="56"/>
      <c r="BZ482" s="56"/>
      <c r="CA482" s="56"/>
      <c r="CB482" s="56"/>
      <c r="CC482" s="56"/>
      <c r="CD482" s="56"/>
      <c r="CE482" s="56"/>
      <c r="CF482" s="56"/>
      <c r="CG482" s="56"/>
      <c r="CH482" s="56"/>
      <c r="CI482" s="56"/>
      <c r="CJ482" s="56"/>
      <c r="CK482" s="56"/>
      <c r="CL482" s="56"/>
      <c r="CM482" s="56"/>
      <c r="CN482" s="56"/>
      <c r="CO482" s="56"/>
      <c r="CP482" s="56"/>
      <c r="CQ482" s="56"/>
      <c r="CR482" s="56"/>
      <c r="CS482" s="56"/>
      <c r="CT482" s="56"/>
      <c r="CU482" s="56"/>
      <c r="CV482" s="56"/>
      <c r="CW482" s="56"/>
      <c r="CX482" s="56"/>
      <c r="CY482" s="56"/>
      <c r="CZ482" s="56"/>
      <c r="DA482" s="56"/>
      <c r="DB482" s="56"/>
      <c r="DC482" s="56"/>
      <c r="DD482" s="56"/>
      <c r="DE482" s="56"/>
      <c r="DF482" s="56"/>
      <c r="DG482" s="56"/>
      <c r="DH482" s="56"/>
      <c r="DI482" s="56"/>
      <c r="DJ482" s="56"/>
      <c r="DK482" s="56"/>
      <c r="DL482" s="56"/>
      <c r="DM482" s="56"/>
      <c r="DN482" s="56"/>
      <c r="DO482" s="56"/>
      <c r="DP482" s="56"/>
      <c r="DQ482" s="56"/>
      <c r="DR482" s="56"/>
      <c r="DS482" s="56"/>
      <c r="DT482" s="56"/>
      <c r="DU482" s="56"/>
      <c r="DV482" s="56"/>
      <c r="DW482" s="56"/>
      <c r="DX482" s="56"/>
      <c r="DY482" s="56"/>
      <c r="DZ482" s="56"/>
      <c r="EA482" s="56"/>
      <c r="EB482" s="56"/>
      <c r="EC482" s="56"/>
      <c r="ED482" s="56"/>
      <c r="EE482" s="56"/>
      <c r="EF482" s="56"/>
      <c r="EG482" s="56"/>
      <c r="EH482" s="56"/>
      <c r="EI482" s="56"/>
      <c r="EJ482" s="56"/>
      <c r="EK482" s="56"/>
      <c r="EL482" s="56"/>
      <c r="EM482" s="56"/>
      <c r="EN482" s="56"/>
      <c r="EO482" s="56"/>
      <c r="EP482" s="56"/>
      <c r="EQ482" s="56"/>
      <c r="ER482" s="56"/>
      <c r="ES482" s="56"/>
      <c r="ET482" s="56"/>
      <c r="EU482" s="56"/>
      <c r="EV482" s="56"/>
      <c r="EW482" s="56"/>
      <c r="EX482" s="56"/>
      <c r="EY482" s="56"/>
      <c r="EZ482" s="56"/>
      <c r="FA482" s="56"/>
      <c r="FB482" s="56"/>
      <c r="FC482" s="56"/>
      <c r="FD482" s="56"/>
      <c r="FE482" s="56"/>
      <c r="FF482" s="56"/>
      <c r="FG482" s="56"/>
      <c r="FH482" s="56"/>
      <c r="FI482" s="56"/>
      <c r="FJ482" s="56"/>
      <c r="FK482" s="56"/>
      <c r="FL482" s="56"/>
      <c r="FM482" s="56"/>
      <c r="FN482" s="56"/>
      <c r="FO482" s="56"/>
      <c r="FP482" s="56"/>
      <c r="FQ482" s="56"/>
      <c r="FR482" s="56"/>
      <c r="FS482" s="56"/>
      <c r="FT482" s="56"/>
      <c r="FU482" s="56"/>
      <c r="FV482" s="56"/>
      <c r="FW482" s="56"/>
      <c r="FX482" s="56"/>
      <c r="FY482" s="56"/>
      <c r="FZ482" s="56"/>
      <c r="GA482" s="56"/>
      <c r="GB482" s="56"/>
      <c r="GC482" s="56"/>
      <c r="GD482" s="56"/>
      <c r="GE482" s="56"/>
      <c r="GF482" s="56"/>
      <c r="GG482" s="56"/>
      <c r="GH482" s="56"/>
      <c r="GI482" s="56"/>
      <c r="GJ482" s="56"/>
      <c r="GK482" s="56"/>
      <c r="GL482" s="56"/>
      <c r="GM482" s="56"/>
      <c r="GN482" s="56"/>
      <c r="GO482" s="56"/>
      <c r="GP482" s="56"/>
      <c r="GQ482" s="56"/>
      <c r="GR482" s="56"/>
      <c r="GS482" s="56"/>
      <c r="GT482" s="56"/>
      <c r="GU482" s="56"/>
      <c r="GV482" s="56"/>
      <c r="GW482" s="56"/>
      <c r="GX482" s="56"/>
      <c r="GY482" s="56"/>
      <c r="GZ482" s="56"/>
      <c r="HA482" s="56"/>
      <c r="HB482" s="56"/>
      <c r="HC482" s="56"/>
      <c r="HD482" s="56"/>
      <c r="HE482" s="56"/>
      <c r="HF482" s="56"/>
      <c r="HG482" s="56"/>
      <c r="HH482" s="56"/>
      <c r="HI482" s="56"/>
      <c r="HJ482" s="56"/>
      <c r="HK482" s="56"/>
      <c r="HL482" s="56"/>
      <c r="HM482" s="56"/>
      <c r="HN482" s="56"/>
      <c r="HO482" s="56"/>
      <c r="HP482" s="56"/>
      <c r="HQ482" s="56"/>
      <c r="HR482" s="56"/>
      <c r="HS482" s="56"/>
      <c r="HT482" s="56"/>
      <c r="HU482" s="56"/>
      <c r="HV482" s="56"/>
      <c r="HW482" s="56"/>
      <c r="HX482" s="56"/>
      <c r="HY482" s="56"/>
      <c r="HZ482" s="56"/>
      <c r="IA482" s="56"/>
      <c r="IB482" s="56"/>
      <c r="IC482" s="56"/>
      <c r="ID482" s="56"/>
      <c r="IE482" s="56"/>
      <c r="IF482" s="56"/>
      <c r="IG482" s="56"/>
      <c r="IH482" s="56"/>
      <c r="II482" s="56"/>
    </row>
    <row r="483" spans="3:243" x14ac:dyDescent="0.25">
      <c r="C483" s="56"/>
      <c r="D483" s="56"/>
      <c r="E483" s="56"/>
      <c r="F483" s="354"/>
      <c r="G483" s="354"/>
      <c r="H483" s="56"/>
      <c r="I483" s="56"/>
      <c r="J483" s="56"/>
      <c r="K483" s="56"/>
      <c r="L483" s="56"/>
      <c r="M483" s="598"/>
      <c r="N483" s="56"/>
      <c r="O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56"/>
      <c r="HA483" s="56"/>
      <c r="HB483" s="56"/>
      <c r="HC483" s="56"/>
      <c r="HD483" s="56"/>
      <c r="HE483" s="56"/>
      <c r="HF483" s="56"/>
      <c r="HG483" s="56"/>
      <c r="HH483" s="56"/>
      <c r="HI483" s="56"/>
      <c r="HJ483" s="56"/>
      <c r="HK483" s="56"/>
      <c r="HL483" s="56"/>
      <c r="HM483" s="56"/>
      <c r="HN483" s="56"/>
      <c r="HO483" s="56"/>
      <c r="HP483" s="56"/>
      <c r="HQ483" s="56"/>
      <c r="HR483" s="56"/>
      <c r="HS483" s="56"/>
      <c r="HT483" s="56"/>
      <c r="HU483" s="56"/>
      <c r="HV483" s="56"/>
      <c r="HW483" s="56"/>
      <c r="HX483" s="56"/>
      <c r="HY483" s="56"/>
      <c r="HZ483" s="56"/>
      <c r="IA483" s="56"/>
      <c r="IB483" s="56"/>
      <c r="IC483" s="56"/>
      <c r="ID483" s="56"/>
      <c r="IE483" s="56"/>
      <c r="IF483" s="56"/>
      <c r="IG483" s="56"/>
      <c r="IH483" s="56"/>
      <c r="II483" s="56"/>
    </row>
    <row r="484" spans="3:243" x14ac:dyDescent="0.25">
      <c r="C484" s="56"/>
      <c r="D484" s="56"/>
      <c r="E484" s="56"/>
      <c r="F484" s="354"/>
      <c r="G484" s="354"/>
      <c r="H484" s="56"/>
      <c r="I484" s="56"/>
      <c r="J484" s="56"/>
      <c r="K484" s="56"/>
      <c r="L484" s="56"/>
      <c r="M484" s="598"/>
      <c r="N484" s="56"/>
      <c r="O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56"/>
      <c r="HA484" s="56"/>
      <c r="HB484" s="56"/>
      <c r="HC484" s="56"/>
      <c r="HD484" s="56"/>
      <c r="HE484" s="56"/>
      <c r="HF484" s="56"/>
      <c r="HG484" s="56"/>
      <c r="HH484" s="56"/>
      <c r="HI484" s="56"/>
      <c r="HJ484" s="56"/>
      <c r="HK484" s="56"/>
      <c r="HL484" s="56"/>
      <c r="HM484" s="56"/>
      <c r="HN484" s="56"/>
      <c r="HO484" s="56"/>
      <c r="HP484" s="56"/>
      <c r="HQ484" s="56"/>
      <c r="HR484" s="56"/>
      <c r="HS484" s="56"/>
      <c r="HT484" s="56"/>
      <c r="HU484" s="56"/>
      <c r="HV484" s="56"/>
      <c r="HW484" s="56"/>
      <c r="HX484" s="56"/>
      <c r="HY484" s="56"/>
      <c r="HZ484" s="56"/>
      <c r="IA484" s="56"/>
      <c r="IB484" s="56"/>
      <c r="IC484" s="56"/>
      <c r="ID484" s="56"/>
      <c r="IE484" s="56"/>
      <c r="IF484" s="56"/>
      <c r="IG484" s="56"/>
      <c r="IH484" s="56"/>
      <c r="II484" s="56"/>
    </row>
    <row r="485" spans="3:243" x14ac:dyDescent="0.25">
      <c r="C485" s="56"/>
      <c r="D485" s="56"/>
      <c r="E485" s="56"/>
      <c r="F485" s="354"/>
      <c r="G485" s="354"/>
      <c r="H485" s="56"/>
      <c r="I485" s="56"/>
      <c r="J485" s="56"/>
      <c r="K485" s="56"/>
      <c r="L485" s="56"/>
      <c r="M485" s="598"/>
      <c r="N485" s="56"/>
      <c r="O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56"/>
      <c r="HA485" s="56"/>
      <c r="HB485" s="56"/>
      <c r="HC485" s="56"/>
      <c r="HD485" s="56"/>
      <c r="HE485" s="56"/>
      <c r="HF485" s="56"/>
      <c r="HG485" s="56"/>
      <c r="HH485" s="56"/>
      <c r="HI485" s="56"/>
      <c r="HJ485" s="56"/>
      <c r="HK485" s="56"/>
      <c r="HL485" s="56"/>
      <c r="HM485" s="56"/>
      <c r="HN485" s="56"/>
      <c r="HO485" s="56"/>
      <c r="HP485" s="56"/>
      <c r="HQ485" s="56"/>
      <c r="HR485" s="56"/>
      <c r="HS485" s="56"/>
      <c r="HT485" s="56"/>
      <c r="HU485" s="56"/>
      <c r="HV485" s="56"/>
      <c r="HW485" s="56"/>
      <c r="HX485" s="56"/>
      <c r="HY485" s="56"/>
      <c r="HZ485" s="56"/>
      <c r="IA485" s="56"/>
      <c r="IB485" s="56"/>
      <c r="IC485" s="56"/>
      <c r="ID485" s="56"/>
      <c r="IE485" s="56"/>
      <c r="IF485" s="56"/>
      <c r="IG485" s="56"/>
      <c r="IH485" s="56"/>
      <c r="II485" s="56"/>
    </row>
    <row r="486" spans="3:243" x14ac:dyDescent="0.25">
      <c r="C486" s="56"/>
      <c r="D486" s="56"/>
      <c r="E486" s="56"/>
      <c r="F486" s="354"/>
      <c r="G486" s="354"/>
      <c r="H486" s="56"/>
      <c r="I486" s="56"/>
      <c r="J486" s="56"/>
      <c r="K486" s="56"/>
      <c r="L486" s="56"/>
      <c r="M486" s="598"/>
      <c r="N486" s="56"/>
      <c r="O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56"/>
      <c r="HA486" s="56"/>
      <c r="HB486" s="56"/>
      <c r="HC486" s="56"/>
      <c r="HD486" s="56"/>
      <c r="HE486" s="56"/>
      <c r="HF486" s="56"/>
      <c r="HG486" s="56"/>
      <c r="HH486" s="56"/>
      <c r="HI486" s="56"/>
      <c r="HJ486" s="56"/>
      <c r="HK486" s="56"/>
      <c r="HL486" s="56"/>
      <c r="HM486" s="56"/>
      <c r="HN486" s="56"/>
      <c r="HO486" s="56"/>
      <c r="HP486" s="56"/>
      <c r="HQ486" s="56"/>
      <c r="HR486" s="56"/>
      <c r="HS486" s="56"/>
      <c r="HT486" s="56"/>
      <c r="HU486" s="56"/>
      <c r="HV486" s="56"/>
      <c r="HW486" s="56"/>
      <c r="HX486" s="56"/>
      <c r="HY486" s="56"/>
      <c r="HZ486" s="56"/>
      <c r="IA486" s="56"/>
      <c r="IB486" s="56"/>
      <c r="IC486" s="56"/>
      <c r="ID486" s="56"/>
      <c r="IE486" s="56"/>
      <c r="IF486" s="56"/>
      <c r="IG486" s="56"/>
      <c r="IH486" s="56"/>
      <c r="II486" s="56"/>
    </row>
    <row r="487" spans="3:243" x14ac:dyDescent="0.25">
      <c r="C487" s="56"/>
      <c r="D487" s="56"/>
      <c r="E487" s="56"/>
      <c r="F487" s="354"/>
      <c r="G487" s="354"/>
      <c r="H487" s="56"/>
      <c r="I487" s="56"/>
      <c r="J487" s="56"/>
      <c r="K487" s="56"/>
      <c r="L487" s="56"/>
      <c r="M487" s="598"/>
      <c r="N487" s="56"/>
      <c r="O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56"/>
      <c r="HA487" s="56"/>
      <c r="HB487" s="56"/>
      <c r="HC487" s="56"/>
      <c r="HD487" s="56"/>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row>
    <row r="488" spans="3:243" x14ac:dyDescent="0.25">
      <c r="C488" s="56"/>
      <c r="D488" s="56"/>
      <c r="E488" s="56"/>
      <c r="F488" s="354"/>
      <c r="G488" s="354"/>
      <c r="H488" s="56"/>
      <c r="I488" s="56"/>
      <c r="J488" s="56"/>
      <c r="K488" s="56"/>
      <c r="L488" s="56"/>
      <c r="M488" s="598"/>
      <c r="N488" s="56"/>
      <c r="O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56"/>
      <c r="HA488" s="56"/>
      <c r="HB488" s="56"/>
      <c r="HC488" s="56"/>
      <c r="HD488" s="56"/>
      <c r="HE488" s="56"/>
      <c r="HF488" s="56"/>
      <c r="HG488" s="56"/>
      <c r="HH488" s="56"/>
      <c r="HI488" s="56"/>
      <c r="HJ488" s="56"/>
      <c r="HK488" s="56"/>
      <c r="HL488" s="56"/>
      <c r="HM488" s="56"/>
      <c r="HN488" s="56"/>
      <c r="HO488" s="56"/>
      <c r="HP488" s="56"/>
      <c r="HQ488" s="56"/>
      <c r="HR488" s="56"/>
      <c r="HS488" s="56"/>
      <c r="HT488" s="56"/>
      <c r="HU488" s="56"/>
      <c r="HV488" s="56"/>
      <c r="HW488" s="56"/>
      <c r="HX488" s="56"/>
      <c r="HY488" s="56"/>
      <c r="HZ488" s="56"/>
      <c r="IA488" s="56"/>
      <c r="IB488" s="56"/>
      <c r="IC488" s="56"/>
      <c r="ID488" s="56"/>
      <c r="IE488" s="56"/>
      <c r="IF488" s="56"/>
      <c r="IG488" s="56"/>
      <c r="IH488" s="56"/>
      <c r="II488" s="56"/>
    </row>
    <row r="489" spans="3:243" x14ac:dyDescent="0.25">
      <c r="C489" s="56"/>
      <c r="D489" s="56"/>
      <c r="E489" s="56"/>
      <c r="F489" s="354"/>
      <c r="G489" s="354"/>
      <c r="H489" s="56"/>
      <c r="I489" s="56"/>
      <c r="J489" s="56"/>
      <c r="K489" s="56"/>
      <c r="L489" s="56"/>
      <c r="M489" s="598"/>
      <c r="N489" s="56"/>
      <c r="O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56"/>
      <c r="HA489" s="56"/>
      <c r="HB489" s="56"/>
      <c r="HC489" s="56"/>
      <c r="HD489" s="56"/>
      <c r="HE489" s="56"/>
      <c r="HF489" s="56"/>
      <c r="HG489" s="56"/>
      <c r="HH489" s="56"/>
      <c r="HI489" s="56"/>
      <c r="HJ489" s="56"/>
      <c r="HK489" s="56"/>
      <c r="HL489" s="56"/>
      <c r="HM489" s="56"/>
      <c r="HN489" s="56"/>
      <c r="HO489" s="56"/>
      <c r="HP489" s="56"/>
      <c r="HQ489" s="56"/>
      <c r="HR489" s="56"/>
      <c r="HS489" s="56"/>
      <c r="HT489" s="56"/>
      <c r="HU489" s="56"/>
      <c r="HV489" s="56"/>
      <c r="HW489" s="56"/>
      <c r="HX489" s="56"/>
      <c r="HY489" s="56"/>
      <c r="HZ489" s="56"/>
      <c r="IA489" s="56"/>
      <c r="IB489" s="56"/>
      <c r="IC489" s="56"/>
      <c r="ID489" s="56"/>
      <c r="IE489" s="56"/>
      <c r="IF489" s="56"/>
      <c r="IG489" s="56"/>
      <c r="IH489" s="56"/>
      <c r="II489" s="56"/>
    </row>
    <row r="490" spans="3:243" x14ac:dyDescent="0.25">
      <c r="C490" s="56"/>
      <c r="D490" s="56"/>
      <c r="E490" s="56"/>
      <c r="F490" s="354"/>
      <c r="G490" s="354"/>
      <c r="H490" s="56"/>
      <c r="I490" s="56"/>
      <c r="J490" s="56"/>
      <c r="K490" s="56"/>
      <c r="L490" s="56"/>
      <c r="M490" s="598"/>
      <c r="N490" s="56"/>
      <c r="O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56"/>
      <c r="HA490" s="56"/>
      <c r="HB490" s="56"/>
      <c r="HC490" s="56"/>
      <c r="HD490" s="56"/>
      <c r="HE490" s="56"/>
      <c r="HF490" s="56"/>
      <c r="HG490" s="56"/>
      <c r="HH490" s="56"/>
      <c r="HI490" s="56"/>
      <c r="HJ490" s="56"/>
      <c r="HK490" s="56"/>
      <c r="HL490" s="56"/>
      <c r="HM490" s="56"/>
      <c r="HN490" s="56"/>
      <c r="HO490" s="56"/>
      <c r="HP490" s="56"/>
      <c r="HQ490" s="56"/>
      <c r="HR490" s="56"/>
      <c r="HS490" s="56"/>
      <c r="HT490" s="56"/>
      <c r="HU490" s="56"/>
      <c r="HV490" s="56"/>
      <c r="HW490" s="56"/>
      <c r="HX490" s="56"/>
      <c r="HY490" s="56"/>
      <c r="HZ490" s="56"/>
      <c r="IA490" s="56"/>
      <c r="IB490" s="56"/>
      <c r="IC490" s="56"/>
      <c r="ID490" s="56"/>
      <c r="IE490" s="56"/>
      <c r="IF490" s="56"/>
      <c r="IG490" s="56"/>
      <c r="IH490" s="56"/>
      <c r="II490" s="56"/>
    </row>
    <row r="491" spans="3:243" x14ac:dyDescent="0.25">
      <c r="C491" s="56"/>
      <c r="D491" s="56"/>
      <c r="E491" s="56"/>
      <c r="F491" s="354"/>
      <c r="G491" s="354"/>
      <c r="H491" s="56"/>
      <c r="I491" s="56"/>
      <c r="J491" s="56"/>
      <c r="K491" s="56"/>
      <c r="L491" s="56"/>
      <c r="M491" s="598"/>
      <c r="N491" s="56"/>
      <c r="O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56"/>
      <c r="FV491" s="56"/>
      <c r="FW491" s="56"/>
      <c r="FX491" s="56"/>
      <c r="FY491" s="56"/>
      <c r="FZ491" s="56"/>
      <c r="GA491" s="56"/>
      <c r="GB491" s="56"/>
      <c r="GC491" s="56"/>
      <c r="GD491" s="56"/>
      <c r="GE491" s="56"/>
      <c r="GF491" s="56"/>
      <c r="GG491" s="56"/>
      <c r="GH491" s="56"/>
      <c r="GI491" s="56"/>
      <c r="GJ491" s="56"/>
      <c r="GK491" s="56"/>
      <c r="GL491" s="56"/>
      <c r="GM491" s="56"/>
      <c r="GN491" s="56"/>
      <c r="GO491" s="56"/>
      <c r="GP491" s="56"/>
      <c r="GQ491" s="56"/>
      <c r="GR491" s="56"/>
      <c r="GS491" s="56"/>
      <c r="GT491" s="56"/>
      <c r="GU491" s="56"/>
      <c r="GV491" s="56"/>
      <c r="GW491" s="56"/>
      <c r="GX491" s="56"/>
      <c r="GY491" s="56"/>
      <c r="GZ491" s="56"/>
      <c r="HA491" s="56"/>
      <c r="HB491" s="56"/>
      <c r="HC491" s="56"/>
      <c r="HD491" s="56"/>
      <c r="HE491" s="56"/>
      <c r="HF491" s="56"/>
      <c r="HG491" s="56"/>
      <c r="HH491" s="56"/>
      <c r="HI491" s="56"/>
      <c r="HJ491" s="56"/>
      <c r="HK491" s="56"/>
      <c r="HL491" s="56"/>
      <c r="HM491" s="56"/>
      <c r="HN491" s="56"/>
      <c r="HO491" s="56"/>
      <c r="HP491" s="56"/>
      <c r="HQ491" s="56"/>
      <c r="HR491" s="56"/>
      <c r="HS491" s="56"/>
      <c r="HT491" s="56"/>
      <c r="HU491" s="56"/>
      <c r="HV491" s="56"/>
      <c r="HW491" s="56"/>
      <c r="HX491" s="56"/>
      <c r="HY491" s="56"/>
      <c r="HZ491" s="56"/>
      <c r="IA491" s="56"/>
      <c r="IB491" s="56"/>
      <c r="IC491" s="56"/>
      <c r="ID491" s="56"/>
      <c r="IE491" s="56"/>
      <c r="IF491" s="56"/>
      <c r="IG491" s="56"/>
      <c r="IH491" s="56"/>
      <c r="II491" s="56"/>
    </row>
    <row r="492" spans="3:243" x14ac:dyDescent="0.25">
      <c r="C492" s="56"/>
      <c r="D492" s="56"/>
      <c r="E492" s="56"/>
      <c r="F492" s="354"/>
      <c r="G492" s="354"/>
      <c r="H492" s="56"/>
      <c r="I492" s="56"/>
      <c r="J492" s="56"/>
      <c r="K492" s="56"/>
      <c r="L492" s="56"/>
      <c r="M492" s="598"/>
      <c r="N492" s="56"/>
      <c r="O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56"/>
      <c r="HA492" s="56"/>
      <c r="HB492" s="56"/>
      <c r="HC492" s="56"/>
      <c r="HD492" s="56"/>
      <c r="HE492" s="56"/>
      <c r="HF492" s="56"/>
      <c r="HG492" s="56"/>
      <c r="HH492" s="56"/>
      <c r="HI492" s="56"/>
      <c r="HJ492" s="56"/>
      <c r="HK492" s="56"/>
      <c r="HL492" s="56"/>
      <c r="HM492" s="56"/>
      <c r="HN492" s="56"/>
      <c r="HO492" s="56"/>
      <c r="HP492" s="56"/>
      <c r="HQ492" s="56"/>
      <c r="HR492" s="56"/>
      <c r="HS492" s="56"/>
      <c r="HT492" s="56"/>
      <c r="HU492" s="56"/>
      <c r="HV492" s="56"/>
      <c r="HW492" s="56"/>
      <c r="HX492" s="56"/>
      <c r="HY492" s="56"/>
      <c r="HZ492" s="56"/>
      <c r="IA492" s="56"/>
      <c r="IB492" s="56"/>
      <c r="IC492" s="56"/>
      <c r="ID492" s="56"/>
      <c r="IE492" s="56"/>
      <c r="IF492" s="56"/>
      <c r="IG492" s="56"/>
      <c r="IH492" s="56"/>
      <c r="II492" s="56"/>
    </row>
    <row r="493" spans="3:243" x14ac:dyDescent="0.25">
      <c r="C493" s="56"/>
      <c r="D493" s="56"/>
      <c r="E493" s="56"/>
      <c r="F493" s="354"/>
      <c r="G493" s="354"/>
      <c r="H493" s="56"/>
      <c r="I493" s="56"/>
      <c r="J493" s="56"/>
      <c r="K493" s="56"/>
      <c r="L493" s="56"/>
      <c r="M493" s="598"/>
      <c r="N493" s="56"/>
      <c r="O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56"/>
      <c r="HA493" s="56"/>
      <c r="HB493" s="56"/>
      <c r="HC493" s="56"/>
      <c r="HD493" s="56"/>
      <c r="HE493" s="56"/>
      <c r="HF493" s="56"/>
      <c r="HG493" s="56"/>
      <c r="HH493" s="56"/>
      <c r="HI493" s="56"/>
      <c r="HJ493" s="56"/>
      <c r="HK493" s="56"/>
      <c r="HL493" s="56"/>
      <c r="HM493" s="56"/>
      <c r="HN493" s="56"/>
      <c r="HO493" s="56"/>
      <c r="HP493" s="56"/>
      <c r="HQ493" s="56"/>
      <c r="HR493" s="56"/>
      <c r="HS493" s="56"/>
      <c r="HT493" s="56"/>
      <c r="HU493" s="56"/>
      <c r="HV493" s="56"/>
      <c r="HW493" s="56"/>
      <c r="HX493" s="56"/>
      <c r="HY493" s="56"/>
      <c r="HZ493" s="56"/>
      <c r="IA493" s="56"/>
      <c r="IB493" s="56"/>
      <c r="IC493" s="56"/>
      <c r="ID493" s="56"/>
      <c r="IE493" s="56"/>
      <c r="IF493" s="56"/>
      <c r="IG493" s="56"/>
      <c r="IH493" s="56"/>
      <c r="II493" s="56"/>
    </row>
    <row r="494" spans="3:243" x14ac:dyDescent="0.25">
      <c r="C494" s="56"/>
      <c r="D494" s="56"/>
      <c r="E494" s="56"/>
      <c r="F494" s="354"/>
      <c r="G494" s="354"/>
      <c r="H494" s="56"/>
      <c r="I494" s="56"/>
      <c r="J494" s="56"/>
      <c r="K494" s="56"/>
      <c r="L494" s="56"/>
      <c r="M494" s="598"/>
      <c r="N494" s="56"/>
      <c r="O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56"/>
      <c r="HA494" s="56"/>
      <c r="HB494" s="56"/>
      <c r="HC494" s="56"/>
      <c r="HD494" s="56"/>
      <c r="HE494" s="56"/>
      <c r="HF494" s="56"/>
      <c r="HG494" s="56"/>
      <c r="HH494" s="56"/>
      <c r="HI494" s="56"/>
      <c r="HJ494" s="56"/>
      <c r="HK494" s="56"/>
      <c r="HL494" s="56"/>
      <c r="HM494" s="56"/>
      <c r="HN494" s="56"/>
      <c r="HO494" s="56"/>
      <c r="HP494" s="56"/>
      <c r="HQ494" s="56"/>
      <c r="HR494" s="56"/>
      <c r="HS494" s="56"/>
      <c r="HT494" s="56"/>
      <c r="HU494" s="56"/>
      <c r="HV494" s="56"/>
      <c r="HW494" s="56"/>
      <c r="HX494" s="56"/>
      <c r="HY494" s="56"/>
      <c r="HZ494" s="56"/>
      <c r="IA494" s="56"/>
      <c r="IB494" s="56"/>
      <c r="IC494" s="56"/>
      <c r="ID494" s="56"/>
      <c r="IE494" s="56"/>
      <c r="IF494" s="56"/>
      <c r="IG494" s="56"/>
      <c r="IH494" s="56"/>
      <c r="II494" s="56"/>
    </row>
    <row r="495" spans="3:243" x14ac:dyDescent="0.25">
      <c r="C495" s="56"/>
      <c r="D495" s="56"/>
      <c r="E495" s="56"/>
      <c r="F495" s="354"/>
      <c r="G495" s="354"/>
      <c r="H495" s="56"/>
      <c r="I495" s="56"/>
      <c r="J495" s="56"/>
      <c r="K495" s="56"/>
      <c r="L495" s="56"/>
      <c r="M495" s="598"/>
      <c r="N495" s="56"/>
      <c r="O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56"/>
      <c r="HA495" s="56"/>
      <c r="HB495" s="56"/>
      <c r="HC495" s="56"/>
      <c r="HD495" s="56"/>
      <c r="HE495" s="56"/>
      <c r="HF495" s="56"/>
      <c r="HG495" s="56"/>
      <c r="HH495" s="56"/>
      <c r="HI495" s="56"/>
      <c r="HJ495" s="56"/>
      <c r="HK495" s="56"/>
      <c r="HL495" s="56"/>
      <c r="HM495" s="56"/>
      <c r="HN495" s="56"/>
      <c r="HO495" s="56"/>
      <c r="HP495" s="56"/>
      <c r="HQ495" s="56"/>
      <c r="HR495" s="56"/>
      <c r="HS495" s="56"/>
      <c r="HT495" s="56"/>
      <c r="HU495" s="56"/>
      <c r="HV495" s="56"/>
      <c r="HW495" s="56"/>
      <c r="HX495" s="56"/>
      <c r="HY495" s="56"/>
      <c r="HZ495" s="56"/>
      <c r="IA495" s="56"/>
      <c r="IB495" s="56"/>
      <c r="IC495" s="56"/>
      <c r="ID495" s="56"/>
      <c r="IE495" s="56"/>
      <c r="IF495" s="56"/>
      <c r="IG495" s="56"/>
      <c r="IH495" s="56"/>
      <c r="II495" s="56"/>
    </row>
    <row r="496" spans="3:243" x14ac:dyDescent="0.25">
      <c r="C496" s="56"/>
      <c r="D496" s="56"/>
      <c r="E496" s="56"/>
      <c r="F496" s="354"/>
      <c r="G496" s="354"/>
      <c r="H496" s="56"/>
      <c r="I496" s="56"/>
      <c r="J496" s="56"/>
      <c r="K496" s="56"/>
      <c r="L496" s="56"/>
      <c r="M496" s="598"/>
      <c r="N496" s="56"/>
      <c r="O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6"/>
      <c r="FH496" s="56"/>
      <c r="FI496" s="56"/>
      <c r="FJ496" s="56"/>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56"/>
      <c r="HA496" s="56"/>
      <c r="HB496" s="56"/>
      <c r="HC496" s="56"/>
      <c r="HD496" s="56"/>
      <c r="HE496" s="56"/>
      <c r="HF496" s="56"/>
      <c r="HG496" s="56"/>
      <c r="HH496" s="56"/>
      <c r="HI496" s="56"/>
      <c r="HJ496" s="56"/>
      <c r="HK496" s="56"/>
      <c r="HL496" s="56"/>
      <c r="HM496" s="56"/>
      <c r="HN496" s="56"/>
      <c r="HO496" s="56"/>
      <c r="HP496" s="56"/>
      <c r="HQ496" s="56"/>
      <c r="HR496" s="56"/>
      <c r="HS496" s="56"/>
      <c r="HT496" s="56"/>
      <c r="HU496" s="56"/>
      <c r="HV496" s="56"/>
      <c r="HW496" s="56"/>
      <c r="HX496" s="56"/>
      <c r="HY496" s="56"/>
      <c r="HZ496" s="56"/>
      <c r="IA496" s="56"/>
      <c r="IB496" s="56"/>
      <c r="IC496" s="56"/>
      <c r="ID496" s="56"/>
      <c r="IE496" s="56"/>
      <c r="IF496" s="56"/>
      <c r="IG496" s="56"/>
      <c r="IH496" s="56"/>
      <c r="II496" s="56"/>
    </row>
    <row r="497" spans="3:243" x14ac:dyDescent="0.25">
      <c r="C497" s="56"/>
      <c r="D497" s="56"/>
      <c r="E497" s="56"/>
      <c r="F497" s="354"/>
      <c r="G497" s="354"/>
      <c r="H497" s="56"/>
      <c r="I497" s="56"/>
      <c r="J497" s="56"/>
      <c r="K497" s="56"/>
      <c r="L497" s="56"/>
      <c r="M497" s="598"/>
      <c r="N497" s="56"/>
      <c r="O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6"/>
      <c r="GQ497" s="56"/>
      <c r="GR497" s="56"/>
      <c r="GS497" s="56"/>
      <c r="GT497" s="56"/>
      <c r="GU497" s="56"/>
      <c r="GV497" s="56"/>
      <c r="GW497" s="56"/>
      <c r="GX497" s="56"/>
      <c r="GY497" s="56"/>
      <c r="GZ497" s="56"/>
      <c r="HA497" s="56"/>
      <c r="HB497" s="56"/>
      <c r="HC497" s="56"/>
      <c r="HD497" s="56"/>
      <c r="HE497" s="56"/>
      <c r="HF497" s="56"/>
      <c r="HG497" s="56"/>
      <c r="HH497" s="56"/>
      <c r="HI497" s="56"/>
      <c r="HJ497" s="56"/>
      <c r="HK497" s="56"/>
      <c r="HL497" s="56"/>
      <c r="HM497" s="56"/>
      <c r="HN497" s="56"/>
      <c r="HO497" s="56"/>
      <c r="HP497" s="56"/>
      <c r="HQ497" s="56"/>
      <c r="HR497" s="56"/>
      <c r="HS497" s="56"/>
      <c r="HT497" s="56"/>
      <c r="HU497" s="56"/>
      <c r="HV497" s="56"/>
      <c r="HW497" s="56"/>
      <c r="HX497" s="56"/>
      <c r="HY497" s="56"/>
      <c r="HZ497" s="56"/>
      <c r="IA497" s="56"/>
      <c r="IB497" s="56"/>
      <c r="IC497" s="56"/>
      <c r="ID497" s="56"/>
      <c r="IE497" s="56"/>
      <c r="IF497" s="56"/>
      <c r="IG497" s="56"/>
      <c r="IH497" s="56"/>
      <c r="II497" s="56"/>
    </row>
    <row r="498" spans="3:243" x14ac:dyDescent="0.25">
      <c r="C498" s="56"/>
      <c r="D498" s="56"/>
      <c r="E498" s="56"/>
      <c r="F498" s="354"/>
      <c r="G498" s="354"/>
      <c r="H498" s="56"/>
      <c r="I498" s="56"/>
      <c r="J498" s="56"/>
      <c r="K498" s="56"/>
      <c r="L498" s="56"/>
      <c r="M498" s="598"/>
      <c r="N498" s="56"/>
      <c r="O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c r="BY498" s="56"/>
      <c r="BZ498" s="56"/>
      <c r="CA498" s="56"/>
      <c r="CB498" s="56"/>
      <c r="CC498" s="56"/>
      <c r="CD498" s="56"/>
      <c r="CE498" s="56"/>
      <c r="CF498" s="56"/>
      <c r="CG498" s="56"/>
      <c r="CH498" s="56"/>
      <c r="CI498" s="56"/>
      <c r="CJ498" s="56"/>
      <c r="CK498" s="56"/>
      <c r="CL498" s="56"/>
      <c r="CM498" s="56"/>
      <c r="CN498" s="56"/>
      <c r="CO498" s="56"/>
      <c r="CP498" s="56"/>
      <c r="CQ498" s="56"/>
      <c r="CR498" s="56"/>
      <c r="CS498" s="56"/>
      <c r="CT498" s="56"/>
      <c r="CU498" s="56"/>
      <c r="CV498" s="56"/>
      <c r="CW498" s="56"/>
      <c r="CX498" s="56"/>
      <c r="CY498" s="56"/>
      <c r="CZ498" s="56"/>
      <c r="DA498" s="56"/>
      <c r="DB498" s="56"/>
      <c r="DC498" s="56"/>
      <c r="DD498" s="56"/>
      <c r="DE498" s="56"/>
      <c r="DF498" s="56"/>
      <c r="DG498" s="56"/>
      <c r="DH498" s="56"/>
      <c r="DI498" s="56"/>
      <c r="DJ498" s="56"/>
      <c r="DK498" s="56"/>
      <c r="DL498" s="56"/>
      <c r="DM498" s="56"/>
      <c r="DN498" s="56"/>
      <c r="DO498" s="56"/>
      <c r="DP498" s="56"/>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c r="FU498" s="56"/>
      <c r="FV498" s="56"/>
      <c r="FW498" s="56"/>
      <c r="FX498" s="56"/>
      <c r="FY498" s="56"/>
      <c r="FZ498" s="56"/>
      <c r="GA498" s="56"/>
      <c r="GB498" s="56"/>
      <c r="GC498" s="56"/>
      <c r="GD498" s="56"/>
      <c r="GE498" s="56"/>
      <c r="GF498" s="56"/>
      <c r="GG498" s="56"/>
      <c r="GH498" s="56"/>
      <c r="GI498" s="56"/>
      <c r="GJ498" s="56"/>
      <c r="GK498" s="56"/>
      <c r="GL498" s="56"/>
      <c r="GM498" s="56"/>
      <c r="GN498" s="56"/>
      <c r="GO498" s="56"/>
      <c r="GP498" s="56"/>
      <c r="GQ498" s="56"/>
      <c r="GR498" s="56"/>
      <c r="GS498" s="56"/>
      <c r="GT498" s="56"/>
      <c r="GU498" s="56"/>
      <c r="GV498" s="56"/>
      <c r="GW498" s="56"/>
      <c r="GX498" s="56"/>
      <c r="GY498" s="56"/>
      <c r="GZ498" s="56"/>
      <c r="HA498" s="56"/>
      <c r="HB498" s="56"/>
      <c r="HC498" s="56"/>
      <c r="HD498" s="56"/>
      <c r="HE498" s="56"/>
      <c r="HF498" s="56"/>
      <c r="HG498" s="56"/>
      <c r="HH498" s="56"/>
      <c r="HI498" s="56"/>
      <c r="HJ498" s="56"/>
      <c r="HK498" s="56"/>
      <c r="HL498" s="56"/>
      <c r="HM498" s="56"/>
      <c r="HN498" s="56"/>
      <c r="HO498" s="56"/>
      <c r="HP498" s="56"/>
      <c r="HQ498" s="56"/>
      <c r="HR498" s="56"/>
      <c r="HS498" s="56"/>
      <c r="HT498" s="56"/>
      <c r="HU498" s="56"/>
      <c r="HV498" s="56"/>
      <c r="HW498" s="56"/>
      <c r="HX498" s="56"/>
      <c r="HY498" s="56"/>
      <c r="HZ498" s="56"/>
      <c r="IA498" s="56"/>
      <c r="IB498" s="56"/>
      <c r="IC498" s="56"/>
      <c r="ID498" s="56"/>
      <c r="IE498" s="56"/>
      <c r="IF498" s="56"/>
      <c r="IG498" s="56"/>
      <c r="IH498" s="56"/>
      <c r="II498" s="56"/>
    </row>
    <row r="499" spans="3:243" x14ac:dyDescent="0.25">
      <c r="C499" s="56"/>
      <c r="D499" s="56"/>
      <c r="E499" s="56"/>
      <c r="F499" s="354"/>
      <c r="G499" s="354"/>
      <c r="H499" s="56"/>
      <c r="I499" s="56"/>
      <c r="J499" s="56"/>
      <c r="K499" s="56"/>
      <c r="L499" s="56"/>
      <c r="M499" s="598"/>
      <c r="N499" s="56"/>
      <c r="O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56"/>
      <c r="HA499" s="56"/>
      <c r="HB499" s="56"/>
      <c r="HC499" s="56"/>
      <c r="HD499" s="56"/>
      <c r="HE499" s="56"/>
      <c r="HF499" s="56"/>
      <c r="HG499" s="56"/>
      <c r="HH499" s="56"/>
      <c r="HI499" s="56"/>
      <c r="HJ499" s="56"/>
      <c r="HK499" s="56"/>
      <c r="HL499" s="56"/>
      <c r="HM499" s="56"/>
      <c r="HN499" s="56"/>
      <c r="HO499" s="56"/>
      <c r="HP499" s="56"/>
      <c r="HQ499" s="56"/>
      <c r="HR499" s="56"/>
      <c r="HS499" s="56"/>
      <c r="HT499" s="56"/>
      <c r="HU499" s="56"/>
      <c r="HV499" s="56"/>
      <c r="HW499" s="56"/>
      <c r="HX499" s="56"/>
      <c r="HY499" s="56"/>
      <c r="HZ499" s="56"/>
      <c r="IA499" s="56"/>
      <c r="IB499" s="56"/>
      <c r="IC499" s="56"/>
      <c r="ID499" s="56"/>
      <c r="IE499" s="56"/>
      <c r="IF499" s="56"/>
      <c r="IG499" s="56"/>
      <c r="IH499" s="56"/>
      <c r="II499" s="56"/>
    </row>
    <row r="500" spans="3:243" x14ac:dyDescent="0.25">
      <c r="C500" s="56"/>
      <c r="D500" s="56"/>
      <c r="E500" s="56"/>
      <c r="F500" s="354"/>
      <c r="G500" s="354"/>
      <c r="H500" s="56"/>
      <c r="I500" s="56"/>
      <c r="J500" s="56"/>
      <c r="K500" s="56"/>
      <c r="L500" s="56"/>
      <c r="M500" s="598"/>
      <c r="N500" s="56"/>
      <c r="O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c r="BY500" s="56"/>
      <c r="BZ500" s="56"/>
      <c r="CA500" s="56"/>
      <c r="CB500" s="56"/>
      <c r="CC500" s="56"/>
      <c r="CD500" s="56"/>
      <c r="CE500" s="56"/>
      <c r="CF500" s="56"/>
      <c r="CG500" s="56"/>
      <c r="CH500" s="56"/>
      <c r="CI500" s="56"/>
      <c r="CJ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c r="EU500" s="56"/>
      <c r="EV500" s="56"/>
      <c r="EW500" s="56"/>
      <c r="EX500" s="56"/>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56"/>
      <c r="HA500" s="56"/>
      <c r="HB500" s="56"/>
      <c r="HC500" s="56"/>
      <c r="HD500" s="56"/>
      <c r="HE500" s="56"/>
      <c r="HF500" s="56"/>
      <c r="HG500" s="56"/>
      <c r="HH500" s="56"/>
      <c r="HI500" s="56"/>
      <c r="HJ500" s="56"/>
      <c r="HK500" s="56"/>
      <c r="HL500" s="56"/>
      <c r="HM500" s="56"/>
      <c r="HN500" s="56"/>
      <c r="HO500" s="56"/>
      <c r="HP500" s="56"/>
      <c r="HQ500" s="56"/>
      <c r="HR500" s="56"/>
      <c r="HS500" s="56"/>
      <c r="HT500" s="56"/>
      <c r="HU500" s="56"/>
      <c r="HV500" s="56"/>
      <c r="HW500" s="56"/>
      <c r="HX500" s="56"/>
      <c r="HY500" s="56"/>
      <c r="HZ500" s="56"/>
      <c r="IA500" s="56"/>
      <c r="IB500" s="56"/>
      <c r="IC500" s="56"/>
      <c r="ID500" s="56"/>
      <c r="IE500" s="56"/>
      <c r="IF500" s="56"/>
      <c r="IG500" s="56"/>
      <c r="IH500" s="56"/>
      <c r="II500" s="56"/>
    </row>
    <row r="501" spans="3:243" x14ac:dyDescent="0.25">
      <c r="C501" s="56"/>
      <c r="D501" s="56"/>
      <c r="E501" s="56"/>
      <c r="F501" s="354"/>
      <c r="G501" s="354"/>
      <c r="H501" s="56"/>
      <c r="I501" s="56"/>
      <c r="J501" s="56"/>
      <c r="K501" s="56"/>
      <c r="L501" s="56"/>
      <c r="M501" s="598"/>
      <c r="N501" s="56"/>
      <c r="O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c r="BY501" s="56"/>
      <c r="BZ501" s="56"/>
      <c r="CA501" s="56"/>
      <c r="CB501" s="56"/>
      <c r="CC501" s="56"/>
      <c r="CD501" s="56"/>
      <c r="CE501" s="56"/>
      <c r="CF501" s="56"/>
      <c r="CG501" s="56"/>
      <c r="CH501" s="56"/>
      <c r="CI501" s="56"/>
      <c r="CJ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6"/>
      <c r="GQ501" s="56"/>
      <c r="GR501" s="56"/>
      <c r="GS501" s="56"/>
      <c r="GT501" s="56"/>
      <c r="GU501" s="56"/>
      <c r="GV501" s="56"/>
      <c r="GW501" s="56"/>
      <c r="GX501" s="56"/>
      <c r="GY501" s="56"/>
      <c r="GZ501" s="56"/>
      <c r="HA501" s="56"/>
      <c r="HB501" s="56"/>
      <c r="HC501" s="56"/>
      <c r="HD501" s="56"/>
      <c r="HE501" s="56"/>
      <c r="HF501" s="56"/>
      <c r="HG501" s="56"/>
      <c r="HH501" s="56"/>
      <c r="HI501" s="56"/>
      <c r="HJ501" s="56"/>
      <c r="HK501" s="56"/>
      <c r="HL501" s="56"/>
      <c r="HM501" s="56"/>
      <c r="HN501" s="56"/>
      <c r="HO501" s="56"/>
      <c r="HP501" s="56"/>
      <c r="HQ501" s="56"/>
      <c r="HR501" s="56"/>
      <c r="HS501" s="56"/>
      <c r="HT501" s="56"/>
      <c r="HU501" s="56"/>
      <c r="HV501" s="56"/>
      <c r="HW501" s="56"/>
      <c r="HX501" s="56"/>
      <c r="HY501" s="56"/>
      <c r="HZ501" s="56"/>
      <c r="IA501" s="56"/>
      <c r="IB501" s="56"/>
      <c r="IC501" s="56"/>
      <c r="ID501" s="56"/>
      <c r="IE501" s="56"/>
      <c r="IF501" s="56"/>
      <c r="IG501" s="56"/>
      <c r="IH501" s="56"/>
      <c r="II501" s="56"/>
    </row>
    <row r="502" spans="3:243" x14ac:dyDescent="0.25">
      <c r="C502" s="56"/>
      <c r="D502" s="56"/>
      <c r="E502" s="56"/>
      <c r="F502" s="354"/>
      <c r="G502" s="354"/>
      <c r="H502" s="56"/>
      <c r="I502" s="56"/>
      <c r="J502" s="56"/>
      <c r="K502" s="56"/>
      <c r="L502" s="56"/>
      <c r="M502" s="598"/>
      <c r="N502" s="56"/>
      <c r="O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c r="BY502" s="56"/>
      <c r="BZ502" s="56"/>
      <c r="CA502" s="56"/>
      <c r="CB502" s="56"/>
      <c r="CC502" s="56"/>
      <c r="CD502" s="56"/>
      <c r="CE502" s="56"/>
      <c r="CF502" s="56"/>
      <c r="CG502" s="56"/>
      <c r="CH502" s="56"/>
      <c r="CI502" s="56"/>
      <c r="CJ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c r="EU502" s="56"/>
      <c r="EV502" s="56"/>
      <c r="EW502" s="56"/>
      <c r="EX502" s="56"/>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56"/>
      <c r="HA502" s="56"/>
      <c r="HB502" s="56"/>
      <c r="HC502" s="56"/>
      <c r="HD502" s="56"/>
      <c r="HE502" s="56"/>
      <c r="HF502" s="56"/>
      <c r="HG502" s="56"/>
      <c r="HH502" s="56"/>
      <c r="HI502" s="56"/>
      <c r="HJ502" s="56"/>
      <c r="HK502" s="56"/>
      <c r="HL502" s="56"/>
      <c r="HM502" s="56"/>
      <c r="HN502" s="56"/>
      <c r="HO502" s="56"/>
      <c r="HP502" s="56"/>
      <c r="HQ502" s="56"/>
      <c r="HR502" s="56"/>
      <c r="HS502" s="56"/>
      <c r="HT502" s="56"/>
      <c r="HU502" s="56"/>
      <c r="HV502" s="56"/>
      <c r="HW502" s="56"/>
      <c r="HX502" s="56"/>
      <c r="HY502" s="56"/>
      <c r="HZ502" s="56"/>
      <c r="IA502" s="56"/>
      <c r="IB502" s="56"/>
      <c r="IC502" s="56"/>
      <c r="ID502" s="56"/>
      <c r="IE502" s="56"/>
      <c r="IF502" s="56"/>
      <c r="IG502" s="56"/>
      <c r="IH502" s="56"/>
      <c r="II502" s="56"/>
    </row>
    <row r="503" spans="3:243" x14ac:dyDescent="0.25">
      <c r="C503" s="56"/>
      <c r="D503" s="56"/>
      <c r="E503" s="56"/>
      <c r="F503" s="354"/>
      <c r="G503" s="354"/>
      <c r="H503" s="56"/>
      <c r="I503" s="56"/>
      <c r="J503" s="56"/>
      <c r="K503" s="56"/>
      <c r="L503" s="56"/>
      <c r="M503" s="598"/>
      <c r="N503" s="56"/>
      <c r="O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c r="BY503" s="56"/>
      <c r="BZ503" s="56"/>
      <c r="CA503" s="56"/>
      <c r="CB503" s="56"/>
      <c r="CC503" s="56"/>
      <c r="CD503" s="56"/>
      <c r="CE503" s="56"/>
      <c r="CF503" s="56"/>
      <c r="CG503" s="56"/>
      <c r="CH503" s="56"/>
      <c r="CI503" s="56"/>
      <c r="CJ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56"/>
      <c r="HA503" s="56"/>
      <c r="HB503" s="56"/>
      <c r="HC503" s="56"/>
      <c r="HD503" s="56"/>
      <c r="HE503" s="56"/>
      <c r="HF503" s="56"/>
      <c r="HG503" s="56"/>
      <c r="HH503" s="56"/>
      <c r="HI503" s="56"/>
      <c r="HJ503" s="56"/>
      <c r="HK503" s="56"/>
      <c r="HL503" s="56"/>
      <c r="HM503" s="56"/>
      <c r="HN503" s="56"/>
      <c r="HO503" s="56"/>
      <c r="HP503" s="56"/>
      <c r="HQ503" s="56"/>
      <c r="HR503" s="56"/>
      <c r="HS503" s="56"/>
      <c r="HT503" s="56"/>
      <c r="HU503" s="56"/>
      <c r="HV503" s="56"/>
      <c r="HW503" s="56"/>
      <c r="HX503" s="56"/>
      <c r="HY503" s="56"/>
      <c r="HZ503" s="56"/>
      <c r="IA503" s="56"/>
      <c r="IB503" s="56"/>
      <c r="IC503" s="56"/>
      <c r="ID503" s="56"/>
      <c r="IE503" s="56"/>
      <c r="IF503" s="56"/>
      <c r="IG503" s="56"/>
      <c r="IH503" s="56"/>
      <c r="II503" s="56"/>
    </row>
    <row r="504" spans="3:243" x14ac:dyDescent="0.25">
      <c r="C504" s="56"/>
      <c r="D504" s="56"/>
      <c r="E504" s="56"/>
      <c r="F504" s="354"/>
      <c r="G504" s="354"/>
      <c r="H504" s="56"/>
      <c r="I504" s="56"/>
      <c r="J504" s="56"/>
      <c r="K504" s="56"/>
      <c r="L504" s="56"/>
      <c r="M504" s="598"/>
      <c r="N504" s="56"/>
      <c r="O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56"/>
      <c r="HA504" s="56"/>
      <c r="HB504" s="56"/>
      <c r="HC504" s="56"/>
      <c r="HD504" s="56"/>
      <c r="HE504" s="56"/>
      <c r="HF504" s="56"/>
      <c r="HG504" s="56"/>
      <c r="HH504" s="56"/>
      <c r="HI504" s="56"/>
      <c r="HJ504" s="56"/>
      <c r="HK504" s="56"/>
      <c r="HL504" s="56"/>
      <c r="HM504" s="56"/>
      <c r="HN504" s="56"/>
      <c r="HO504" s="56"/>
      <c r="HP504" s="56"/>
      <c r="HQ504" s="56"/>
      <c r="HR504" s="56"/>
      <c r="HS504" s="56"/>
      <c r="HT504" s="56"/>
      <c r="HU504" s="56"/>
      <c r="HV504" s="56"/>
      <c r="HW504" s="56"/>
      <c r="HX504" s="56"/>
      <c r="HY504" s="56"/>
      <c r="HZ504" s="56"/>
      <c r="IA504" s="56"/>
      <c r="IB504" s="56"/>
      <c r="IC504" s="56"/>
      <c r="ID504" s="56"/>
      <c r="IE504" s="56"/>
      <c r="IF504" s="56"/>
      <c r="IG504" s="56"/>
      <c r="IH504" s="56"/>
      <c r="II504" s="56"/>
    </row>
    <row r="505" spans="3:243" x14ac:dyDescent="0.25">
      <c r="C505" s="56"/>
      <c r="D505" s="56"/>
      <c r="E505" s="56"/>
      <c r="F505" s="354"/>
      <c r="G505" s="354"/>
      <c r="H505" s="56"/>
      <c r="I505" s="56"/>
      <c r="J505" s="56"/>
      <c r="K505" s="56"/>
      <c r="L505" s="56"/>
      <c r="M505" s="598"/>
      <c r="N505" s="56"/>
      <c r="O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c r="BY505" s="56"/>
      <c r="BZ505" s="56"/>
      <c r="CA505" s="56"/>
      <c r="CB505" s="56"/>
      <c r="CC505" s="56"/>
      <c r="CD505" s="56"/>
      <c r="CE505" s="56"/>
      <c r="CF505" s="56"/>
      <c r="CG505" s="56"/>
      <c r="CH505" s="56"/>
      <c r="CI505" s="56"/>
      <c r="CJ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56"/>
      <c r="DH505" s="56"/>
      <c r="DI505" s="56"/>
      <c r="DJ505" s="56"/>
      <c r="DK505" s="56"/>
      <c r="DL505" s="56"/>
      <c r="DM505" s="56"/>
      <c r="DN505" s="56"/>
      <c r="DO505" s="56"/>
      <c r="DP505" s="56"/>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6"/>
      <c r="GQ505" s="56"/>
      <c r="GR505" s="56"/>
      <c r="GS505" s="56"/>
      <c r="GT505" s="56"/>
      <c r="GU505" s="56"/>
      <c r="GV505" s="56"/>
      <c r="GW505" s="56"/>
      <c r="GX505" s="56"/>
      <c r="GY505" s="56"/>
      <c r="GZ505" s="56"/>
      <c r="HA505" s="56"/>
      <c r="HB505" s="56"/>
      <c r="HC505" s="56"/>
      <c r="HD505" s="56"/>
      <c r="HE505" s="56"/>
      <c r="HF505" s="56"/>
      <c r="HG505" s="56"/>
      <c r="HH505" s="56"/>
      <c r="HI505" s="56"/>
      <c r="HJ505" s="56"/>
      <c r="HK505" s="56"/>
      <c r="HL505" s="56"/>
      <c r="HM505" s="56"/>
      <c r="HN505" s="56"/>
      <c r="HO505" s="56"/>
      <c r="HP505" s="56"/>
      <c r="HQ505" s="56"/>
      <c r="HR505" s="56"/>
      <c r="HS505" s="56"/>
      <c r="HT505" s="56"/>
      <c r="HU505" s="56"/>
      <c r="HV505" s="56"/>
      <c r="HW505" s="56"/>
      <c r="HX505" s="56"/>
      <c r="HY505" s="56"/>
      <c r="HZ505" s="56"/>
      <c r="IA505" s="56"/>
      <c r="IB505" s="56"/>
      <c r="IC505" s="56"/>
      <c r="ID505" s="56"/>
      <c r="IE505" s="56"/>
      <c r="IF505" s="56"/>
      <c r="IG505" s="56"/>
      <c r="IH505" s="56"/>
      <c r="II505" s="56"/>
    </row>
    <row r="506" spans="3:243" x14ac:dyDescent="0.25">
      <c r="C506" s="56"/>
      <c r="D506" s="56"/>
      <c r="E506" s="56"/>
      <c r="F506" s="354"/>
      <c r="G506" s="354"/>
      <c r="H506" s="56"/>
      <c r="I506" s="56"/>
      <c r="J506" s="56"/>
      <c r="K506" s="56"/>
      <c r="L506" s="56"/>
      <c r="M506" s="598"/>
      <c r="N506" s="56"/>
      <c r="O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56"/>
      <c r="GQ506" s="56"/>
      <c r="GR506" s="56"/>
      <c r="GS506" s="56"/>
      <c r="GT506" s="56"/>
      <c r="GU506" s="56"/>
      <c r="GV506" s="56"/>
      <c r="GW506" s="56"/>
      <c r="GX506" s="56"/>
      <c r="GY506" s="56"/>
      <c r="GZ506" s="56"/>
      <c r="HA506" s="56"/>
      <c r="HB506" s="56"/>
      <c r="HC506" s="56"/>
      <c r="HD506" s="56"/>
      <c r="HE506" s="56"/>
      <c r="HF506" s="56"/>
      <c r="HG506" s="56"/>
      <c r="HH506" s="56"/>
      <c r="HI506" s="56"/>
      <c r="HJ506" s="56"/>
      <c r="HK506" s="56"/>
      <c r="HL506" s="56"/>
      <c r="HM506" s="56"/>
      <c r="HN506" s="56"/>
      <c r="HO506" s="56"/>
      <c r="HP506" s="56"/>
      <c r="HQ506" s="56"/>
      <c r="HR506" s="56"/>
      <c r="HS506" s="56"/>
      <c r="HT506" s="56"/>
      <c r="HU506" s="56"/>
      <c r="HV506" s="56"/>
      <c r="HW506" s="56"/>
      <c r="HX506" s="56"/>
      <c r="HY506" s="56"/>
      <c r="HZ506" s="56"/>
      <c r="IA506" s="56"/>
      <c r="IB506" s="56"/>
      <c r="IC506" s="56"/>
      <c r="ID506" s="56"/>
      <c r="IE506" s="56"/>
      <c r="IF506" s="56"/>
      <c r="IG506" s="56"/>
      <c r="IH506" s="56"/>
      <c r="II506" s="56"/>
    </row>
    <row r="507" spans="3:243" x14ac:dyDescent="0.25">
      <c r="C507" s="56"/>
      <c r="D507" s="56"/>
      <c r="E507" s="56"/>
      <c r="F507" s="354"/>
      <c r="G507" s="354"/>
      <c r="H507" s="56"/>
      <c r="I507" s="56"/>
      <c r="J507" s="56"/>
      <c r="K507" s="56"/>
      <c r="L507" s="56"/>
      <c r="M507" s="598"/>
      <c r="N507" s="56"/>
      <c r="O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c r="BY507" s="56"/>
      <c r="BZ507" s="56"/>
      <c r="CA507" s="56"/>
      <c r="CB507" s="56"/>
      <c r="CC507" s="56"/>
      <c r="CD507" s="56"/>
      <c r="CE507" s="56"/>
      <c r="CF507" s="56"/>
      <c r="CG507" s="56"/>
      <c r="CH507" s="56"/>
      <c r="CI507" s="56"/>
      <c r="CJ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56"/>
      <c r="GQ507" s="56"/>
      <c r="GR507" s="56"/>
      <c r="GS507" s="56"/>
      <c r="GT507" s="56"/>
      <c r="GU507" s="56"/>
      <c r="GV507" s="56"/>
      <c r="GW507" s="56"/>
      <c r="GX507" s="56"/>
      <c r="GY507" s="56"/>
      <c r="GZ507" s="56"/>
      <c r="HA507" s="56"/>
      <c r="HB507" s="56"/>
      <c r="HC507" s="56"/>
      <c r="HD507" s="56"/>
      <c r="HE507" s="56"/>
      <c r="HF507" s="56"/>
      <c r="HG507" s="56"/>
      <c r="HH507" s="56"/>
      <c r="HI507" s="56"/>
      <c r="HJ507" s="56"/>
      <c r="HK507" s="56"/>
      <c r="HL507" s="56"/>
      <c r="HM507" s="56"/>
      <c r="HN507" s="56"/>
      <c r="HO507" s="56"/>
      <c r="HP507" s="56"/>
      <c r="HQ507" s="56"/>
      <c r="HR507" s="56"/>
      <c r="HS507" s="56"/>
      <c r="HT507" s="56"/>
      <c r="HU507" s="56"/>
      <c r="HV507" s="56"/>
      <c r="HW507" s="56"/>
      <c r="HX507" s="56"/>
      <c r="HY507" s="56"/>
      <c r="HZ507" s="56"/>
      <c r="IA507" s="56"/>
      <c r="IB507" s="56"/>
      <c r="IC507" s="56"/>
      <c r="ID507" s="56"/>
      <c r="IE507" s="56"/>
      <c r="IF507" s="56"/>
      <c r="IG507" s="56"/>
      <c r="IH507" s="56"/>
      <c r="II507" s="56"/>
    </row>
    <row r="508" spans="3:243" x14ac:dyDescent="0.25">
      <c r="C508" s="56"/>
      <c r="D508" s="56"/>
      <c r="E508" s="56"/>
      <c r="F508" s="354"/>
      <c r="G508" s="354"/>
      <c r="H508" s="56"/>
      <c r="I508" s="56"/>
      <c r="J508" s="56"/>
      <c r="K508" s="56"/>
      <c r="L508" s="56"/>
      <c r="M508" s="598"/>
      <c r="N508" s="56"/>
      <c r="O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c r="BY508" s="56"/>
      <c r="BZ508" s="56"/>
      <c r="CA508" s="56"/>
      <c r="CB508" s="56"/>
      <c r="CC508" s="56"/>
      <c r="CD508" s="56"/>
      <c r="CE508" s="56"/>
      <c r="CF508" s="56"/>
      <c r="CG508" s="56"/>
      <c r="CH508" s="56"/>
      <c r="CI508" s="56"/>
      <c r="CJ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56"/>
      <c r="HA508" s="56"/>
      <c r="HB508" s="56"/>
      <c r="HC508" s="56"/>
      <c r="HD508" s="56"/>
      <c r="HE508" s="56"/>
      <c r="HF508" s="56"/>
      <c r="HG508" s="56"/>
      <c r="HH508" s="56"/>
      <c r="HI508" s="56"/>
      <c r="HJ508" s="56"/>
      <c r="HK508" s="56"/>
      <c r="HL508" s="56"/>
      <c r="HM508" s="56"/>
      <c r="HN508" s="56"/>
      <c r="HO508" s="56"/>
      <c r="HP508" s="56"/>
      <c r="HQ508" s="56"/>
      <c r="HR508" s="56"/>
      <c r="HS508" s="56"/>
      <c r="HT508" s="56"/>
      <c r="HU508" s="56"/>
      <c r="HV508" s="56"/>
      <c r="HW508" s="56"/>
      <c r="HX508" s="56"/>
      <c r="HY508" s="56"/>
      <c r="HZ508" s="56"/>
      <c r="IA508" s="56"/>
      <c r="IB508" s="56"/>
      <c r="IC508" s="56"/>
      <c r="ID508" s="56"/>
      <c r="IE508" s="56"/>
      <c r="IF508" s="56"/>
      <c r="IG508" s="56"/>
      <c r="IH508" s="56"/>
      <c r="II508" s="56"/>
    </row>
    <row r="509" spans="3:243" x14ac:dyDescent="0.25">
      <c r="C509" s="56"/>
      <c r="D509" s="56"/>
      <c r="E509" s="56"/>
      <c r="F509" s="354"/>
      <c r="G509" s="354"/>
      <c r="H509" s="56"/>
      <c r="I509" s="56"/>
      <c r="J509" s="56"/>
      <c r="K509" s="56"/>
      <c r="L509" s="56"/>
      <c r="M509" s="598"/>
      <c r="N509" s="56"/>
      <c r="O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c r="BY509" s="56"/>
      <c r="BZ509" s="56"/>
      <c r="CA509" s="56"/>
      <c r="CB509" s="56"/>
      <c r="CC509" s="56"/>
      <c r="CD509" s="56"/>
      <c r="CE509" s="56"/>
      <c r="CF509" s="56"/>
      <c r="CG509" s="56"/>
      <c r="CH509" s="56"/>
      <c r="CI509" s="56"/>
      <c r="CJ509" s="56"/>
      <c r="CK509" s="56"/>
      <c r="CL509" s="56"/>
      <c r="CM509" s="56"/>
      <c r="CN509" s="56"/>
      <c r="CO509" s="56"/>
      <c r="CP509" s="56"/>
      <c r="CQ509" s="56"/>
      <c r="CR509" s="56"/>
      <c r="CS509" s="56"/>
      <c r="CT509" s="56"/>
      <c r="CU509" s="56"/>
      <c r="CV509" s="56"/>
      <c r="CW509" s="56"/>
      <c r="CX509" s="56"/>
      <c r="CY509" s="56"/>
      <c r="CZ509" s="56"/>
      <c r="DA509" s="56"/>
      <c r="DB509" s="56"/>
      <c r="DC509" s="56"/>
      <c r="DD509" s="56"/>
      <c r="DE509" s="56"/>
      <c r="DF509" s="56"/>
      <c r="DG509" s="56"/>
      <c r="DH509" s="56"/>
      <c r="DI509" s="56"/>
      <c r="DJ509" s="56"/>
      <c r="DK509" s="56"/>
      <c r="DL509" s="56"/>
      <c r="DM509" s="56"/>
      <c r="DN509" s="56"/>
      <c r="DO509" s="56"/>
      <c r="DP509" s="56"/>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c r="EU509" s="56"/>
      <c r="EV509" s="56"/>
      <c r="EW509" s="56"/>
      <c r="EX509" s="56"/>
      <c r="EY509" s="56"/>
      <c r="EZ509" s="56"/>
      <c r="FA509" s="56"/>
      <c r="FB509" s="56"/>
      <c r="FC509" s="56"/>
      <c r="FD509" s="56"/>
      <c r="FE509" s="56"/>
      <c r="FF509" s="56"/>
      <c r="FG509" s="56"/>
      <c r="FH509" s="56"/>
      <c r="FI509" s="56"/>
      <c r="FJ509" s="56"/>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56"/>
      <c r="HA509" s="56"/>
      <c r="HB509" s="56"/>
      <c r="HC509" s="56"/>
      <c r="HD509" s="56"/>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row>
    <row r="510" spans="3:243" x14ac:dyDescent="0.25">
      <c r="C510" s="56"/>
      <c r="D510" s="56"/>
      <c r="E510" s="56"/>
      <c r="F510" s="354"/>
      <c r="G510" s="354"/>
      <c r="H510" s="56"/>
      <c r="I510" s="56"/>
      <c r="J510" s="56"/>
      <c r="K510" s="56"/>
      <c r="L510" s="56"/>
      <c r="M510" s="598"/>
      <c r="N510" s="56"/>
      <c r="O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c r="BY510" s="56"/>
      <c r="BZ510" s="56"/>
      <c r="CA510" s="56"/>
      <c r="CB510" s="56"/>
      <c r="CC510" s="56"/>
      <c r="CD510" s="56"/>
      <c r="CE510" s="56"/>
      <c r="CF510" s="56"/>
      <c r="CG510" s="56"/>
      <c r="CH510" s="56"/>
      <c r="CI510" s="56"/>
      <c r="CJ510" s="56"/>
      <c r="CK510" s="56"/>
      <c r="CL510" s="56"/>
      <c r="CM510" s="56"/>
      <c r="CN510" s="56"/>
      <c r="CO510" s="56"/>
      <c r="CP510" s="56"/>
      <c r="CQ510" s="56"/>
      <c r="CR510" s="56"/>
      <c r="CS510" s="56"/>
      <c r="CT510" s="56"/>
      <c r="CU510" s="56"/>
      <c r="CV510" s="56"/>
      <c r="CW510" s="56"/>
      <c r="CX510" s="56"/>
      <c r="CY510" s="56"/>
      <c r="CZ510" s="56"/>
      <c r="DA510" s="56"/>
      <c r="DB510" s="56"/>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c r="EU510" s="56"/>
      <c r="EV510" s="56"/>
      <c r="EW510" s="56"/>
      <c r="EX510" s="56"/>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56"/>
      <c r="HA510" s="56"/>
      <c r="HB510" s="56"/>
      <c r="HC510" s="56"/>
      <c r="HD510" s="56"/>
      <c r="HE510" s="56"/>
      <c r="HF510" s="56"/>
      <c r="HG510" s="56"/>
      <c r="HH510" s="56"/>
      <c r="HI510" s="56"/>
      <c r="HJ510" s="56"/>
      <c r="HK510" s="56"/>
      <c r="HL510" s="56"/>
      <c r="HM510" s="56"/>
      <c r="HN510" s="56"/>
      <c r="HO510" s="56"/>
      <c r="HP510" s="56"/>
      <c r="HQ510" s="56"/>
      <c r="HR510" s="56"/>
      <c r="HS510" s="56"/>
      <c r="HT510" s="56"/>
      <c r="HU510" s="56"/>
      <c r="HV510" s="56"/>
      <c r="HW510" s="56"/>
      <c r="HX510" s="56"/>
      <c r="HY510" s="56"/>
      <c r="HZ510" s="56"/>
      <c r="IA510" s="56"/>
      <c r="IB510" s="56"/>
      <c r="IC510" s="56"/>
      <c r="ID510" s="56"/>
      <c r="IE510" s="56"/>
      <c r="IF510" s="56"/>
      <c r="IG510" s="56"/>
      <c r="IH510" s="56"/>
      <c r="II510" s="56"/>
    </row>
    <row r="511" spans="3:243" x14ac:dyDescent="0.25">
      <c r="C511" s="56"/>
      <c r="D511" s="56"/>
      <c r="E511" s="56"/>
      <c r="F511" s="354"/>
      <c r="G511" s="354"/>
      <c r="H511" s="56"/>
      <c r="I511" s="56"/>
      <c r="J511" s="56"/>
      <c r="K511" s="56"/>
      <c r="L511" s="56"/>
      <c r="M511" s="598"/>
      <c r="N511" s="56"/>
      <c r="O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c r="BY511" s="56"/>
      <c r="BZ511" s="56"/>
      <c r="CA511" s="56"/>
      <c r="CB511" s="56"/>
      <c r="CC511" s="56"/>
      <c r="CD511" s="56"/>
      <c r="CE511" s="56"/>
      <c r="CF511" s="56"/>
      <c r="CG511" s="56"/>
      <c r="CH511" s="56"/>
      <c r="CI511" s="56"/>
      <c r="CJ511" s="56"/>
      <c r="CK511" s="56"/>
      <c r="CL511" s="56"/>
      <c r="CM511" s="56"/>
      <c r="CN511" s="56"/>
      <c r="CO511" s="56"/>
      <c r="CP511" s="56"/>
      <c r="CQ511" s="56"/>
      <c r="CR511" s="56"/>
      <c r="CS511" s="56"/>
      <c r="CT511" s="56"/>
      <c r="CU511" s="56"/>
      <c r="CV511" s="56"/>
      <c r="CW511" s="56"/>
      <c r="CX511" s="56"/>
      <c r="CY511" s="56"/>
      <c r="CZ511" s="56"/>
      <c r="DA511" s="56"/>
      <c r="DB511" s="56"/>
      <c r="DC511" s="56"/>
      <c r="DD511" s="56"/>
      <c r="DE511" s="56"/>
      <c r="DF511" s="56"/>
      <c r="DG511" s="56"/>
      <c r="DH511" s="56"/>
      <c r="DI511" s="56"/>
      <c r="DJ511" s="56"/>
      <c r="DK511" s="56"/>
      <c r="DL511" s="56"/>
      <c r="DM511" s="56"/>
      <c r="DN511" s="56"/>
      <c r="DO511" s="56"/>
      <c r="DP511" s="56"/>
      <c r="DQ511" s="56"/>
      <c r="DR511" s="56"/>
      <c r="DS511" s="56"/>
      <c r="DT511" s="56"/>
      <c r="DU511" s="56"/>
      <c r="DV511" s="56"/>
      <c r="DW511" s="56"/>
      <c r="DX511" s="56"/>
      <c r="DY511" s="56"/>
      <c r="DZ511" s="56"/>
      <c r="EA511" s="56"/>
      <c r="EB511" s="56"/>
      <c r="EC511" s="56"/>
      <c r="ED511" s="56"/>
      <c r="EE511" s="56"/>
      <c r="EF511" s="56"/>
      <c r="EG511" s="56"/>
      <c r="EH511" s="56"/>
      <c r="EI511" s="56"/>
      <c r="EJ511" s="56"/>
      <c r="EK511" s="56"/>
      <c r="EL511" s="56"/>
      <c r="EM511" s="56"/>
      <c r="EN511" s="56"/>
      <c r="EO511" s="56"/>
      <c r="EP511" s="56"/>
      <c r="EQ511" s="56"/>
      <c r="ER511" s="56"/>
      <c r="ES511" s="56"/>
      <c r="ET511" s="56"/>
      <c r="EU511" s="56"/>
      <c r="EV511" s="56"/>
      <c r="EW511" s="56"/>
      <c r="EX511" s="56"/>
      <c r="EY511" s="56"/>
      <c r="EZ511" s="56"/>
      <c r="FA511" s="56"/>
      <c r="FB511" s="56"/>
      <c r="FC511" s="56"/>
      <c r="FD511" s="56"/>
      <c r="FE511" s="56"/>
      <c r="FF511" s="56"/>
      <c r="FG511" s="56"/>
      <c r="FH511" s="56"/>
      <c r="FI511" s="56"/>
      <c r="FJ511" s="56"/>
      <c r="FK511" s="56"/>
      <c r="FL511" s="56"/>
      <c r="FM511" s="56"/>
      <c r="FN511" s="56"/>
      <c r="FO511" s="56"/>
      <c r="FP511" s="56"/>
      <c r="FQ511" s="56"/>
      <c r="FR511" s="56"/>
      <c r="FS511" s="56"/>
      <c r="FT511" s="56"/>
      <c r="FU511" s="56"/>
      <c r="FV511" s="56"/>
      <c r="FW511" s="56"/>
      <c r="FX511" s="56"/>
      <c r="FY511" s="56"/>
      <c r="FZ511" s="56"/>
      <c r="GA511" s="56"/>
      <c r="GB511" s="56"/>
      <c r="GC511" s="56"/>
      <c r="GD511" s="56"/>
      <c r="GE511" s="56"/>
      <c r="GF511" s="56"/>
      <c r="GG511" s="56"/>
      <c r="GH511" s="56"/>
      <c r="GI511" s="56"/>
      <c r="GJ511" s="56"/>
      <c r="GK511" s="56"/>
      <c r="GL511" s="56"/>
      <c r="GM511" s="56"/>
      <c r="GN511" s="56"/>
      <c r="GO511" s="56"/>
      <c r="GP511" s="56"/>
      <c r="GQ511" s="56"/>
      <c r="GR511" s="56"/>
      <c r="GS511" s="56"/>
      <c r="GT511" s="56"/>
      <c r="GU511" s="56"/>
      <c r="GV511" s="56"/>
      <c r="GW511" s="56"/>
      <c r="GX511" s="56"/>
      <c r="GY511" s="56"/>
      <c r="GZ511" s="56"/>
      <c r="HA511" s="56"/>
      <c r="HB511" s="56"/>
      <c r="HC511" s="56"/>
      <c r="HD511" s="56"/>
      <c r="HE511" s="56"/>
      <c r="HF511" s="56"/>
      <c r="HG511" s="56"/>
      <c r="HH511" s="56"/>
      <c r="HI511" s="56"/>
      <c r="HJ511" s="56"/>
      <c r="HK511" s="56"/>
      <c r="HL511" s="56"/>
      <c r="HM511" s="56"/>
      <c r="HN511" s="56"/>
      <c r="HO511" s="56"/>
      <c r="HP511" s="56"/>
      <c r="HQ511" s="56"/>
      <c r="HR511" s="56"/>
      <c r="HS511" s="56"/>
      <c r="HT511" s="56"/>
      <c r="HU511" s="56"/>
      <c r="HV511" s="56"/>
      <c r="HW511" s="56"/>
      <c r="HX511" s="56"/>
      <c r="HY511" s="56"/>
      <c r="HZ511" s="56"/>
      <c r="IA511" s="56"/>
      <c r="IB511" s="56"/>
      <c r="IC511" s="56"/>
      <c r="ID511" s="56"/>
      <c r="IE511" s="56"/>
      <c r="IF511" s="56"/>
      <c r="IG511" s="56"/>
      <c r="IH511" s="56"/>
      <c r="II511" s="56"/>
    </row>
    <row r="512" spans="3:243" x14ac:dyDescent="0.25">
      <c r="C512" s="56"/>
      <c r="D512" s="56"/>
      <c r="E512" s="56"/>
      <c r="F512" s="354"/>
      <c r="G512" s="354"/>
      <c r="H512" s="56"/>
      <c r="I512" s="56"/>
      <c r="J512" s="56"/>
      <c r="K512" s="56"/>
      <c r="L512" s="56"/>
      <c r="M512" s="598"/>
      <c r="N512" s="56"/>
      <c r="O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c r="BY512" s="56"/>
      <c r="BZ512" s="56"/>
      <c r="CA512" s="56"/>
      <c r="CB512" s="56"/>
      <c r="CC512" s="56"/>
      <c r="CD512" s="56"/>
      <c r="CE512" s="56"/>
      <c r="CF512" s="56"/>
      <c r="CG512" s="56"/>
      <c r="CH512" s="56"/>
      <c r="CI512" s="56"/>
      <c r="CJ512" s="56"/>
      <c r="CK512" s="56"/>
      <c r="CL512" s="56"/>
      <c r="CM512" s="56"/>
      <c r="CN512" s="56"/>
      <c r="CO512" s="56"/>
      <c r="CP512" s="56"/>
      <c r="CQ512" s="56"/>
      <c r="CR512" s="56"/>
      <c r="CS512" s="56"/>
      <c r="CT512" s="56"/>
      <c r="CU512" s="56"/>
      <c r="CV512" s="56"/>
      <c r="CW512" s="56"/>
      <c r="CX512" s="56"/>
      <c r="CY512" s="56"/>
      <c r="CZ512" s="56"/>
      <c r="DA512" s="56"/>
      <c r="DB512" s="56"/>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c r="FU512" s="56"/>
      <c r="FV512" s="56"/>
      <c r="FW512" s="56"/>
      <c r="FX512" s="56"/>
      <c r="FY512" s="56"/>
      <c r="FZ512" s="56"/>
      <c r="GA512" s="56"/>
      <c r="GB512" s="56"/>
      <c r="GC512" s="56"/>
      <c r="GD512" s="56"/>
      <c r="GE512" s="56"/>
      <c r="GF512" s="56"/>
      <c r="GG512" s="56"/>
      <c r="GH512" s="56"/>
      <c r="GI512" s="56"/>
      <c r="GJ512" s="56"/>
      <c r="GK512" s="56"/>
      <c r="GL512" s="56"/>
      <c r="GM512" s="56"/>
      <c r="GN512" s="56"/>
      <c r="GO512" s="56"/>
      <c r="GP512" s="56"/>
      <c r="GQ512" s="56"/>
      <c r="GR512" s="56"/>
      <c r="GS512" s="56"/>
      <c r="GT512" s="56"/>
      <c r="GU512" s="56"/>
      <c r="GV512" s="56"/>
      <c r="GW512" s="56"/>
      <c r="GX512" s="56"/>
      <c r="GY512" s="56"/>
      <c r="GZ512" s="56"/>
      <c r="HA512" s="56"/>
      <c r="HB512" s="56"/>
      <c r="HC512" s="56"/>
      <c r="HD512" s="56"/>
      <c r="HE512" s="56"/>
      <c r="HF512" s="56"/>
      <c r="HG512" s="56"/>
      <c r="HH512" s="56"/>
      <c r="HI512" s="56"/>
      <c r="HJ512" s="56"/>
      <c r="HK512" s="56"/>
      <c r="HL512" s="56"/>
      <c r="HM512" s="56"/>
      <c r="HN512" s="56"/>
      <c r="HO512" s="56"/>
      <c r="HP512" s="56"/>
      <c r="HQ512" s="56"/>
      <c r="HR512" s="56"/>
      <c r="HS512" s="56"/>
      <c r="HT512" s="56"/>
      <c r="HU512" s="56"/>
      <c r="HV512" s="56"/>
      <c r="HW512" s="56"/>
      <c r="HX512" s="56"/>
      <c r="HY512" s="56"/>
      <c r="HZ512" s="56"/>
      <c r="IA512" s="56"/>
      <c r="IB512" s="56"/>
      <c r="IC512" s="56"/>
      <c r="ID512" s="56"/>
      <c r="IE512" s="56"/>
      <c r="IF512" s="56"/>
      <c r="IG512" s="56"/>
      <c r="IH512" s="56"/>
      <c r="II512" s="56"/>
    </row>
    <row r="513" spans="3:243" x14ac:dyDescent="0.25">
      <c r="C513" s="56"/>
      <c r="D513" s="56"/>
      <c r="E513" s="56"/>
      <c r="F513" s="354"/>
      <c r="G513" s="354"/>
      <c r="H513" s="56"/>
      <c r="I513" s="56"/>
      <c r="J513" s="56"/>
      <c r="K513" s="56"/>
      <c r="L513" s="56"/>
      <c r="M513" s="598"/>
      <c r="N513" s="56"/>
      <c r="O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c r="BY513" s="56"/>
      <c r="BZ513" s="56"/>
      <c r="CA513" s="56"/>
      <c r="CB513" s="56"/>
      <c r="CC513" s="56"/>
      <c r="CD513" s="56"/>
      <c r="CE513" s="56"/>
      <c r="CF513" s="56"/>
      <c r="CG513" s="56"/>
      <c r="CH513" s="56"/>
      <c r="CI513" s="56"/>
      <c r="CJ513" s="56"/>
      <c r="CK513" s="56"/>
      <c r="CL513" s="56"/>
      <c r="CM513" s="56"/>
      <c r="CN513" s="56"/>
      <c r="CO513" s="56"/>
      <c r="CP513" s="56"/>
      <c r="CQ513" s="56"/>
      <c r="CR513" s="56"/>
      <c r="CS513" s="56"/>
      <c r="CT513" s="56"/>
      <c r="CU513" s="56"/>
      <c r="CV513" s="56"/>
      <c r="CW513" s="56"/>
      <c r="CX513" s="56"/>
      <c r="CY513" s="56"/>
      <c r="CZ513" s="56"/>
      <c r="DA513" s="56"/>
      <c r="DB513" s="56"/>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56"/>
      <c r="HA513" s="56"/>
      <c r="HB513" s="56"/>
      <c r="HC513" s="56"/>
      <c r="HD513" s="56"/>
      <c r="HE513" s="56"/>
      <c r="HF513" s="56"/>
      <c r="HG513" s="56"/>
      <c r="HH513" s="56"/>
      <c r="HI513" s="56"/>
      <c r="HJ513" s="56"/>
      <c r="HK513" s="56"/>
      <c r="HL513" s="56"/>
      <c r="HM513" s="56"/>
      <c r="HN513" s="56"/>
      <c r="HO513" s="56"/>
      <c r="HP513" s="56"/>
      <c r="HQ513" s="56"/>
      <c r="HR513" s="56"/>
      <c r="HS513" s="56"/>
      <c r="HT513" s="56"/>
      <c r="HU513" s="56"/>
      <c r="HV513" s="56"/>
      <c r="HW513" s="56"/>
      <c r="HX513" s="56"/>
      <c r="HY513" s="56"/>
      <c r="HZ513" s="56"/>
      <c r="IA513" s="56"/>
      <c r="IB513" s="56"/>
      <c r="IC513" s="56"/>
      <c r="ID513" s="56"/>
      <c r="IE513" s="56"/>
      <c r="IF513" s="56"/>
      <c r="IG513" s="56"/>
      <c r="IH513" s="56"/>
      <c r="II513" s="56"/>
    </row>
    <row r="514" spans="3:243" x14ac:dyDescent="0.25">
      <c r="C514" s="56"/>
      <c r="D514" s="56"/>
      <c r="E514" s="56"/>
      <c r="F514" s="354"/>
      <c r="G514" s="354"/>
      <c r="H514" s="56"/>
      <c r="I514" s="56"/>
      <c r="J514" s="56"/>
      <c r="K514" s="56"/>
      <c r="L514" s="56"/>
      <c r="M514" s="598"/>
      <c r="N514" s="56"/>
      <c r="O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c r="BY514" s="56"/>
      <c r="BZ514" s="56"/>
      <c r="CA514" s="56"/>
      <c r="CB514" s="56"/>
      <c r="CC514" s="56"/>
      <c r="CD514" s="56"/>
      <c r="CE514" s="56"/>
      <c r="CF514" s="56"/>
      <c r="CG514" s="56"/>
      <c r="CH514" s="56"/>
      <c r="CI514" s="56"/>
      <c r="CJ514" s="56"/>
      <c r="CK514" s="56"/>
      <c r="CL514" s="56"/>
      <c r="CM514" s="56"/>
      <c r="CN514" s="56"/>
      <c r="CO514" s="56"/>
      <c r="CP514" s="56"/>
      <c r="CQ514" s="56"/>
      <c r="CR514" s="56"/>
      <c r="CS514" s="56"/>
      <c r="CT514" s="56"/>
      <c r="CU514" s="56"/>
      <c r="CV514" s="56"/>
      <c r="CW514" s="56"/>
      <c r="CX514" s="56"/>
      <c r="CY514" s="56"/>
      <c r="CZ514" s="56"/>
      <c r="DA514" s="56"/>
      <c r="DB514" s="56"/>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56"/>
      <c r="HA514" s="56"/>
      <c r="HB514" s="56"/>
      <c r="HC514" s="56"/>
      <c r="HD514" s="56"/>
      <c r="HE514" s="56"/>
      <c r="HF514" s="56"/>
      <c r="HG514" s="56"/>
      <c r="HH514" s="56"/>
      <c r="HI514" s="56"/>
      <c r="HJ514" s="56"/>
      <c r="HK514" s="56"/>
      <c r="HL514" s="56"/>
      <c r="HM514" s="56"/>
      <c r="HN514" s="56"/>
      <c r="HO514" s="56"/>
      <c r="HP514" s="56"/>
      <c r="HQ514" s="56"/>
      <c r="HR514" s="56"/>
      <c r="HS514" s="56"/>
      <c r="HT514" s="56"/>
      <c r="HU514" s="56"/>
      <c r="HV514" s="56"/>
      <c r="HW514" s="56"/>
      <c r="HX514" s="56"/>
      <c r="HY514" s="56"/>
      <c r="HZ514" s="56"/>
      <c r="IA514" s="56"/>
      <c r="IB514" s="56"/>
      <c r="IC514" s="56"/>
      <c r="ID514" s="56"/>
      <c r="IE514" s="56"/>
      <c r="IF514" s="56"/>
      <c r="IG514" s="56"/>
      <c r="IH514" s="56"/>
      <c r="II514" s="56"/>
    </row>
    <row r="515" spans="3:243" x14ac:dyDescent="0.25">
      <c r="C515" s="56"/>
      <c r="D515" s="56"/>
      <c r="E515" s="56"/>
      <c r="F515" s="354"/>
      <c r="G515" s="354"/>
      <c r="H515" s="56"/>
      <c r="I515" s="56"/>
      <c r="J515" s="56"/>
      <c r="K515" s="56"/>
      <c r="L515" s="56"/>
      <c r="M515" s="598"/>
      <c r="N515" s="56"/>
      <c r="O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56"/>
      <c r="HA515" s="56"/>
      <c r="HB515" s="56"/>
      <c r="HC515" s="56"/>
      <c r="HD515" s="56"/>
      <c r="HE515" s="56"/>
      <c r="HF515" s="56"/>
      <c r="HG515" s="56"/>
      <c r="HH515" s="56"/>
      <c r="HI515" s="56"/>
      <c r="HJ515" s="56"/>
      <c r="HK515" s="56"/>
      <c r="HL515" s="56"/>
      <c r="HM515" s="56"/>
      <c r="HN515" s="56"/>
      <c r="HO515" s="56"/>
      <c r="HP515" s="56"/>
      <c r="HQ515" s="56"/>
      <c r="HR515" s="56"/>
      <c r="HS515" s="56"/>
      <c r="HT515" s="56"/>
      <c r="HU515" s="56"/>
      <c r="HV515" s="56"/>
      <c r="HW515" s="56"/>
      <c r="HX515" s="56"/>
      <c r="HY515" s="56"/>
      <c r="HZ515" s="56"/>
      <c r="IA515" s="56"/>
      <c r="IB515" s="56"/>
      <c r="IC515" s="56"/>
      <c r="ID515" s="56"/>
      <c r="IE515" s="56"/>
      <c r="IF515" s="56"/>
      <c r="IG515" s="56"/>
      <c r="IH515" s="56"/>
      <c r="II515" s="56"/>
    </row>
    <row r="516" spans="3:243" x14ac:dyDescent="0.25">
      <c r="C516" s="56"/>
      <c r="D516" s="56"/>
      <c r="E516" s="56"/>
      <c r="F516" s="354"/>
      <c r="G516" s="354"/>
      <c r="H516" s="56"/>
      <c r="I516" s="56"/>
      <c r="J516" s="56"/>
      <c r="K516" s="56"/>
      <c r="L516" s="56"/>
      <c r="M516" s="598"/>
      <c r="N516" s="56"/>
      <c r="O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56"/>
      <c r="HA516" s="56"/>
      <c r="HB516" s="56"/>
      <c r="HC516" s="56"/>
      <c r="HD516" s="56"/>
      <c r="HE516" s="56"/>
      <c r="HF516" s="56"/>
      <c r="HG516" s="56"/>
      <c r="HH516" s="56"/>
      <c r="HI516" s="56"/>
      <c r="HJ516" s="56"/>
      <c r="HK516" s="56"/>
      <c r="HL516" s="56"/>
      <c r="HM516" s="56"/>
      <c r="HN516" s="56"/>
      <c r="HO516" s="56"/>
      <c r="HP516" s="56"/>
      <c r="HQ516" s="56"/>
      <c r="HR516" s="56"/>
      <c r="HS516" s="56"/>
      <c r="HT516" s="56"/>
      <c r="HU516" s="56"/>
      <c r="HV516" s="56"/>
      <c r="HW516" s="56"/>
      <c r="HX516" s="56"/>
      <c r="HY516" s="56"/>
      <c r="HZ516" s="56"/>
      <c r="IA516" s="56"/>
      <c r="IB516" s="56"/>
      <c r="IC516" s="56"/>
      <c r="ID516" s="56"/>
      <c r="IE516" s="56"/>
      <c r="IF516" s="56"/>
      <c r="IG516" s="56"/>
      <c r="IH516" s="56"/>
      <c r="II516" s="56"/>
    </row>
    <row r="517" spans="3:243" x14ac:dyDescent="0.25">
      <c r="C517" s="56"/>
      <c r="D517" s="56"/>
      <c r="E517" s="56"/>
      <c r="F517" s="354"/>
      <c r="G517" s="354"/>
      <c r="H517" s="56"/>
      <c r="I517" s="56"/>
      <c r="J517" s="56"/>
      <c r="K517" s="56"/>
      <c r="L517" s="56"/>
      <c r="M517" s="598"/>
      <c r="N517" s="56"/>
      <c r="O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c r="BY517" s="56"/>
      <c r="BZ517" s="56"/>
      <c r="CA517" s="56"/>
      <c r="CB517" s="56"/>
      <c r="CC517" s="56"/>
      <c r="CD517" s="56"/>
      <c r="CE517" s="56"/>
      <c r="CF517" s="56"/>
      <c r="CG517" s="56"/>
      <c r="CH517" s="56"/>
      <c r="CI517" s="56"/>
      <c r="CJ517" s="56"/>
      <c r="CK517" s="56"/>
      <c r="CL517" s="56"/>
      <c r="CM517" s="56"/>
      <c r="CN517" s="56"/>
      <c r="CO517" s="56"/>
      <c r="CP517" s="56"/>
      <c r="CQ517" s="56"/>
      <c r="CR517" s="56"/>
      <c r="CS517" s="56"/>
      <c r="CT517" s="56"/>
      <c r="CU517" s="56"/>
      <c r="CV517" s="56"/>
      <c r="CW517" s="56"/>
      <c r="CX517" s="56"/>
      <c r="CY517" s="56"/>
      <c r="CZ517" s="56"/>
      <c r="DA517" s="56"/>
      <c r="DB517" s="56"/>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c r="EU517" s="56"/>
      <c r="EV517" s="56"/>
      <c r="EW517" s="56"/>
      <c r="EX517" s="56"/>
      <c r="EY517" s="56"/>
      <c r="EZ517" s="56"/>
      <c r="FA517" s="56"/>
      <c r="FB517" s="56"/>
      <c r="FC517" s="56"/>
      <c r="FD517" s="56"/>
      <c r="FE517" s="56"/>
      <c r="FF517" s="56"/>
      <c r="FG517" s="56"/>
      <c r="FH517" s="56"/>
      <c r="FI517" s="56"/>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c r="HC517" s="56"/>
      <c r="HD517" s="56"/>
      <c r="HE517" s="56"/>
      <c r="HF517" s="56"/>
      <c r="HG517" s="56"/>
      <c r="HH517" s="56"/>
      <c r="HI517" s="56"/>
      <c r="HJ517" s="56"/>
      <c r="HK517" s="56"/>
      <c r="HL517" s="56"/>
      <c r="HM517" s="56"/>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row>
    <row r="518" spans="3:243" x14ac:dyDescent="0.25">
      <c r="C518" s="56"/>
      <c r="D518" s="56"/>
      <c r="E518" s="56"/>
      <c r="F518" s="354"/>
      <c r="G518" s="354"/>
      <c r="H518" s="56"/>
      <c r="I518" s="56"/>
      <c r="J518" s="56"/>
      <c r="K518" s="56"/>
      <c r="L518" s="56"/>
      <c r="M518" s="598"/>
      <c r="N518" s="56"/>
      <c r="O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c r="BY518" s="56"/>
      <c r="BZ518" s="56"/>
      <c r="CA518" s="56"/>
      <c r="CB518" s="56"/>
      <c r="CC518" s="56"/>
      <c r="CD518" s="56"/>
      <c r="CE518" s="56"/>
      <c r="CF518" s="56"/>
      <c r="CG518" s="56"/>
      <c r="CH518" s="56"/>
      <c r="CI518" s="56"/>
      <c r="CJ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c r="EU518" s="56"/>
      <c r="EV518" s="56"/>
      <c r="EW518" s="56"/>
      <c r="EX518" s="56"/>
      <c r="EY518" s="56"/>
      <c r="EZ518" s="56"/>
      <c r="FA518" s="56"/>
      <c r="FB518" s="56"/>
      <c r="FC518" s="56"/>
      <c r="FD518" s="56"/>
      <c r="FE518" s="56"/>
      <c r="FF518" s="56"/>
      <c r="FG518" s="56"/>
      <c r="FH518" s="56"/>
      <c r="FI518" s="56"/>
      <c r="FJ518" s="56"/>
      <c r="FK518" s="56"/>
      <c r="FL518" s="56"/>
      <c r="FM518" s="56"/>
      <c r="FN518" s="56"/>
      <c r="FO518" s="56"/>
      <c r="FP518" s="56"/>
      <c r="FQ518" s="56"/>
      <c r="FR518" s="56"/>
      <c r="FS518" s="56"/>
      <c r="FT518" s="56"/>
      <c r="FU518" s="56"/>
      <c r="FV518" s="56"/>
      <c r="FW518" s="56"/>
      <c r="FX518" s="56"/>
      <c r="FY518" s="56"/>
      <c r="FZ518" s="56"/>
      <c r="GA518" s="56"/>
      <c r="GB518" s="56"/>
      <c r="GC518" s="56"/>
      <c r="GD518" s="56"/>
      <c r="GE518" s="56"/>
      <c r="GF518" s="56"/>
      <c r="GG518" s="56"/>
      <c r="GH518" s="56"/>
      <c r="GI518" s="56"/>
      <c r="GJ518" s="56"/>
      <c r="GK518" s="56"/>
      <c r="GL518" s="56"/>
      <c r="GM518" s="56"/>
      <c r="GN518" s="56"/>
      <c r="GO518" s="56"/>
      <c r="GP518" s="56"/>
      <c r="GQ518" s="56"/>
      <c r="GR518" s="56"/>
      <c r="GS518" s="56"/>
      <c r="GT518" s="56"/>
      <c r="GU518" s="56"/>
      <c r="GV518" s="56"/>
      <c r="GW518" s="56"/>
      <c r="GX518" s="56"/>
      <c r="GY518" s="56"/>
      <c r="GZ518" s="56"/>
      <c r="HA518" s="56"/>
      <c r="HB518" s="56"/>
      <c r="HC518" s="56"/>
      <c r="HD518" s="56"/>
      <c r="HE518" s="56"/>
      <c r="HF518" s="56"/>
      <c r="HG518" s="56"/>
      <c r="HH518" s="56"/>
      <c r="HI518" s="56"/>
      <c r="HJ518" s="56"/>
      <c r="HK518" s="56"/>
      <c r="HL518" s="56"/>
      <c r="HM518" s="56"/>
      <c r="HN518" s="56"/>
      <c r="HO518" s="56"/>
      <c r="HP518" s="56"/>
      <c r="HQ518" s="56"/>
      <c r="HR518" s="56"/>
      <c r="HS518" s="56"/>
      <c r="HT518" s="56"/>
      <c r="HU518" s="56"/>
      <c r="HV518" s="56"/>
      <c r="HW518" s="56"/>
      <c r="HX518" s="56"/>
      <c r="HY518" s="56"/>
      <c r="HZ518" s="56"/>
      <c r="IA518" s="56"/>
      <c r="IB518" s="56"/>
      <c r="IC518" s="56"/>
      <c r="ID518" s="56"/>
      <c r="IE518" s="56"/>
      <c r="IF518" s="56"/>
      <c r="IG518" s="56"/>
      <c r="IH518" s="56"/>
      <c r="II518" s="56"/>
    </row>
    <row r="519" spans="3:243" x14ac:dyDescent="0.25">
      <c r="C519" s="56"/>
      <c r="D519" s="56"/>
      <c r="E519" s="56"/>
      <c r="F519" s="354"/>
      <c r="G519" s="354"/>
      <c r="H519" s="56"/>
      <c r="I519" s="56"/>
      <c r="J519" s="56"/>
      <c r="K519" s="56"/>
      <c r="L519" s="56"/>
      <c r="M519" s="598"/>
      <c r="N519" s="56"/>
      <c r="O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c r="BY519" s="56"/>
      <c r="BZ519" s="56"/>
      <c r="CA519" s="56"/>
      <c r="CB519" s="56"/>
      <c r="CC519" s="56"/>
      <c r="CD519" s="56"/>
      <c r="CE519" s="56"/>
      <c r="CF519" s="56"/>
      <c r="CG519" s="56"/>
      <c r="CH519" s="56"/>
      <c r="CI519" s="56"/>
      <c r="CJ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c r="EU519" s="56"/>
      <c r="EV519" s="56"/>
      <c r="EW519" s="56"/>
      <c r="EX519" s="56"/>
      <c r="EY519" s="56"/>
      <c r="EZ519" s="56"/>
      <c r="FA519" s="56"/>
      <c r="FB519" s="56"/>
      <c r="FC519" s="56"/>
      <c r="FD519" s="56"/>
      <c r="FE519" s="56"/>
      <c r="FF519" s="56"/>
      <c r="FG519" s="56"/>
      <c r="FH519" s="56"/>
      <c r="FI519" s="56"/>
      <c r="FJ519" s="56"/>
      <c r="FK519" s="56"/>
      <c r="FL519" s="56"/>
      <c r="FM519" s="56"/>
      <c r="FN519" s="56"/>
      <c r="FO519" s="56"/>
      <c r="FP519" s="56"/>
      <c r="FQ519" s="56"/>
      <c r="FR519" s="56"/>
      <c r="FS519" s="56"/>
      <c r="FT519" s="56"/>
      <c r="FU519" s="56"/>
      <c r="FV519" s="56"/>
      <c r="FW519" s="56"/>
      <c r="FX519" s="56"/>
      <c r="FY519" s="56"/>
      <c r="FZ519" s="56"/>
      <c r="GA519" s="56"/>
      <c r="GB519" s="56"/>
      <c r="GC519" s="56"/>
      <c r="GD519" s="56"/>
      <c r="GE519" s="56"/>
      <c r="GF519" s="56"/>
      <c r="GG519" s="56"/>
      <c r="GH519" s="56"/>
      <c r="GI519" s="56"/>
      <c r="GJ519" s="56"/>
      <c r="GK519" s="56"/>
      <c r="GL519" s="56"/>
      <c r="GM519" s="56"/>
      <c r="GN519" s="56"/>
      <c r="GO519" s="56"/>
      <c r="GP519" s="56"/>
      <c r="GQ519" s="56"/>
      <c r="GR519" s="56"/>
      <c r="GS519" s="56"/>
      <c r="GT519" s="56"/>
      <c r="GU519" s="56"/>
      <c r="GV519" s="56"/>
      <c r="GW519" s="56"/>
      <c r="GX519" s="56"/>
      <c r="GY519" s="56"/>
      <c r="GZ519" s="56"/>
      <c r="HA519" s="56"/>
      <c r="HB519" s="56"/>
      <c r="HC519" s="56"/>
      <c r="HD519" s="56"/>
      <c r="HE519" s="56"/>
      <c r="HF519" s="56"/>
      <c r="HG519" s="56"/>
      <c r="HH519" s="56"/>
      <c r="HI519" s="56"/>
      <c r="HJ519" s="56"/>
      <c r="HK519" s="56"/>
      <c r="HL519" s="56"/>
      <c r="HM519" s="56"/>
      <c r="HN519" s="56"/>
      <c r="HO519" s="56"/>
      <c r="HP519" s="56"/>
      <c r="HQ519" s="56"/>
      <c r="HR519" s="56"/>
      <c r="HS519" s="56"/>
      <c r="HT519" s="56"/>
      <c r="HU519" s="56"/>
      <c r="HV519" s="56"/>
      <c r="HW519" s="56"/>
      <c r="HX519" s="56"/>
      <c r="HY519" s="56"/>
      <c r="HZ519" s="56"/>
      <c r="IA519" s="56"/>
      <c r="IB519" s="56"/>
      <c r="IC519" s="56"/>
      <c r="ID519" s="56"/>
      <c r="IE519" s="56"/>
      <c r="IF519" s="56"/>
      <c r="IG519" s="56"/>
      <c r="IH519" s="56"/>
      <c r="II519" s="56"/>
    </row>
    <row r="520" spans="3:243" x14ac:dyDescent="0.25">
      <c r="C520" s="56"/>
      <c r="D520" s="56"/>
      <c r="E520" s="56"/>
      <c r="F520" s="354"/>
      <c r="G520" s="354"/>
      <c r="H520" s="56"/>
      <c r="I520" s="56"/>
      <c r="J520" s="56"/>
      <c r="K520" s="56"/>
      <c r="L520" s="56"/>
      <c r="M520" s="598"/>
      <c r="N520" s="56"/>
      <c r="O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c r="BY520" s="56"/>
      <c r="BZ520" s="56"/>
      <c r="CA520" s="56"/>
      <c r="CB520" s="56"/>
      <c r="CC520" s="56"/>
      <c r="CD520" s="56"/>
      <c r="CE520" s="56"/>
      <c r="CF520" s="56"/>
      <c r="CG520" s="56"/>
      <c r="CH520" s="56"/>
      <c r="CI520" s="56"/>
      <c r="CJ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56"/>
      <c r="HA520" s="56"/>
      <c r="HB520" s="56"/>
      <c r="HC520" s="56"/>
      <c r="HD520" s="56"/>
      <c r="HE520" s="56"/>
      <c r="HF520" s="56"/>
      <c r="HG520" s="56"/>
      <c r="HH520" s="56"/>
      <c r="HI520" s="56"/>
      <c r="HJ520" s="56"/>
      <c r="HK520" s="56"/>
      <c r="HL520" s="56"/>
      <c r="HM520" s="56"/>
      <c r="HN520" s="56"/>
      <c r="HO520" s="56"/>
      <c r="HP520" s="56"/>
      <c r="HQ520" s="56"/>
      <c r="HR520" s="56"/>
      <c r="HS520" s="56"/>
      <c r="HT520" s="56"/>
      <c r="HU520" s="56"/>
      <c r="HV520" s="56"/>
      <c r="HW520" s="56"/>
      <c r="HX520" s="56"/>
      <c r="HY520" s="56"/>
      <c r="HZ520" s="56"/>
      <c r="IA520" s="56"/>
      <c r="IB520" s="56"/>
      <c r="IC520" s="56"/>
      <c r="ID520" s="56"/>
      <c r="IE520" s="56"/>
      <c r="IF520" s="56"/>
      <c r="IG520" s="56"/>
      <c r="IH520" s="56"/>
      <c r="II520" s="56"/>
    </row>
    <row r="521" spans="3:243" x14ac:dyDescent="0.25">
      <c r="C521" s="56"/>
      <c r="D521" s="56"/>
      <c r="E521" s="56"/>
      <c r="F521" s="354"/>
      <c r="G521" s="354"/>
      <c r="H521" s="56"/>
      <c r="I521" s="56"/>
      <c r="J521" s="56"/>
      <c r="K521" s="56"/>
      <c r="L521" s="56"/>
      <c r="M521" s="598"/>
      <c r="N521" s="56"/>
      <c r="O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56"/>
      <c r="FG521" s="56"/>
      <c r="FH521" s="56"/>
      <c r="FI521" s="56"/>
      <c r="FJ521" s="56"/>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56"/>
      <c r="HA521" s="56"/>
      <c r="HB521" s="56"/>
      <c r="HC521" s="56"/>
      <c r="HD521" s="56"/>
      <c r="HE521" s="56"/>
      <c r="HF521" s="56"/>
      <c r="HG521" s="56"/>
      <c r="HH521" s="56"/>
      <c r="HI521" s="56"/>
      <c r="HJ521" s="56"/>
      <c r="HK521" s="56"/>
      <c r="HL521" s="56"/>
      <c r="HM521" s="56"/>
      <c r="HN521" s="56"/>
      <c r="HO521" s="56"/>
      <c r="HP521" s="56"/>
      <c r="HQ521" s="56"/>
      <c r="HR521" s="56"/>
      <c r="HS521" s="56"/>
      <c r="HT521" s="56"/>
      <c r="HU521" s="56"/>
      <c r="HV521" s="56"/>
      <c r="HW521" s="56"/>
      <c r="HX521" s="56"/>
      <c r="HY521" s="56"/>
      <c r="HZ521" s="56"/>
      <c r="IA521" s="56"/>
      <c r="IB521" s="56"/>
      <c r="IC521" s="56"/>
      <c r="ID521" s="56"/>
      <c r="IE521" s="56"/>
      <c r="IF521" s="56"/>
      <c r="IG521" s="56"/>
      <c r="IH521" s="56"/>
      <c r="II521" s="56"/>
    </row>
    <row r="522" spans="3:243" x14ac:dyDescent="0.25">
      <c r="C522" s="56"/>
      <c r="D522" s="56"/>
      <c r="E522" s="56"/>
      <c r="F522" s="354"/>
      <c r="G522" s="354"/>
      <c r="H522" s="56"/>
      <c r="I522" s="56"/>
      <c r="J522" s="56"/>
      <c r="K522" s="56"/>
      <c r="L522" s="56"/>
      <c r="M522" s="598"/>
      <c r="N522" s="56"/>
      <c r="O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c r="BY522" s="56"/>
      <c r="BZ522" s="56"/>
      <c r="CA522" s="56"/>
      <c r="CB522" s="56"/>
      <c r="CC522" s="56"/>
      <c r="CD522" s="56"/>
      <c r="CE522" s="56"/>
      <c r="CF522" s="56"/>
      <c r="CG522" s="56"/>
      <c r="CH522" s="56"/>
      <c r="CI522" s="56"/>
      <c r="CJ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56"/>
      <c r="HA522" s="56"/>
      <c r="HB522" s="56"/>
      <c r="HC522" s="56"/>
      <c r="HD522" s="56"/>
      <c r="HE522" s="56"/>
      <c r="HF522" s="56"/>
      <c r="HG522" s="56"/>
      <c r="HH522" s="56"/>
      <c r="HI522" s="56"/>
      <c r="HJ522" s="56"/>
      <c r="HK522" s="56"/>
      <c r="HL522" s="56"/>
      <c r="HM522" s="56"/>
      <c r="HN522" s="56"/>
      <c r="HO522" s="56"/>
      <c r="HP522" s="56"/>
      <c r="HQ522" s="56"/>
      <c r="HR522" s="56"/>
      <c r="HS522" s="56"/>
      <c r="HT522" s="56"/>
      <c r="HU522" s="56"/>
      <c r="HV522" s="56"/>
      <c r="HW522" s="56"/>
      <c r="HX522" s="56"/>
      <c r="HY522" s="56"/>
      <c r="HZ522" s="56"/>
      <c r="IA522" s="56"/>
      <c r="IB522" s="56"/>
      <c r="IC522" s="56"/>
      <c r="ID522" s="56"/>
      <c r="IE522" s="56"/>
      <c r="IF522" s="56"/>
      <c r="IG522" s="56"/>
      <c r="IH522" s="56"/>
      <c r="II522" s="56"/>
    </row>
    <row r="523" spans="3:243" x14ac:dyDescent="0.25">
      <c r="C523" s="56"/>
      <c r="D523" s="56"/>
      <c r="E523" s="56"/>
      <c r="F523" s="354"/>
      <c r="G523" s="354"/>
      <c r="H523" s="56"/>
      <c r="I523" s="56"/>
      <c r="J523" s="56"/>
      <c r="K523" s="56"/>
      <c r="L523" s="56"/>
      <c r="M523" s="598"/>
      <c r="N523" s="56"/>
      <c r="O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c r="BY523" s="56"/>
      <c r="BZ523" s="56"/>
      <c r="CA523" s="56"/>
      <c r="CB523" s="56"/>
      <c r="CC523" s="56"/>
      <c r="CD523" s="56"/>
      <c r="CE523" s="56"/>
      <c r="CF523" s="56"/>
      <c r="CG523" s="56"/>
      <c r="CH523" s="56"/>
      <c r="CI523" s="56"/>
      <c r="CJ523" s="56"/>
      <c r="CK523" s="56"/>
      <c r="CL523" s="56"/>
      <c r="CM523" s="56"/>
      <c r="CN523" s="56"/>
      <c r="CO523" s="56"/>
      <c r="CP523" s="56"/>
      <c r="CQ523" s="56"/>
      <c r="CR523" s="56"/>
      <c r="CS523" s="56"/>
      <c r="CT523" s="56"/>
      <c r="CU523" s="56"/>
      <c r="CV523" s="56"/>
      <c r="CW523" s="56"/>
      <c r="CX523" s="56"/>
      <c r="CY523" s="56"/>
      <c r="CZ523" s="56"/>
      <c r="DA523" s="56"/>
      <c r="DB523" s="56"/>
      <c r="DC523" s="56"/>
      <c r="DD523" s="56"/>
      <c r="DE523" s="56"/>
      <c r="DF523" s="56"/>
      <c r="DG523" s="56"/>
      <c r="DH523" s="56"/>
      <c r="DI523" s="56"/>
      <c r="DJ523" s="56"/>
      <c r="DK523" s="56"/>
      <c r="DL523" s="56"/>
      <c r="DM523" s="56"/>
      <c r="DN523" s="56"/>
      <c r="DO523" s="56"/>
      <c r="DP523" s="56"/>
      <c r="DQ523" s="56"/>
      <c r="DR523" s="56"/>
      <c r="DS523" s="56"/>
      <c r="DT523" s="56"/>
      <c r="DU523" s="56"/>
      <c r="DV523" s="56"/>
      <c r="DW523" s="56"/>
      <c r="DX523" s="56"/>
      <c r="DY523" s="56"/>
      <c r="DZ523" s="56"/>
      <c r="EA523" s="56"/>
      <c r="EB523" s="56"/>
      <c r="EC523" s="56"/>
      <c r="ED523" s="56"/>
      <c r="EE523" s="56"/>
      <c r="EF523" s="56"/>
      <c r="EG523" s="56"/>
      <c r="EH523" s="56"/>
      <c r="EI523" s="56"/>
      <c r="EJ523" s="56"/>
      <c r="EK523" s="56"/>
      <c r="EL523" s="56"/>
      <c r="EM523" s="56"/>
      <c r="EN523" s="56"/>
      <c r="EO523" s="56"/>
      <c r="EP523" s="56"/>
      <c r="EQ523" s="56"/>
      <c r="ER523" s="56"/>
      <c r="ES523" s="56"/>
      <c r="ET523" s="56"/>
      <c r="EU523" s="56"/>
      <c r="EV523" s="56"/>
      <c r="EW523" s="56"/>
      <c r="EX523" s="56"/>
      <c r="EY523" s="56"/>
      <c r="EZ523" s="56"/>
      <c r="FA523" s="56"/>
      <c r="FB523" s="56"/>
      <c r="FC523" s="56"/>
      <c r="FD523" s="56"/>
      <c r="FE523" s="56"/>
      <c r="FF523" s="56"/>
      <c r="FG523" s="56"/>
      <c r="FH523" s="56"/>
      <c r="FI523" s="56"/>
      <c r="FJ523" s="56"/>
      <c r="FK523" s="56"/>
      <c r="FL523" s="56"/>
      <c r="FM523" s="56"/>
      <c r="FN523" s="56"/>
      <c r="FO523" s="56"/>
      <c r="FP523" s="56"/>
      <c r="FQ523" s="56"/>
      <c r="FR523" s="56"/>
      <c r="FS523" s="56"/>
      <c r="FT523" s="56"/>
      <c r="FU523" s="56"/>
      <c r="FV523" s="56"/>
      <c r="FW523" s="56"/>
      <c r="FX523" s="56"/>
      <c r="FY523" s="56"/>
      <c r="FZ523" s="56"/>
      <c r="GA523" s="56"/>
      <c r="GB523" s="56"/>
      <c r="GC523" s="56"/>
      <c r="GD523" s="56"/>
      <c r="GE523" s="56"/>
      <c r="GF523" s="56"/>
      <c r="GG523" s="56"/>
      <c r="GH523" s="56"/>
      <c r="GI523" s="56"/>
      <c r="GJ523" s="56"/>
      <c r="GK523" s="56"/>
      <c r="GL523" s="56"/>
      <c r="GM523" s="56"/>
      <c r="GN523" s="56"/>
      <c r="GO523" s="56"/>
      <c r="GP523" s="56"/>
      <c r="GQ523" s="56"/>
      <c r="GR523" s="56"/>
      <c r="GS523" s="56"/>
      <c r="GT523" s="56"/>
      <c r="GU523" s="56"/>
      <c r="GV523" s="56"/>
      <c r="GW523" s="56"/>
      <c r="GX523" s="56"/>
      <c r="GY523" s="56"/>
      <c r="GZ523" s="56"/>
      <c r="HA523" s="56"/>
      <c r="HB523" s="56"/>
      <c r="HC523" s="56"/>
      <c r="HD523" s="56"/>
      <c r="HE523" s="56"/>
      <c r="HF523" s="56"/>
      <c r="HG523" s="56"/>
      <c r="HH523" s="56"/>
      <c r="HI523" s="56"/>
      <c r="HJ523" s="56"/>
      <c r="HK523" s="56"/>
      <c r="HL523" s="56"/>
      <c r="HM523" s="56"/>
      <c r="HN523" s="56"/>
      <c r="HO523" s="56"/>
      <c r="HP523" s="56"/>
      <c r="HQ523" s="56"/>
      <c r="HR523" s="56"/>
      <c r="HS523" s="56"/>
      <c r="HT523" s="56"/>
      <c r="HU523" s="56"/>
      <c r="HV523" s="56"/>
      <c r="HW523" s="56"/>
      <c r="HX523" s="56"/>
      <c r="HY523" s="56"/>
      <c r="HZ523" s="56"/>
      <c r="IA523" s="56"/>
      <c r="IB523" s="56"/>
      <c r="IC523" s="56"/>
      <c r="ID523" s="56"/>
      <c r="IE523" s="56"/>
      <c r="IF523" s="56"/>
      <c r="IG523" s="56"/>
      <c r="IH523" s="56"/>
      <c r="II523" s="56"/>
    </row>
    <row r="524" spans="3:243" x14ac:dyDescent="0.25">
      <c r="C524" s="56"/>
      <c r="D524" s="56"/>
      <c r="E524" s="56"/>
      <c r="F524" s="354"/>
      <c r="G524" s="354"/>
      <c r="H524" s="56"/>
      <c r="I524" s="56"/>
      <c r="J524" s="56"/>
      <c r="K524" s="56"/>
      <c r="L524" s="56"/>
      <c r="M524" s="598"/>
      <c r="N524" s="56"/>
      <c r="O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c r="BY524" s="56"/>
      <c r="BZ524" s="56"/>
      <c r="CA524" s="56"/>
      <c r="CB524" s="56"/>
      <c r="CC524" s="56"/>
      <c r="CD524" s="56"/>
      <c r="CE524" s="56"/>
      <c r="CF524" s="56"/>
      <c r="CG524" s="56"/>
      <c r="CH524" s="56"/>
      <c r="CI524" s="56"/>
      <c r="CJ524" s="56"/>
      <c r="CK524" s="56"/>
      <c r="CL524" s="56"/>
      <c r="CM524" s="56"/>
      <c r="CN524" s="56"/>
      <c r="CO524" s="56"/>
      <c r="CP524" s="56"/>
      <c r="CQ524" s="56"/>
      <c r="CR524" s="56"/>
      <c r="CS524" s="56"/>
      <c r="CT524" s="56"/>
      <c r="CU524" s="56"/>
      <c r="CV524" s="56"/>
      <c r="CW524" s="56"/>
      <c r="CX524" s="56"/>
      <c r="CY524" s="56"/>
      <c r="CZ524" s="56"/>
      <c r="DA524" s="56"/>
      <c r="DB524" s="56"/>
      <c r="DC524" s="56"/>
      <c r="DD524" s="56"/>
      <c r="DE524" s="56"/>
      <c r="DF524" s="56"/>
      <c r="DG524" s="56"/>
      <c r="DH524" s="56"/>
      <c r="DI524" s="56"/>
      <c r="DJ524" s="56"/>
      <c r="DK524" s="56"/>
      <c r="DL524" s="56"/>
      <c r="DM524" s="56"/>
      <c r="DN524" s="56"/>
      <c r="DO524" s="56"/>
      <c r="DP524" s="56"/>
      <c r="DQ524" s="56"/>
      <c r="DR524" s="56"/>
      <c r="DS524" s="56"/>
      <c r="DT524" s="56"/>
      <c r="DU524" s="56"/>
      <c r="DV524" s="56"/>
      <c r="DW524" s="56"/>
      <c r="DX524" s="56"/>
      <c r="DY524" s="56"/>
      <c r="DZ524" s="56"/>
      <c r="EA524" s="56"/>
      <c r="EB524" s="56"/>
      <c r="EC524" s="56"/>
      <c r="ED524" s="56"/>
      <c r="EE524" s="56"/>
      <c r="EF524" s="56"/>
      <c r="EG524" s="56"/>
      <c r="EH524" s="56"/>
      <c r="EI524" s="56"/>
      <c r="EJ524" s="56"/>
      <c r="EK524" s="56"/>
      <c r="EL524" s="56"/>
      <c r="EM524" s="56"/>
      <c r="EN524" s="56"/>
      <c r="EO524" s="56"/>
      <c r="EP524" s="56"/>
      <c r="EQ524" s="56"/>
      <c r="ER524" s="56"/>
      <c r="ES524" s="56"/>
      <c r="ET524" s="56"/>
      <c r="EU524" s="56"/>
      <c r="EV524" s="56"/>
      <c r="EW524" s="56"/>
      <c r="EX524" s="56"/>
      <c r="EY524" s="56"/>
      <c r="EZ524" s="56"/>
      <c r="FA524" s="56"/>
      <c r="FB524" s="56"/>
      <c r="FC524" s="56"/>
      <c r="FD524" s="56"/>
      <c r="FE524" s="56"/>
      <c r="FF524" s="56"/>
      <c r="FG524" s="56"/>
      <c r="FH524" s="56"/>
      <c r="FI524" s="56"/>
      <c r="FJ524" s="56"/>
      <c r="FK524" s="56"/>
      <c r="FL524" s="56"/>
      <c r="FM524" s="56"/>
      <c r="FN524" s="56"/>
      <c r="FO524" s="56"/>
      <c r="FP524" s="56"/>
      <c r="FQ524" s="56"/>
      <c r="FR524" s="56"/>
      <c r="FS524" s="56"/>
      <c r="FT524" s="56"/>
      <c r="FU524" s="56"/>
      <c r="FV524" s="56"/>
      <c r="FW524" s="56"/>
      <c r="FX524" s="56"/>
      <c r="FY524" s="56"/>
      <c r="FZ524" s="56"/>
      <c r="GA524" s="56"/>
      <c r="GB524" s="56"/>
      <c r="GC524" s="56"/>
      <c r="GD524" s="56"/>
      <c r="GE524" s="56"/>
      <c r="GF524" s="56"/>
      <c r="GG524" s="56"/>
      <c r="GH524" s="56"/>
      <c r="GI524" s="56"/>
      <c r="GJ524" s="56"/>
      <c r="GK524" s="56"/>
      <c r="GL524" s="56"/>
      <c r="GM524" s="56"/>
      <c r="GN524" s="56"/>
      <c r="GO524" s="56"/>
      <c r="GP524" s="56"/>
      <c r="GQ524" s="56"/>
      <c r="GR524" s="56"/>
      <c r="GS524" s="56"/>
      <c r="GT524" s="56"/>
      <c r="GU524" s="56"/>
      <c r="GV524" s="56"/>
      <c r="GW524" s="56"/>
      <c r="GX524" s="56"/>
      <c r="GY524" s="56"/>
      <c r="GZ524" s="56"/>
      <c r="HA524" s="56"/>
      <c r="HB524" s="56"/>
      <c r="HC524" s="56"/>
      <c r="HD524" s="56"/>
      <c r="HE524" s="56"/>
      <c r="HF524" s="56"/>
      <c r="HG524" s="56"/>
      <c r="HH524" s="56"/>
      <c r="HI524" s="56"/>
      <c r="HJ524" s="56"/>
      <c r="HK524" s="56"/>
      <c r="HL524" s="56"/>
      <c r="HM524" s="56"/>
      <c r="HN524" s="56"/>
      <c r="HO524" s="56"/>
      <c r="HP524" s="56"/>
      <c r="HQ524" s="56"/>
      <c r="HR524" s="56"/>
      <c r="HS524" s="56"/>
      <c r="HT524" s="56"/>
      <c r="HU524" s="56"/>
      <c r="HV524" s="56"/>
      <c r="HW524" s="56"/>
      <c r="HX524" s="56"/>
      <c r="HY524" s="56"/>
      <c r="HZ524" s="56"/>
      <c r="IA524" s="56"/>
      <c r="IB524" s="56"/>
      <c r="IC524" s="56"/>
      <c r="ID524" s="56"/>
      <c r="IE524" s="56"/>
      <c r="IF524" s="56"/>
      <c r="IG524" s="56"/>
      <c r="IH524" s="56"/>
      <c r="II524" s="56"/>
    </row>
    <row r="525" spans="3:243" x14ac:dyDescent="0.25">
      <c r="C525" s="56"/>
      <c r="D525" s="56"/>
      <c r="E525" s="56"/>
      <c r="F525" s="354"/>
      <c r="G525" s="354"/>
      <c r="H525" s="56"/>
      <c r="I525" s="56"/>
      <c r="J525" s="56"/>
      <c r="K525" s="56"/>
      <c r="L525" s="56"/>
      <c r="M525" s="598"/>
      <c r="N525" s="56"/>
      <c r="O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c r="BY525" s="56"/>
      <c r="BZ525" s="56"/>
      <c r="CA525" s="56"/>
      <c r="CB525" s="56"/>
      <c r="CC525" s="56"/>
      <c r="CD525" s="56"/>
      <c r="CE525" s="56"/>
      <c r="CF525" s="56"/>
      <c r="CG525" s="56"/>
      <c r="CH525" s="56"/>
      <c r="CI525" s="56"/>
      <c r="CJ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56"/>
      <c r="FG525" s="56"/>
      <c r="FH525" s="56"/>
      <c r="FI525" s="56"/>
      <c r="FJ525" s="56"/>
      <c r="FK525" s="56"/>
      <c r="FL525" s="56"/>
      <c r="FM525" s="56"/>
      <c r="FN525" s="56"/>
      <c r="FO525" s="56"/>
      <c r="FP525" s="56"/>
      <c r="FQ525" s="56"/>
      <c r="FR525" s="56"/>
      <c r="FS525" s="56"/>
      <c r="FT525" s="56"/>
      <c r="FU525" s="56"/>
      <c r="FV525" s="56"/>
      <c r="FW525" s="56"/>
      <c r="FX525" s="56"/>
      <c r="FY525" s="56"/>
      <c r="FZ525" s="56"/>
      <c r="GA525" s="56"/>
      <c r="GB525" s="56"/>
      <c r="GC525" s="56"/>
      <c r="GD525" s="56"/>
      <c r="GE525" s="56"/>
      <c r="GF525" s="56"/>
      <c r="GG525" s="56"/>
      <c r="GH525" s="56"/>
      <c r="GI525" s="56"/>
      <c r="GJ525" s="56"/>
      <c r="GK525" s="56"/>
      <c r="GL525" s="56"/>
      <c r="GM525" s="56"/>
      <c r="GN525" s="56"/>
      <c r="GO525" s="56"/>
      <c r="GP525" s="56"/>
      <c r="GQ525" s="56"/>
      <c r="GR525" s="56"/>
      <c r="GS525" s="56"/>
      <c r="GT525" s="56"/>
      <c r="GU525" s="56"/>
      <c r="GV525" s="56"/>
      <c r="GW525" s="56"/>
      <c r="GX525" s="56"/>
      <c r="GY525" s="56"/>
      <c r="GZ525" s="56"/>
      <c r="HA525" s="56"/>
      <c r="HB525" s="56"/>
      <c r="HC525" s="56"/>
      <c r="HD525" s="56"/>
      <c r="HE525" s="56"/>
      <c r="HF525" s="56"/>
      <c r="HG525" s="56"/>
      <c r="HH525" s="56"/>
      <c r="HI525" s="56"/>
      <c r="HJ525" s="56"/>
      <c r="HK525" s="56"/>
      <c r="HL525" s="56"/>
      <c r="HM525" s="56"/>
      <c r="HN525" s="56"/>
      <c r="HO525" s="56"/>
      <c r="HP525" s="56"/>
      <c r="HQ525" s="56"/>
      <c r="HR525" s="56"/>
      <c r="HS525" s="56"/>
      <c r="HT525" s="56"/>
      <c r="HU525" s="56"/>
      <c r="HV525" s="56"/>
      <c r="HW525" s="56"/>
      <c r="HX525" s="56"/>
      <c r="HY525" s="56"/>
      <c r="HZ525" s="56"/>
      <c r="IA525" s="56"/>
      <c r="IB525" s="56"/>
      <c r="IC525" s="56"/>
      <c r="ID525" s="56"/>
      <c r="IE525" s="56"/>
      <c r="IF525" s="56"/>
      <c r="IG525" s="56"/>
      <c r="IH525" s="56"/>
      <c r="II525" s="56"/>
    </row>
    <row r="526" spans="3:243" x14ac:dyDescent="0.25">
      <c r="C526" s="56"/>
      <c r="D526" s="56"/>
      <c r="E526" s="56"/>
      <c r="F526" s="354"/>
      <c r="G526" s="354"/>
      <c r="H526" s="56"/>
      <c r="I526" s="56"/>
      <c r="J526" s="56"/>
      <c r="K526" s="56"/>
      <c r="L526" s="56"/>
      <c r="M526" s="598"/>
      <c r="N526" s="56"/>
      <c r="O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56"/>
      <c r="HA526" s="56"/>
      <c r="HB526" s="56"/>
      <c r="HC526" s="56"/>
      <c r="HD526" s="56"/>
      <c r="HE526" s="56"/>
      <c r="HF526" s="56"/>
      <c r="HG526" s="56"/>
      <c r="HH526" s="56"/>
      <c r="HI526" s="56"/>
      <c r="HJ526" s="56"/>
      <c r="HK526" s="56"/>
      <c r="HL526" s="56"/>
      <c r="HM526" s="56"/>
      <c r="HN526" s="56"/>
      <c r="HO526" s="56"/>
      <c r="HP526" s="56"/>
      <c r="HQ526" s="56"/>
      <c r="HR526" s="56"/>
      <c r="HS526" s="56"/>
      <c r="HT526" s="56"/>
      <c r="HU526" s="56"/>
      <c r="HV526" s="56"/>
      <c r="HW526" s="56"/>
      <c r="HX526" s="56"/>
      <c r="HY526" s="56"/>
      <c r="HZ526" s="56"/>
      <c r="IA526" s="56"/>
      <c r="IB526" s="56"/>
      <c r="IC526" s="56"/>
      <c r="ID526" s="56"/>
      <c r="IE526" s="56"/>
      <c r="IF526" s="56"/>
      <c r="IG526" s="56"/>
      <c r="IH526" s="56"/>
      <c r="II526" s="56"/>
    </row>
    <row r="527" spans="3:243" x14ac:dyDescent="0.25">
      <c r="C527" s="56"/>
      <c r="D527" s="56"/>
      <c r="E527" s="56"/>
      <c r="F527" s="354"/>
      <c r="G527" s="354"/>
      <c r="H527" s="56"/>
      <c r="I527" s="56"/>
      <c r="J527" s="56"/>
      <c r="K527" s="56"/>
      <c r="L527" s="56"/>
      <c r="M527" s="598"/>
      <c r="N527" s="56"/>
      <c r="O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c r="BY527" s="56"/>
      <c r="BZ527" s="56"/>
      <c r="CA527" s="56"/>
      <c r="CB527" s="56"/>
      <c r="CC527" s="56"/>
      <c r="CD527" s="56"/>
      <c r="CE527" s="56"/>
      <c r="CF527" s="56"/>
      <c r="CG527" s="56"/>
      <c r="CH527" s="56"/>
      <c r="CI527" s="56"/>
      <c r="CJ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56"/>
      <c r="DN527" s="56"/>
      <c r="DO527" s="56"/>
      <c r="DP527" s="56"/>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56"/>
      <c r="FG527" s="56"/>
      <c r="FH527" s="56"/>
      <c r="FI527" s="56"/>
      <c r="FJ527" s="56"/>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56"/>
      <c r="HA527" s="56"/>
      <c r="HB527" s="56"/>
      <c r="HC527" s="56"/>
      <c r="HD527" s="56"/>
      <c r="HE527" s="56"/>
      <c r="HF527" s="56"/>
      <c r="HG527" s="56"/>
      <c r="HH527" s="56"/>
      <c r="HI527" s="56"/>
      <c r="HJ527" s="56"/>
      <c r="HK527" s="56"/>
      <c r="HL527" s="56"/>
      <c r="HM527" s="56"/>
      <c r="HN527" s="56"/>
      <c r="HO527" s="56"/>
      <c r="HP527" s="56"/>
      <c r="HQ527" s="56"/>
      <c r="HR527" s="56"/>
      <c r="HS527" s="56"/>
      <c r="HT527" s="56"/>
      <c r="HU527" s="56"/>
      <c r="HV527" s="56"/>
      <c r="HW527" s="56"/>
      <c r="HX527" s="56"/>
      <c r="HY527" s="56"/>
      <c r="HZ527" s="56"/>
      <c r="IA527" s="56"/>
      <c r="IB527" s="56"/>
      <c r="IC527" s="56"/>
      <c r="ID527" s="56"/>
      <c r="IE527" s="56"/>
      <c r="IF527" s="56"/>
      <c r="IG527" s="56"/>
      <c r="IH527" s="56"/>
      <c r="II527" s="56"/>
    </row>
    <row r="528" spans="3:243" x14ac:dyDescent="0.25">
      <c r="C528" s="56"/>
      <c r="D528" s="56"/>
      <c r="E528" s="56"/>
      <c r="F528" s="354"/>
      <c r="G528" s="354"/>
      <c r="H528" s="56"/>
      <c r="I528" s="56"/>
      <c r="J528" s="56"/>
      <c r="K528" s="56"/>
      <c r="L528" s="56"/>
      <c r="M528" s="598"/>
      <c r="N528" s="56"/>
      <c r="O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c r="BY528" s="56"/>
      <c r="BZ528" s="56"/>
      <c r="CA528" s="56"/>
      <c r="CB528" s="56"/>
      <c r="CC528" s="56"/>
      <c r="CD528" s="56"/>
      <c r="CE528" s="56"/>
      <c r="CF528" s="56"/>
      <c r="CG528" s="56"/>
      <c r="CH528" s="56"/>
      <c r="CI528" s="56"/>
      <c r="CJ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56"/>
      <c r="HA528" s="56"/>
      <c r="HB528" s="56"/>
      <c r="HC528" s="56"/>
      <c r="HD528" s="56"/>
      <c r="HE528" s="56"/>
      <c r="HF528" s="56"/>
      <c r="HG528" s="56"/>
      <c r="HH528" s="56"/>
      <c r="HI528" s="56"/>
      <c r="HJ528" s="56"/>
      <c r="HK528" s="56"/>
      <c r="HL528" s="56"/>
      <c r="HM528" s="56"/>
      <c r="HN528" s="56"/>
      <c r="HO528" s="56"/>
      <c r="HP528" s="56"/>
      <c r="HQ528" s="56"/>
      <c r="HR528" s="56"/>
      <c r="HS528" s="56"/>
      <c r="HT528" s="56"/>
      <c r="HU528" s="56"/>
      <c r="HV528" s="56"/>
      <c r="HW528" s="56"/>
      <c r="HX528" s="56"/>
      <c r="HY528" s="56"/>
      <c r="HZ528" s="56"/>
      <c r="IA528" s="56"/>
      <c r="IB528" s="56"/>
      <c r="IC528" s="56"/>
      <c r="ID528" s="56"/>
      <c r="IE528" s="56"/>
      <c r="IF528" s="56"/>
      <c r="IG528" s="56"/>
      <c r="IH528" s="56"/>
      <c r="II528" s="56"/>
    </row>
    <row r="529" spans="3:243" x14ac:dyDescent="0.25">
      <c r="C529" s="56"/>
      <c r="D529" s="56"/>
      <c r="E529" s="56"/>
      <c r="F529" s="354"/>
      <c r="G529" s="354"/>
      <c r="H529" s="56"/>
      <c r="I529" s="56"/>
      <c r="J529" s="56"/>
      <c r="K529" s="56"/>
      <c r="L529" s="56"/>
      <c r="M529" s="598"/>
      <c r="N529" s="56"/>
      <c r="O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c r="BY529" s="56"/>
      <c r="BZ529" s="56"/>
      <c r="CA529" s="56"/>
      <c r="CB529" s="56"/>
      <c r="CC529" s="56"/>
      <c r="CD529" s="56"/>
      <c r="CE529" s="56"/>
      <c r="CF529" s="56"/>
      <c r="CG529" s="56"/>
      <c r="CH529" s="56"/>
      <c r="CI529" s="56"/>
      <c r="CJ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56"/>
      <c r="HA529" s="56"/>
      <c r="HB529" s="56"/>
      <c r="HC529" s="56"/>
      <c r="HD529" s="56"/>
      <c r="HE529" s="56"/>
      <c r="HF529" s="56"/>
      <c r="HG529" s="56"/>
      <c r="HH529" s="56"/>
      <c r="HI529" s="56"/>
      <c r="HJ529" s="56"/>
      <c r="HK529" s="56"/>
      <c r="HL529" s="56"/>
      <c r="HM529" s="56"/>
      <c r="HN529" s="56"/>
      <c r="HO529" s="56"/>
      <c r="HP529" s="56"/>
      <c r="HQ529" s="56"/>
      <c r="HR529" s="56"/>
      <c r="HS529" s="56"/>
      <c r="HT529" s="56"/>
      <c r="HU529" s="56"/>
      <c r="HV529" s="56"/>
      <c r="HW529" s="56"/>
      <c r="HX529" s="56"/>
      <c r="HY529" s="56"/>
      <c r="HZ529" s="56"/>
      <c r="IA529" s="56"/>
      <c r="IB529" s="56"/>
      <c r="IC529" s="56"/>
      <c r="ID529" s="56"/>
      <c r="IE529" s="56"/>
      <c r="IF529" s="56"/>
      <c r="IG529" s="56"/>
      <c r="IH529" s="56"/>
      <c r="II529" s="56"/>
    </row>
    <row r="530" spans="3:243" x14ac:dyDescent="0.25">
      <c r="C530" s="56"/>
      <c r="D530" s="56"/>
      <c r="E530" s="56"/>
      <c r="F530" s="354"/>
      <c r="G530" s="354"/>
      <c r="H530" s="56"/>
      <c r="I530" s="56"/>
      <c r="J530" s="56"/>
      <c r="K530" s="56"/>
      <c r="L530" s="56"/>
      <c r="M530" s="598"/>
      <c r="N530" s="56"/>
      <c r="O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c r="BY530" s="56"/>
      <c r="BZ530" s="56"/>
      <c r="CA530" s="56"/>
      <c r="CB530" s="56"/>
      <c r="CC530" s="56"/>
      <c r="CD530" s="56"/>
      <c r="CE530" s="56"/>
      <c r="CF530" s="56"/>
      <c r="CG530" s="56"/>
      <c r="CH530" s="56"/>
      <c r="CI530" s="56"/>
      <c r="CJ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56"/>
      <c r="HA530" s="56"/>
      <c r="HB530" s="56"/>
      <c r="HC530" s="56"/>
      <c r="HD530" s="56"/>
      <c r="HE530" s="56"/>
      <c r="HF530" s="56"/>
      <c r="HG530" s="56"/>
      <c r="HH530" s="56"/>
      <c r="HI530" s="56"/>
      <c r="HJ530" s="56"/>
      <c r="HK530" s="56"/>
      <c r="HL530" s="56"/>
      <c r="HM530" s="56"/>
      <c r="HN530" s="56"/>
      <c r="HO530" s="56"/>
      <c r="HP530" s="56"/>
      <c r="HQ530" s="56"/>
      <c r="HR530" s="56"/>
      <c r="HS530" s="56"/>
      <c r="HT530" s="56"/>
      <c r="HU530" s="56"/>
      <c r="HV530" s="56"/>
      <c r="HW530" s="56"/>
      <c r="HX530" s="56"/>
      <c r="HY530" s="56"/>
      <c r="HZ530" s="56"/>
      <c r="IA530" s="56"/>
      <c r="IB530" s="56"/>
      <c r="IC530" s="56"/>
      <c r="ID530" s="56"/>
      <c r="IE530" s="56"/>
      <c r="IF530" s="56"/>
      <c r="IG530" s="56"/>
      <c r="IH530" s="56"/>
      <c r="II530" s="56"/>
    </row>
    <row r="531" spans="3:243" x14ac:dyDescent="0.25">
      <c r="C531" s="56"/>
      <c r="D531" s="56"/>
      <c r="E531" s="56"/>
      <c r="F531" s="354"/>
      <c r="G531" s="354"/>
      <c r="H531" s="56"/>
      <c r="I531" s="56"/>
      <c r="J531" s="56"/>
      <c r="K531" s="56"/>
      <c r="L531" s="56"/>
      <c r="M531" s="598"/>
      <c r="N531" s="56"/>
      <c r="O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c r="BY531" s="56"/>
      <c r="BZ531" s="56"/>
      <c r="CA531" s="56"/>
      <c r="CB531" s="56"/>
      <c r="CC531" s="56"/>
      <c r="CD531" s="56"/>
      <c r="CE531" s="56"/>
      <c r="CF531" s="56"/>
      <c r="CG531" s="56"/>
      <c r="CH531" s="56"/>
      <c r="CI531" s="56"/>
      <c r="CJ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56"/>
      <c r="DH531" s="56"/>
      <c r="DI531" s="56"/>
      <c r="DJ531" s="56"/>
      <c r="DK531" s="56"/>
      <c r="DL531" s="56"/>
      <c r="DM531" s="56"/>
      <c r="DN531" s="56"/>
      <c r="DO531" s="56"/>
      <c r="DP531" s="56"/>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c r="EU531" s="56"/>
      <c r="EV531" s="56"/>
      <c r="EW531" s="56"/>
      <c r="EX531" s="56"/>
      <c r="EY531" s="56"/>
      <c r="EZ531" s="56"/>
      <c r="FA531" s="56"/>
      <c r="FB531" s="56"/>
      <c r="FC531" s="56"/>
      <c r="FD531" s="56"/>
      <c r="FE531" s="56"/>
      <c r="FF531" s="56"/>
      <c r="FG531" s="56"/>
      <c r="FH531" s="56"/>
      <c r="FI531" s="56"/>
      <c r="FJ531" s="56"/>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56"/>
      <c r="HA531" s="56"/>
      <c r="HB531" s="56"/>
      <c r="HC531" s="56"/>
      <c r="HD531" s="56"/>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row>
    <row r="532" spans="3:243" x14ac:dyDescent="0.25">
      <c r="C532" s="56"/>
      <c r="D532" s="56"/>
      <c r="E532" s="56"/>
      <c r="F532" s="354"/>
      <c r="G532" s="354"/>
      <c r="H532" s="56"/>
      <c r="I532" s="56"/>
      <c r="J532" s="56"/>
      <c r="K532" s="56"/>
      <c r="L532" s="56"/>
      <c r="M532" s="598"/>
      <c r="N532" s="56"/>
      <c r="O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c r="BY532" s="56"/>
      <c r="BZ532" s="56"/>
      <c r="CA532" s="56"/>
      <c r="CB532" s="56"/>
      <c r="CC532" s="56"/>
      <c r="CD532" s="56"/>
      <c r="CE532" s="56"/>
      <c r="CF532" s="56"/>
      <c r="CG532" s="56"/>
      <c r="CH532" s="56"/>
      <c r="CI532" s="56"/>
      <c r="CJ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56"/>
      <c r="HA532" s="56"/>
      <c r="HB532" s="56"/>
      <c r="HC532" s="56"/>
      <c r="HD532" s="56"/>
      <c r="HE532" s="56"/>
      <c r="HF532" s="56"/>
      <c r="HG532" s="56"/>
      <c r="HH532" s="56"/>
      <c r="HI532" s="56"/>
      <c r="HJ532" s="56"/>
      <c r="HK532" s="56"/>
      <c r="HL532" s="56"/>
      <c r="HM532" s="56"/>
      <c r="HN532" s="56"/>
      <c r="HO532" s="56"/>
      <c r="HP532" s="56"/>
      <c r="HQ532" s="56"/>
      <c r="HR532" s="56"/>
      <c r="HS532" s="56"/>
      <c r="HT532" s="56"/>
      <c r="HU532" s="56"/>
      <c r="HV532" s="56"/>
      <c r="HW532" s="56"/>
      <c r="HX532" s="56"/>
      <c r="HY532" s="56"/>
      <c r="HZ532" s="56"/>
      <c r="IA532" s="56"/>
      <c r="IB532" s="56"/>
      <c r="IC532" s="56"/>
      <c r="ID532" s="56"/>
      <c r="IE532" s="56"/>
      <c r="IF532" s="56"/>
      <c r="IG532" s="56"/>
      <c r="IH532" s="56"/>
      <c r="II532" s="56"/>
    </row>
    <row r="533" spans="3:243" x14ac:dyDescent="0.25">
      <c r="C533" s="56"/>
      <c r="D533" s="56"/>
      <c r="E533" s="56"/>
      <c r="F533" s="354"/>
      <c r="G533" s="354"/>
      <c r="H533" s="56"/>
      <c r="I533" s="56"/>
      <c r="J533" s="56"/>
      <c r="K533" s="56"/>
      <c r="L533" s="56"/>
      <c r="M533" s="598"/>
      <c r="N533" s="56"/>
      <c r="O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c r="BY533" s="56"/>
      <c r="BZ533" s="56"/>
      <c r="CA533" s="56"/>
      <c r="CB533" s="56"/>
      <c r="CC533" s="56"/>
      <c r="CD533" s="56"/>
      <c r="CE533" s="56"/>
      <c r="CF533" s="56"/>
      <c r="CG533" s="56"/>
      <c r="CH533" s="56"/>
      <c r="CI533" s="56"/>
      <c r="CJ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56"/>
      <c r="DH533" s="56"/>
      <c r="DI533" s="56"/>
      <c r="DJ533" s="56"/>
      <c r="DK533" s="56"/>
      <c r="DL533" s="56"/>
      <c r="DM533" s="56"/>
      <c r="DN533" s="56"/>
      <c r="DO533" s="56"/>
      <c r="DP533" s="56"/>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c r="EU533" s="56"/>
      <c r="EV533" s="56"/>
      <c r="EW533" s="56"/>
      <c r="EX533" s="56"/>
      <c r="EY533" s="56"/>
      <c r="EZ533" s="56"/>
      <c r="FA533" s="56"/>
      <c r="FB533" s="56"/>
      <c r="FC533" s="56"/>
      <c r="FD533" s="56"/>
      <c r="FE533" s="56"/>
      <c r="FF533" s="56"/>
      <c r="FG533" s="56"/>
      <c r="FH533" s="56"/>
      <c r="FI533" s="56"/>
      <c r="FJ533" s="56"/>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56"/>
      <c r="HA533" s="56"/>
      <c r="HB533" s="56"/>
      <c r="HC533" s="56"/>
      <c r="HD533" s="56"/>
      <c r="HE533" s="56"/>
      <c r="HF533" s="56"/>
      <c r="HG533" s="56"/>
      <c r="HH533" s="56"/>
      <c r="HI533" s="56"/>
      <c r="HJ533" s="56"/>
      <c r="HK533" s="56"/>
      <c r="HL533" s="56"/>
      <c r="HM533" s="56"/>
      <c r="HN533" s="56"/>
      <c r="HO533" s="56"/>
      <c r="HP533" s="56"/>
      <c r="HQ533" s="56"/>
      <c r="HR533" s="56"/>
      <c r="HS533" s="56"/>
      <c r="HT533" s="56"/>
      <c r="HU533" s="56"/>
      <c r="HV533" s="56"/>
      <c r="HW533" s="56"/>
      <c r="HX533" s="56"/>
      <c r="HY533" s="56"/>
      <c r="HZ533" s="56"/>
      <c r="IA533" s="56"/>
      <c r="IB533" s="56"/>
      <c r="IC533" s="56"/>
      <c r="ID533" s="56"/>
      <c r="IE533" s="56"/>
      <c r="IF533" s="56"/>
      <c r="IG533" s="56"/>
      <c r="IH533" s="56"/>
      <c r="II533" s="56"/>
    </row>
    <row r="534" spans="3:243" x14ac:dyDescent="0.25">
      <c r="C534" s="56"/>
      <c r="D534" s="56"/>
      <c r="E534" s="56"/>
      <c r="F534" s="354"/>
      <c r="G534" s="354"/>
      <c r="H534" s="56"/>
      <c r="I534" s="56"/>
      <c r="J534" s="56"/>
      <c r="K534" s="56"/>
      <c r="L534" s="56"/>
      <c r="M534" s="598"/>
      <c r="N534" s="56"/>
      <c r="O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56"/>
      <c r="DH534" s="56"/>
      <c r="DI534" s="56"/>
      <c r="DJ534" s="56"/>
      <c r="DK534" s="56"/>
      <c r="DL534" s="56"/>
      <c r="DM534" s="56"/>
      <c r="DN534" s="56"/>
      <c r="DO534" s="56"/>
      <c r="DP534" s="56"/>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c r="EU534" s="56"/>
      <c r="EV534" s="56"/>
      <c r="EW534" s="56"/>
      <c r="EX534" s="56"/>
      <c r="EY534" s="56"/>
      <c r="EZ534" s="56"/>
      <c r="FA534" s="56"/>
      <c r="FB534" s="56"/>
      <c r="FC534" s="56"/>
      <c r="FD534" s="56"/>
      <c r="FE534" s="56"/>
      <c r="FF534" s="56"/>
      <c r="FG534" s="56"/>
      <c r="FH534" s="56"/>
      <c r="FI534" s="56"/>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56"/>
      <c r="HA534" s="56"/>
      <c r="HB534" s="56"/>
      <c r="HC534" s="56"/>
      <c r="HD534" s="56"/>
      <c r="HE534" s="56"/>
      <c r="HF534" s="56"/>
      <c r="HG534" s="56"/>
      <c r="HH534" s="56"/>
      <c r="HI534" s="56"/>
      <c r="HJ534" s="56"/>
      <c r="HK534" s="56"/>
      <c r="HL534" s="56"/>
      <c r="HM534" s="56"/>
      <c r="HN534" s="56"/>
      <c r="HO534" s="56"/>
      <c r="HP534" s="56"/>
      <c r="HQ534" s="56"/>
      <c r="HR534" s="56"/>
      <c r="HS534" s="56"/>
      <c r="HT534" s="56"/>
      <c r="HU534" s="56"/>
      <c r="HV534" s="56"/>
      <c r="HW534" s="56"/>
      <c r="HX534" s="56"/>
      <c r="HY534" s="56"/>
      <c r="HZ534" s="56"/>
      <c r="IA534" s="56"/>
      <c r="IB534" s="56"/>
      <c r="IC534" s="56"/>
      <c r="ID534" s="56"/>
      <c r="IE534" s="56"/>
      <c r="IF534" s="56"/>
      <c r="IG534" s="56"/>
      <c r="IH534" s="56"/>
      <c r="II534" s="56"/>
    </row>
    <row r="535" spans="3:243" x14ac:dyDescent="0.25">
      <c r="C535" s="56"/>
      <c r="D535" s="56"/>
      <c r="E535" s="56"/>
      <c r="F535" s="354"/>
      <c r="G535" s="354"/>
      <c r="H535" s="56"/>
      <c r="I535" s="56"/>
      <c r="J535" s="56"/>
      <c r="K535" s="56"/>
      <c r="L535" s="56"/>
      <c r="M535" s="598"/>
      <c r="N535" s="56"/>
      <c r="O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56"/>
      <c r="DH535" s="56"/>
      <c r="DI535" s="56"/>
      <c r="DJ535" s="56"/>
      <c r="DK535" s="56"/>
      <c r="DL535" s="56"/>
      <c r="DM535" s="56"/>
      <c r="DN535" s="56"/>
      <c r="DO535" s="56"/>
      <c r="DP535" s="56"/>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56"/>
      <c r="FG535" s="56"/>
      <c r="FH535" s="56"/>
      <c r="FI535" s="56"/>
      <c r="FJ535" s="56"/>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56"/>
      <c r="HA535" s="56"/>
      <c r="HB535" s="56"/>
      <c r="HC535" s="56"/>
      <c r="HD535" s="56"/>
      <c r="HE535" s="56"/>
      <c r="HF535" s="56"/>
      <c r="HG535" s="56"/>
      <c r="HH535" s="56"/>
      <c r="HI535" s="56"/>
      <c r="HJ535" s="56"/>
      <c r="HK535" s="56"/>
      <c r="HL535" s="56"/>
      <c r="HM535" s="56"/>
      <c r="HN535" s="56"/>
      <c r="HO535" s="56"/>
      <c r="HP535" s="56"/>
      <c r="HQ535" s="56"/>
      <c r="HR535" s="56"/>
      <c r="HS535" s="56"/>
      <c r="HT535" s="56"/>
      <c r="HU535" s="56"/>
      <c r="HV535" s="56"/>
      <c r="HW535" s="56"/>
      <c r="HX535" s="56"/>
      <c r="HY535" s="56"/>
      <c r="HZ535" s="56"/>
      <c r="IA535" s="56"/>
      <c r="IB535" s="56"/>
      <c r="IC535" s="56"/>
      <c r="ID535" s="56"/>
      <c r="IE535" s="56"/>
      <c r="IF535" s="56"/>
      <c r="IG535" s="56"/>
      <c r="IH535" s="56"/>
      <c r="II535" s="56"/>
    </row>
    <row r="536" spans="3:243" x14ac:dyDescent="0.25">
      <c r="C536" s="56"/>
      <c r="D536" s="56"/>
      <c r="E536" s="56"/>
      <c r="F536" s="354"/>
      <c r="G536" s="354"/>
      <c r="H536" s="56"/>
      <c r="I536" s="56"/>
      <c r="J536" s="56"/>
      <c r="K536" s="56"/>
      <c r="L536" s="56"/>
      <c r="M536" s="598"/>
      <c r="N536" s="56"/>
      <c r="O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6"/>
      <c r="FH536" s="56"/>
      <c r="FI536" s="56"/>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56"/>
      <c r="HA536" s="56"/>
      <c r="HB536" s="56"/>
      <c r="HC536" s="56"/>
      <c r="HD536" s="56"/>
      <c r="HE536" s="56"/>
      <c r="HF536" s="56"/>
      <c r="HG536" s="56"/>
      <c r="HH536" s="56"/>
      <c r="HI536" s="56"/>
      <c r="HJ536" s="56"/>
      <c r="HK536" s="56"/>
      <c r="HL536" s="56"/>
      <c r="HM536" s="56"/>
      <c r="HN536" s="56"/>
      <c r="HO536" s="56"/>
      <c r="HP536" s="56"/>
      <c r="HQ536" s="56"/>
      <c r="HR536" s="56"/>
      <c r="HS536" s="56"/>
      <c r="HT536" s="56"/>
      <c r="HU536" s="56"/>
      <c r="HV536" s="56"/>
      <c r="HW536" s="56"/>
      <c r="HX536" s="56"/>
      <c r="HY536" s="56"/>
      <c r="HZ536" s="56"/>
      <c r="IA536" s="56"/>
      <c r="IB536" s="56"/>
      <c r="IC536" s="56"/>
      <c r="ID536" s="56"/>
      <c r="IE536" s="56"/>
      <c r="IF536" s="56"/>
      <c r="IG536" s="56"/>
      <c r="IH536" s="56"/>
      <c r="II536" s="56"/>
    </row>
    <row r="537" spans="3:243" x14ac:dyDescent="0.25">
      <c r="C537" s="56"/>
      <c r="D537" s="56"/>
      <c r="E537" s="56"/>
      <c r="F537" s="354"/>
      <c r="G537" s="354"/>
      <c r="H537" s="56"/>
      <c r="I537" s="56"/>
      <c r="J537" s="56"/>
      <c r="K537" s="56"/>
      <c r="L537" s="56"/>
      <c r="M537" s="598"/>
      <c r="N537" s="56"/>
      <c r="O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c r="BY537" s="56"/>
      <c r="BZ537" s="56"/>
      <c r="CA537" s="56"/>
      <c r="CB537" s="56"/>
      <c r="CC537" s="56"/>
      <c r="CD537" s="56"/>
      <c r="CE537" s="56"/>
      <c r="CF537" s="56"/>
      <c r="CG537" s="56"/>
      <c r="CH537" s="56"/>
      <c r="CI537" s="56"/>
      <c r="CJ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56"/>
      <c r="HA537" s="56"/>
      <c r="HB537" s="56"/>
      <c r="HC537" s="56"/>
      <c r="HD537" s="56"/>
      <c r="HE537" s="56"/>
      <c r="HF537" s="56"/>
      <c r="HG537" s="56"/>
      <c r="HH537" s="56"/>
      <c r="HI537" s="56"/>
      <c r="HJ537" s="56"/>
      <c r="HK537" s="56"/>
      <c r="HL537" s="56"/>
      <c r="HM537" s="56"/>
      <c r="HN537" s="56"/>
      <c r="HO537" s="56"/>
      <c r="HP537" s="56"/>
      <c r="HQ537" s="56"/>
      <c r="HR537" s="56"/>
      <c r="HS537" s="56"/>
      <c r="HT537" s="56"/>
      <c r="HU537" s="56"/>
      <c r="HV537" s="56"/>
      <c r="HW537" s="56"/>
      <c r="HX537" s="56"/>
      <c r="HY537" s="56"/>
      <c r="HZ537" s="56"/>
      <c r="IA537" s="56"/>
      <c r="IB537" s="56"/>
      <c r="IC537" s="56"/>
      <c r="ID537" s="56"/>
      <c r="IE537" s="56"/>
      <c r="IF537" s="56"/>
      <c r="IG537" s="56"/>
      <c r="IH537" s="56"/>
      <c r="II537" s="56"/>
    </row>
    <row r="538" spans="3:243" x14ac:dyDescent="0.25">
      <c r="C538" s="56"/>
      <c r="D538" s="56"/>
      <c r="E538" s="56"/>
      <c r="F538" s="354"/>
      <c r="G538" s="354"/>
      <c r="H538" s="56"/>
      <c r="I538" s="56"/>
      <c r="J538" s="56"/>
      <c r="K538" s="56"/>
      <c r="L538" s="56"/>
      <c r="M538" s="598"/>
      <c r="N538" s="56"/>
      <c r="O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c r="BY538" s="56"/>
      <c r="BZ538" s="56"/>
      <c r="CA538" s="56"/>
      <c r="CB538" s="56"/>
      <c r="CC538" s="56"/>
      <c r="CD538" s="56"/>
      <c r="CE538" s="56"/>
      <c r="CF538" s="56"/>
      <c r="CG538" s="56"/>
      <c r="CH538" s="56"/>
      <c r="CI538" s="56"/>
      <c r="CJ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56"/>
      <c r="DH538" s="56"/>
      <c r="DI538" s="56"/>
      <c r="DJ538" s="56"/>
      <c r="DK538" s="56"/>
      <c r="DL538" s="56"/>
      <c r="DM538" s="56"/>
      <c r="DN538" s="56"/>
      <c r="DO538" s="56"/>
      <c r="DP538" s="56"/>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c r="EU538" s="56"/>
      <c r="EV538" s="56"/>
      <c r="EW538" s="56"/>
      <c r="EX538" s="56"/>
      <c r="EY538" s="56"/>
      <c r="EZ538" s="56"/>
      <c r="FA538" s="56"/>
      <c r="FB538" s="56"/>
      <c r="FC538" s="56"/>
      <c r="FD538" s="56"/>
      <c r="FE538" s="56"/>
      <c r="FF538" s="56"/>
      <c r="FG538" s="56"/>
      <c r="FH538" s="56"/>
      <c r="FI538" s="56"/>
      <c r="FJ538" s="56"/>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56"/>
      <c r="HA538" s="56"/>
      <c r="HB538" s="56"/>
      <c r="HC538" s="56"/>
      <c r="HD538" s="56"/>
      <c r="HE538" s="56"/>
      <c r="HF538" s="56"/>
      <c r="HG538" s="56"/>
      <c r="HH538" s="56"/>
      <c r="HI538" s="56"/>
      <c r="HJ538" s="56"/>
      <c r="HK538" s="56"/>
      <c r="HL538" s="56"/>
      <c r="HM538" s="56"/>
      <c r="HN538" s="56"/>
      <c r="HO538" s="56"/>
      <c r="HP538" s="56"/>
      <c r="HQ538" s="56"/>
      <c r="HR538" s="56"/>
      <c r="HS538" s="56"/>
      <c r="HT538" s="56"/>
      <c r="HU538" s="56"/>
      <c r="HV538" s="56"/>
      <c r="HW538" s="56"/>
      <c r="HX538" s="56"/>
      <c r="HY538" s="56"/>
      <c r="HZ538" s="56"/>
      <c r="IA538" s="56"/>
      <c r="IB538" s="56"/>
      <c r="IC538" s="56"/>
      <c r="ID538" s="56"/>
      <c r="IE538" s="56"/>
      <c r="IF538" s="56"/>
      <c r="IG538" s="56"/>
      <c r="IH538" s="56"/>
      <c r="II538" s="56"/>
    </row>
    <row r="539" spans="3:243" x14ac:dyDescent="0.25">
      <c r="C539" s="56"/>
      <c r="D539" s="56"/>
      <c r="E539" s="56"/>
      <c r="F539" s="354"/>
      <c r="G539" s="354"/>
      <c r="H539" s="56"/>
      <c r="I539" s="56"/>
      <c r="J539" s="56"/>
      <c r="K539" s="56"/>
      <c r="L539" s="56"/>
      <c r="M539" s="598"/>
      <c r="N539" s="56"/>
      <c r="O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c r="BY539" s="56"/>
      <c r="BZ539" s="56"/>
      <c r="CA539" s="56"/>
      <c r="CB539" s="56"/>
      <c r="CC539" s="56"/>
      <c r="CD539" s="56"/>
      <c r="CE539" s="56"/>
      <c r="CF539" s="56"/>
      <c r="CG539" s="56"/>
      <c r="CH539" s="56"/>
      <c r="CI539" s="56"/>
      <c r="CJ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56"/>
      <c r="DH539" s="56"/>
      <c r="DI539" s="56"/>
      <c r="DJ539" s="56"/>
      <c r="DK539" s="56"/>
      <c r="DL539" s="56"/>
      <c r="DM539" s="56"/>
      <c r="DN539" s="56"/>
      <c r="DO539" s="56"/>
      <c r="DP539" s="56"/>
      <c r="DQ539" s="56"/>
      <c r="DR539" s="56"/>
      <c r="DS539" s="56"/>
      <c r="DT539" s="56"/>
      <c r="DU539" s="56"/>
      <c r="DV539" s="56"/>
      <c r="DW539" s="56"/>
      <c r="DX539" s="56"/>
      <c r="DY539" s="56"/>
      <c r="DZ539" s="56"/>
      <c r="EA539" s="56"/>
      <c r="EB539" s="56"/>
      <c r="EC539" s="56"/>
      <c r="ED539" s="56"/>
      <c r="EE539" s="56"/>
      <c r="EF539" s="56"/>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c r="FC539" s="56"/>
      <c r="FD539" s="56"/>
      <c r="FE539" s="56"/>
      <c r="FF539" s="56"/>
      <c r="FG539" s="56"/>
      <c r="FH539" s="56"/>
      <c r="FI539" s="56"/>
      <c r="FJ539" s="56"/>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56"/>
      <c r="HA539" s="56"/>
      <c r="HB539" s="56"/>
      <c r="HC539" s="56"/>
      <c r="HD539" s="56"/>
      <c r="HE539" s="56"/>
      <c r="HF539" s="56"/>
      <c r="HG539" s="56"/>
      <c r="HH539" s="56"/>
      <c r="HI539" s="56"/>
      <c r="HJ539" s="56"/>
      <c r="HK539" s="56"/>
      <c r="HL539" s="56"/>
      <c r="HM539" s="56"/>
      <c r="HN539" s="56"/>
      <c r="HO539" s="56"/>
      <c r="HP539" s="56"/>
      <c r="HQ539" s="56"/>
      <c r="HR539" s="56"/>
      <c r="HS539" s="56"/>
      <c r="HT539" s="56"/>
      <c r="HU539" s="56"/>
      <c r="HV539" s="56"/>
      <c r="HW539" s="56"/>
      <c r="HX539" s="56"/>
      <c r="HY539" s="56"/>
      <c r="HZ539" s="56"/>
      <c r="IA539" s="56"/>
      <c r="IB539" s="56"/>
      <c r="IC539" s="56"/>
      <c r="ID539" s="56"/>
      <c r="IE539" s="56"/>
      <c r="IF539" s="56"/>
      <c r="IG539" s="56"/>
      <c r="IH539" s="56"/>
      <c r="II539" s="56"/>
    </row>
    <row r="540" spans="3:243" x14ac:dyDescent="0.25">
      <c r="C540" s="56"/>
      <c r="D540" s="56"/>
      <c r="E540" s="56"/>
      <c r="F540" s="354"/>
      <c r="G540" s="354"/>
      <c r="H540" s="56"/>
      <c r="I540" s="56"/>
      <c r="J540" s="56"/>
      <c r="K540" s="56"/>
      <c r="L540" s="56"/>
      <c r="M540" s="598"/>
      <c r="N540" s="56"/>
      <c r="O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c r="BY540" s="56"/>
      <c r="BZ540" s="56"/>
      <c r="CA540" s="56"/>
      <c r="CB540" s="56"/>
      <c r="CC540" s="56"/>
      <c r="CD540" s="56"/>
      <c r="CE540" s="56"/>
      <c r="CF540" s="56"/>
      <c r="CG540" s="56"/>
      <c r="CH540" s="56"/>
      <c r="CI540" s="56"/>
      <c r="CJ540" s="56"/>
      <c r="CK540" s="56"/>
      <c r="CL540" s="56"/>
      <c r="CM540" s="56"/>
      <c r="CN540" s="56"/>
      <c r="CO540" s="56"/>
      <c r="CP540" s="56"/>
      <c r="CQ540" s="56"/>
      <c r="CR540" s="56"/>
      <c r="CS540" s="56"/>
      <c r="CT540" s="56"/>
      <c r="CU540" s="56"/>
      <c r="CV540" s="56"/>
      <c r="CW540" s="56"/>
      <c r="CX540" s="56"/>
      <c r="CY540" s="56"/>
      <c r="CZ540" s="56"/>
      <c r="DA540" s="56"/>
      <c r="DB540" s="56"/>
      <c r="DC540" s="56"/>
      <c r="DD540" s="56"/>
      <c r="DE540" s="56"/>
      <c r="DF540" s="56"/>
      <c r="DG540" s="56"/>
      <c r="DH540" s="56"/>
      <c r="DI540" s="56"/>
      <c r="DJ540" s="56"/>
      <c r="DK540" s="56"/>
      <c r="DL540" s="56"/>
      <c r="DM540" s="56"/>
      <c r="DN540" s="56"/>
      <c r="DO540" s="56"/>
      <c r="DP540" s="56"/>
      <c r="DQ540" s="56"/>
      <c r="DR540" s="56"/>
      <c r="DS540" s="56"/>
      <c r="DT540" s="56"/>
      <c r="DU540" s="56"/>
      <c r="DV540" s="56"/>
      <c r="DW540" s="56"/>
      <c r="DX540" s="56"/>
      <c r="DY540" s="56"/>
      <c r="DZ540" s="56"/>
      <c r="EA540" s="56"/>
      <c r="EB540" s="56"/>
      <c r="EC540" s="56"/>
      <c r="ED540" s="56"/>
      <c r="EE540" s="56"/>
      <c r="EF540" s="56"/>
      <c r="EG540" s="56"/>
      <c r="EH540" s="56"/>
      <c r="EI540" s="56"/>
      <c r="EJ540" s="56"/>
      <c r="EK540" s="56"/>
      <c r="EL540" s="56"/>
      <c r="EM540" s="56"/>
      <c r="EN540" s="56"/>
      <c r="EO540" s="56"/>
      <c r="EP540" s="56"/>
      <c r="EQ540" s="56"/>
      <c r="ER540" s="56"/>
      <c r="ES540" s="56"/>
      <c r="ET540" s="56"/>
      <c r="EU540" s="56"/>
      <c r="EV540" s="56"/>
      <c r="EW540" s="56"/>
      <c r="EX540" s="56"/>
      <c r="EY540" s="56"/>
      <c r="EZ540" s="56"/>
      <c r="FA540" s="56"/>
      <c r="FB540" s="56"/>
      <c r="FC540" s="56"/>
      <c r="FD540" s="56"/>
      <c r="FE540" s="56"/>
      <c r="FF540" s="56"/>
      <c r="FG540" s="56"/>
      <c r="FH540" s="56"/>
      <c r="FI540" s="56"/>
      <c r="FJ540" s="56"/>
      <c r="FK540" s="56"/>
      <c r="FL540" s="56"/>
      <c r="FM540" s="56"/>
      <c r="FN540" s="56"/>
      <c r="FO540" s="56"/>
      <c r="FP540" s="56"/>
      <c r="FQ540" s="56"/>
      <c r="FR540" s="56"/>
      <c r="FS540" s="56"/>
      <c r="FT540" s="56"/>
      <c r="FU540" s="56"/>
      <c r="FV540" s="56"/>
      <c r="FW540" s="56"/>
      <c r="FX540" s="56"/>
      <c r="FY540" s="56"/>
      <c r="FZ540" s="56"/>
      <c r="GA540" s="56"/>
      <c r="GB540" s="56"/>
      <c r="GC540" s="56"/>
      <c r="GD540" s="56"/>
      <c r="GE540" s="56"/>
      <c r="GF540" s="56"/>
      <c r="GG540" s="56"/>
      <c r="GH540" s="56"/>
      <c r="GI540" s="56"/>
      <c r="GJ540" s="56"/>
      <c r="GK540" s="56"/>
      <c r="GL540" s="56"/>
      <c r="GM540" s="56"/>
      <c r="GN540" s="56"/>
      <c r="GO540" s="56"/>
      <c r="GP540" s="56"/>
      <c r="GQ540" s="56"/>
      <c r="GR540" s="56"/>
      <c r="GS540" s="56"/>
      <c r="GT540" s="56"/>
      <c r="GU540" s="56"/>
      <c r="GV540" s="56"/>
      <c r="GW540" s="56"/>
      <c r="GX540" s="56"/>
      <c r="GY540" s="56"/>
      <c r="GZ540" s="56"/>
      <c r="HA540" s="56"/>
      <c r="HB540" s="56"/>
      <c r="HC540" s="56"/>
      <c r="HD540" s="56"/>
      <c r="HE540" s="56"/>
      <c r="HF540" s="56"/>
      <c r="HG540" s="56"/>
      <c r="HH540" s="56"/>
      <c r="HI540" s="56"/>
      <c r="HJ540" s="56"/>
      <c r="HK540" s="56"/>
      <c r="HL540" s="56"/>
      <c r="HM540" s="56"/>
      <c r="HN540" s="56"/>
      <c r="HO540" s="56"/>
      <c r="HP540" s="56"/>
      <c r="HQ540" s="56"/>
      <c r="HR540" s="56"/>
      <c r="HS540" s="56"/>
      <c r="HT540" s="56"/>
      <c r="HU540" s="56"/>
      <c r="HV540" s="56"/>
      <c r="HW540" s="56"/>
      <c r="HX540" s="56"/>
      <c r="HY540" s="56"/>
      <c r="HZ540" s="56"/>
      <c r="IA540" s="56"/>
      <c r="IB540" s="56"/>
      <c r="IC540" s="56"/>
      <c r="ID540" s="56"/>
      <c r="IE540" s="56"/>
      <c r="IF540" s="56"/>
      <c r="IG540" s="56"/>
      <c r="IH540" s="56"/>
      <c r="II540" s="56"/>
    </row>
    <row r="541" spans="3:243" x14ac:dyDescent="0.25">
      <c r="C541" s="56"/>
      <c r="D541" s="56"/>
      <c r="E541" s="56"/>
      <c r="F541" s="354"/>
      <c r="G541" s="354"/>
      <c r="H541" s="56"/>
      <c r="I541" s="56"/>
      <c r="J541" s="56"/>
      <c r="K541" s="56"/>
      <c r="L541" s="56"/>
      <c r="M541" s="598"/>
      <c r="N541" s="56"/>
      <c r="O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c r="BY541" s="56"/>
      <c r="BZ541" s="56"/>
      <c r="CA541" s="56"/>
      <c r="CB541" s="56"/>
      <c r="CC541" s="56"/>
      <c r="CD541" s="56"/>
      <c r="CE541" s="56"/>
      <c r="CF541" s="56"/>
      <c r="CG541" s="56"/>
      <c r="CH541" s="56"/>
      <c r="CI541" s="56"/>
      <c r="CJ541" s="56"/>
      <c r="CK541" s="56"/>
      <c r="CL541" s="56"/>
      <c r="CM541" s="56"/>
      <c r="CN541" s="56"/>
      <c r="CO541" s="56"/>
      <c r="CP541" s="56"/>
      <c r="CQ541" s="56"/>
      <c r="CR541" s="56"/>
      <c r="CS541" s="56"/>
      <c r="CT541" s="56"/>
      <c r="CU541" s="56"/>
      <c r="CV541" s="56"/>
      <c r="CW541" s="56"/>
      <c r="CX541" s="56"/>
      <c r="CY541" s="56"/>
      <c r="CZ541" s="56"/>
      <c r="DA541" s="56"/>
      <c r="DB541" s="56"/>
      <c r="DC541" s="56"/>
      <c r="DD541" s="56"/>
      <c r="DE541" s="56"/>
      <c r="DF541" s="56"/>
      <c r="DG541" s="56"/>
      <c r="DH541" s="56"/>
      <c r="DI541" s="56"/>
      <c r="DJ541" s="56"/>
      <c r="DK541" s="56"/>
      <c r="DL541" s="56"/>
      <c r="DM541" s="56"/>
      <c r="DN541" s="56"/>
      <c r="DO541" s="56"/>
      <c r="DP541" s="56"/>
      <c r="DQ541" s="56"/>
      <c r="DR541" s="56"/>
      <c r="DS541" s="56"/>
      <c r="DT541" s="56"/>
      <c r="DU541" s="56"/>
      <c r="DV541" s="56"/>
      <c r="DW541" s="56"/>
      <c r="DX541" s="56"/>
      <c r="DY541" s="56"/>
      <c r="DZ541" s="56"/>
      <c r="EA541" s="56"/>
      <c r="EB541" s="56"/>
      <c r="EC541" s="56"/>
      <c r="ED541" s="56"/>
      <c r="EE541" s="56"/>
      <c r="EF541" s="56"/>
      <c r="EG541" s="56"/>
      <c r="EH541" s="56"/>
      <c r="EI541" s="56"/>
      <c r="EJ541" s="56"/>
      <c r="EK541" s="56"/>
      <c r="EL541" s="56"/>
      <c r="EM541" s="56"/>
      <c r="EN541" s="56"/>
      <c r="EO541" s="56"/>
      <c r="EP541" s="56"/>
      <c r="EQ541" s="56"/>
      <c r="ER541" s="56"/>
      <c r="ES541" s="56"/>
      <c r="ET541" s="56"/>
      <c r="EU541" s="56"/>
      <c r="EV541" s="56"/>
      <c r="EW541" s="56"/>
      <c r="EX541" s="56"/>
      <c r="EY541" s="56"/>
      <c r="EZ541" s="56"/>
      <c r="FA541" s="56"/>
      <c r="FB541" s="56"/>
      <c r="FC541" s="56"/>
      <c r="FD541" s="56"/>
      <c r="FE541" s="56"/>
      <c r="FF541" s="56"/>
      <c r="FG541" s="56"/>
      <c r="FH541" s="56"/>
      <c r="FI541" s="56"/>
      <c r="FJ541" s="56"/>
      <c r="FK541" s="56"/>
      <c r="FL541" s="56"/>
      <c r="FM541" s="56"/>
      <c r="FN541" s="56"/>
      <c r="FO541" s="56"/>
      <c r="FP541" s="56"/>
      <c r="FQ541" s="56"/>
      <c r="FR541" s="56"/>
      <c r="FS541" s="56"/>
      <c r="FT541" s="56"/>
      <c r="FU541" s="56"/>
      <c r="FV541" s="56"/>
      <c r="FW541" s="56"/>
      <c r="FX541" s="56"/>
      <c r="FY541" s="56"/>
      <c r="FZ541" s="56"/>
      <c r="GA541" s="56"/>
      <c r="GB541" s="56"/>
      <c r="GC541" s="56"/>
      <c r="GD541" s="56"/>
      <c r="GE541" s="56"/>
      <c r="GF541" s="56"/>
      <c r="GG541" s="56"/>
      <c r="GH541" s="56"/>
      <c r="GI541" s="56"/>
      <c r="GJ541" s="56"/>
      <c r="GK541" s="56"/>
      <c r="GL541" s="56"/>
      <c r="GM541" s="56"/>
      <c r="GN541" s="56"/>
      <c r="GO541" s="56"/>
      <c r="GP541" s="56"/>
      <c r="GQ541" s="56"/>
      <c r="GR541" s="56"/>
      <c r="GS541" s="56"/>
      <c r="GT541" s="56"/>
      <c r="GU541" s="56"/>
      <c r="GV541" s="56"/>
      <c r="GW541" s="56"/>
      <c r="GX541" s="56"/>
      <c r="GY541" s="56"/>
      <c r="GZ541" s="56"/>
      <c r="HA541" s="56"/>
      <c r="HB541" s="56"/>
      <c r="HC541" s="56"/>
      <c r="HD541" s="56"/>
      <c r="HE541" s="56"/>
      <c r="HF541" s="56"/>
      <c r="HG541" s="56"/>
      <c r="HH541" s="56"/>
      <c r="HI541" s="56"/>
      <c r="HJ541" s="56"/>
      <c r="HK541" s="56"/>
      <c r="HL541" s="56"/>
      <c r="HM541" s="56"/>
      <c r="HN541" s="56"/>
      <c r="HO541" s="56"/>
      <c r="HP541" s="56"/>
      <c r="HQ541" s="56"/>
      <c r="HR541" s="56"/>
      <c r="HS541" s="56"/>
      <c r="HT541" s="56"/>
      <c r="HU541" s="56"/>
      <c r="HV541" s="56"/>
      <c r="HW541" s="56"/>
      <c r="HX541" s="56"/>
      <c r="HY541" s="56"/>
      <c r="HZ541" s="56"/>
      <c r="IA541" s="56"/>
      <c r="IB541" s="56"/>
      <c r="IC541" s="56"/>
      <c r="ID541" s="56"/>
      <c r="IE541" s="56"/>
      <c r="IF541" s="56"/>
      <c r="IG541" s="56"/>
      <c r="IH541" s="56"/>
      <c r="II541" s="56"/>
    </row>
    <row r="542" spans="3:243" x14ac:dyDescent="0.25">
      <c r="C542" s="56"/>
      <c r="D542" s="56"/>
      <c r="E542" s="56"/>
      <c r="F542" s="354"/>
      <c r="G542" s="354"/>
      <c r="H542" s="56"/>
      <c r="I542" s="56"/>
      <c r="J542" s="56"/>
      <c r="K542" s="56"/>
      <c r="L542" s="56"/>
      <c r="M542" s="598"/>
      <c r="N542" s="56"/>
      <c r="O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c r="BY542" s="56"/>
      <c r="BZ542" s="56"/>
      <c r="CA542" s="56"/>
      <c r="CB542" s="56"/>
      <c r="CC542" s="56"/>
      <c r="CD542" s="56"/>
      <c r="CE542" s="56"/>
      <c r="CF542" s="56"/>
      <c r="CG542" s="56"/>
      <c r="CH542" s="56"/>
      <c r="CI542" s="56"/>
      <c r="CJ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6"/>
      <c r="GQ542" s="56"/>
      <c r="GR542" s="56"/>
      <c r="GS542" s="56"/>
      <c r="GT542" s="56"/>
      <c r="GU542" s="56"/>
      <c r="GV542" s="56"/>
      <c r="GW542" s="56"/>
      <c r="GX542" s="56"/>
      <c r="GY542" s="56"/>
      <c r="GZ542" s="56"/>
      <c r="HA542" s="56"/>
      <c r="HB542" s="56"/>
      <c r="HC542" s="56"/>
      <c r="HD542" s="56"/>
      <c r="HE542" s="56"/>
      <c r="HF542" s="56"/>
      <c r="HG542" s="56"/>
      <c r="HH542" s="56"/>
      <c r="HI542" s="56"/>
      <c r="HJ542" s="56"/>
      <c r="HK542" s="56"/>
      <c r="HL542" s="56"/>
      <c r="HM542" s="56"/>
      <c r="HN542" s="56"/>
      <c r="HO542" s="56"/>
      <c r="HP542" s="56"/>
      <c r="HQ542" s="56"/>
      <c r="HR542" s="56"/>
      <c r="HS542" s="56"/>
      <c r="HT542" s="56"/>
      <c r="HU542" s="56"/>
      <c r="HV542" s="56"/>
      <c r="HW542" s="56"/>
      <c r="HX542" s="56"/>
      <c r="HY542" s="56"/>
      <c r="HZ542" s="56"/>
      <c r="IA542" s="56"/>
      <c r="IB542" s="56"/>
      <c r="IC542" s="56"/>
      <c r="ID542" s="56"/>
      <c r="IE542" s="56"/>
      <c r="IF542" s="56"/>
      <c r="IG542" s="56"/>
      <c r="IH542" s="56"/>
      <c r="II542" s="56"/>
    </row>
    <row r="543" spans="3:243" x14ac:dyDescent="0.25">
      <c r="C543" s="56"/>
      <c r="D543" s="56"/>
      <c r="E543" s="56"/>
      <c r="F543" s="354"/>
      <c r="G543" s="354"/>
      <c r="H543" s="56"/>
      <c r="I543" s="56"/>
      <c r="J543" s="56"/>
      <c r="K543" s="56"/>
      <c r="L543" s="56"/>
      <c r="M543" s="598"/>
      <c r="N543" s="56"/>
      <c r="O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c r="BY543" s="56"/>
      <c r="BZ543" s="56"/>
      <c r="CA543" s="56"/>
      <c r="CB543" s="56"/>
      <c r="CC543" s="56"/>
      <c r="CD543" s="56"/>
      <c r="CE543" s="56"/>
      <c r="CF543" s="56"/>
      <c r="CG543" s="56"/>
      <c r="CH543" s="56"/>
      <c r="CI543" s="56"/>
      <c r="CJ543" s="56"/>
      <c r="CK543" s="56"/>
      <c r="CL543" s="56"/>
      <c r="CM543" s="56"/>
      <c r="CN543" s="56"/>
      <c r="CO543" s="56"/>
      <c r="CP543" s="56"/>
      <c r="CQ543" s="56"/>
      <c r="CR543" s="56"/>
      <c r="CS543" s="56"/>
      <c r="CT543" s="56"/>
      <c r="CU543" s="56"/>
      <c r="CV543" s="56"/>
      <c r="CW543" s="56"/>
      <c r="CX543" s="56"/>
      <c r="CY543" s="56"/>
      <c r="CZ543" s="56"/>
      <c r="DA543" s="56"/>
      <c r="DB543" s="56"/>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56"/>
      <c r="HA543" s="56"/>
      <c r="HB543" s="56"/>
      <c r="HC543" s="56"/>
      <c r="HD543" s="56"/>
      <c r="HE543" s="56"/>
      <c r="HF543" s="56"/>
      <c r="HG543" s="56"/>
      <c r="HH543" s="56"/>
      <c r="HI543" s="56"/>
      <c r="HJ543" s="56"/>
      <c r="HK543" s="56"/>
      <c r="HL543" s="56"/>
      <c r="HM543" s="56"/>
      <c r="HN543" s="56"/>
      <c r="HO543" s="56"/>
      <c r="HP543" s="56"/>
      <c r="HQ543" s="56"/>
      <c r="HR543" s="56"/>
      <c r="HS543" s="56"/>
      <c r="HT543" s="56"/>
      <c r="HU543" s="56"/>
      <c r="HV543" s="56"/>
      <c r="HW543" s="56"/>
      <c r="HX543" s="56"/>
      <c r="HY543" s="56"/>
      <c r="HZ543" s="56"/>
      <c r="IA543" s="56"/>
      <c r="IB543" s="56"/>
      <c r="IC543" s="56"/>
      <c r="ID543" s="56"/>
      <c r="IE543" s="56"/>
      <c r="IF543" s="56"/>
      <c r="IG543" s="56"/>
      <c r="IH543" s="56"/>
      <c r="II543" s="56"/>
    </row>
    <row r="544" spans="3:243" x14ac:dyDescent="0.25">
      <c r="C544" s="56"/>
      <c r="D544" s="56"/>
      <c r="E544" s="56"/>
      <c r="F544" s="354"/>
      <c r="G544" s="354"/>
      <c r="H544" s="56"/>
      <c r="I544" s="56"/>
      <c r="J544" s="56"/>
      <c r="K544" s="56"/>
      <c r="L544" s="56"/>
      <c r="M544" s="598"/>
      <c r="N544" s="56"/>
      <c r="O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56"/>
      <c r="HA544" s="56"/>
      <c r="HB544" s="56"/>
      <c r="HC544" s="56"/>
      <c r="HD544" s="56"/>
      <c r="HE544" s="56"/>
      <c r="HF544" s="56"/>
      <c r="HG544" s="56"/>
      <c r="HH544" s="56"/>
      <c r="HI544" s="56"/>
      <c r="HJ544" s="56"/>
      <c r="HK544" s="56"/>
      <c r="HL544" s="56"/>
      <c r="HM544" s="56"/>
      <c r="HN544" s="56"/>
      <c r="HO544" s="56"/>
      <c r="HP544" s="56"/>
      <c r="HQ544" s="56"/>
      <c r="HR544" s="56"/>
      <c r="HS544" s="56"/>
      <c r="HT544" s="56"/>
      <c r="HU544" s="56"/>
      <c r="HV544" s="56"/>
      <c r="HW544" s="56"/>
      <c r="HX544" s="56"/>
      <c r="HY544" s="56"/>
      <c r="HZ544" s="56"/>
      <c r="IA544" s="56"/>
      <c r="IB544" s="56"/>
      <c r="IC544" s="56"/>
      <c r="ID544" s="56"/>
      <c r="IE544" s="56"/>
      <c r="IF544" s="56"/>
      <c r="IG544" s="56"/>
      <c r="IH544" s="56"/>
      <c r="II544" s="56"/>
    </row>
    <row r="545" spans="3:243" x14ac:dyDescent="0.25">
      <c r="C545" s="56"/>
      <c r="D545" s="56"/>
      <c r="E545" s="56"/>
      <c r="F545" s="354"/>
      <c r="G545" s="354"/>
      <c r="H545" s="56"/>
      <c r="I545" s="56"/>
      <c r="J545" s="56"/>
      <c r="K545" s="56"/>
      <c r="L545" s="56"/>
      <c r="M545" s="598"/>
      <c r="N545" s="56"/>
      <c r="O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c r="BY545" s="56"/>
      <c r="BZ545" s="56"/>
      <c r="CA545" s="56"/>
      <c r="CB545" s="56"/>
      <c r="CC545" s="56"/>
      <c r="CD545" s="56"/>
      <c r="CE545" s="56"/>
      <c r="CF545" s="56"/>
      <c r="CG545" s="56"/>
      <c r="CH545" s="56"/>
      <c r="CI545" s="56"/>
      <c r="CJ545" s="56"/>
      <c r="CK545" s="56"/>
      <c r="CL545" s="56"/>
      <c r="CM545" s="56"/>
      <c r="CN545" s="56"/>
      <c r="CO545" s="56"/>
      <c r="CP545" s="56"/>
      <c r="CQ545" s="56"/>
      <c r="CR545" s="56"/>
      <c r="CS545" s="56"/>
      <c r="CT545" s="56"/>
      <c r="CU545" s="56"/>
      <c r="CV545" s="56"/>
      <c r="CW545" s="56"/>
      <c r="CX545" s="56"/>
      <c r="CY545" s="56"/>
      <c r="CZ545" s="56"/>
      <c r="DA545" s="56"/>
      <c r="DB545" s="56"/>
      <c r="DC545" s="56"/>
      <c r="DD545" s="56"/>
      <c r="DE545" s="56"/>
      <c r="DF545" s="56"/>
      <c r="DG545" s="56"/>
      <c r="DH545" s="56"/>
      <c r="DI545" s="56"/>
      <c r="DJ545" s="56"/>
      <c r="DK545" s="56"/>
      <c r="DL545" s="56"/>
      <c r="DM545" s="56"/>
      <c r="DN545" s="56"/>
      <c r="DO545" s="56"/>
      <c r="DP545" s="56"/>
      <c r="DQ545" s="56"/>
      <c r="DR545" s="56"/>
      <c r="DS545" s="56"/>
      <c r="DT545" s="56"/>
      <c r="DU545" s="56"/>
      <c r="DV545" s="56"/>
      <c r="DW545" s="56"/>
      <c r="DX545" s="56"/>
      <c r="DY545" s="56"/>
      <c r="DZ545" s="56"/>
      <c r="EA545" s="56"/>
      <c r="EB545" s="56"/>
      <c r="EC545" s="56"/>
      <c r="ED545" s="56"/>
      <c r="EE545" s="56"/>
      <c r="EF545" s="56"/>
      <c r="EG545" s="56"/>
      <c r="EH545" s="56"/>
      <c r="EI545" s="56"/>
      <c r="EJ545" s="56"/>
      <c r="EK545" s="56"/>
      <c r="EL545" s="56"/>
      <c r="EM545" s="56"/>
      <c r="EN545" s="56"/>
      <c r="EO545" s="56"/>
      <c r="EP545" s="56"/>
      <c r="EQ545" s="56"/>
      <c r="ER545" s="56"/>
      <c r="ES545" s="56"/>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56"/>
      <c r="HA545" s="56"/>
      <c r="HB545" s="56"/>
      <c r="HC545" s="56"/>
      <c r="HD545" s="56"/>
      <c r="HE545" s="56"/>
      <c r="HF545" s="56"/>
      <c r="HG545" s="56"/>
      <c r="HH545" s="56"/>
      <c r="HI545" s="56"/>
      <c r="HJ545" s="56"/>
      <c r="HK545" s="56"/>
      <c r="HL545" s="56"/>
      <c r="HM545" s="56"/>
      <c r="HN545" s="56"/>
      <c r="HO545" s="56"/>
      <c r="HP545" s="56"/>
      <c r="HQ545" s="56"/>
      <c r="HR545" s="56"/>
      <c r="HS545" s="56"/>
      <c r="HT545" s="56"/>
      <c r="HU545" s="56"/>
      <c r="HV545" s="56"/>
      <c r="HW545" s="56"/>
      <c r="HX545" s="56"/>
      <c r="HY545" s="56"/>
      <c r="HZ545" s="56"/>
      <c r="IA545" s="56"/>
      <c r="IB545" s="56"/>
      <c r="IC545" s="56"/>
      <c r="ID545" s="56"/>
      <c r="IE545" s="56"/>
      <c r="IF545" s="56"/>
      <c r="IG545" s="56"/>
      <c r="IH545" s="56"/>
      <c r="II545" s="56"/>
    </row>
    <row r="546" spans="3:243" x14ac:dyDescent="0.25">
      <c r="C546" s="56"/>
      <c r="D546" s="56"/>
      <c r="E546" s="56"/>
      <c r="F546" s="354"/>
      <c r="G546" s="354"/>
      <c r="H546" s="56"/>
      <c r="I546" s="56"/>
      <c r="J546" s="56"/>
      <c r="K546" s="56"/>
      <c r="L546" s="56"/>
      <c r="M546" s="598"/>
      <c r="N546" s="56"/>
      <c r="O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c r="BY546" s="56"/>
      <c r="BZ546" s="56"/>
      <c r="CA546" s="56"/>
      <c r="CB546" s="56"/>
      <c r="CC546" s="56"/>
      <c r="CD546" s="56"/>
      <c r="CE546" s="56"/>
      <c r="CF546" s="56"/>
      <c r="CG546" s="56"/>
      <c r="CH546" s="56"/>
      <c r="CI546" s="56"/>
      <c r="CJ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56"/>
      <c r="DH546" s="56"/>
      <c r="DI546" s="56"/>
      <c r="DJ546" s="56"/>
      <c r="DK546" s="56"/>
      <c r="DL546" s="56"/>
      <c r="DM546" s="56"/>
      <c r="DN546" s="56"/>
      <c r="DO546" s="56"/>
      <c r="DP546" s="56"/>
      <c r="DQ546" s="56"/>
      <c r="DR546" s="56"/>
      <c r="DS546" s="56"/>
      <c r="DT546" s="56"/>
      <c r="DU546" s="56"/>
      <c r="DV546" s="56"/>
      <c r="DW546" s="56"/>
      <c r="DX546" s="56"/>
      <c r="DY546" s="56"/>
      <c r="DZ546" s="56"/>
      <c r="EA546" s="56"/>
      <c r="EB546" s="56"/>
      <c r="EC546" s="56"/>
      <c r="ED546" s="56"/>
      <c r="EE546" s="56"/>
      <c r="EF546" s="56"/>
      <c r="EG546" s="56"/>
      <c r="EH546" s="56"/>
      <c r="EI546" s="56"/>
      <c r="EJ546" s="56"/>
      <c r="EK546" s="56"/>
      <c r="EL546" s="56"/>
      <c r="EM546" s="56"/>
      <c r="EN546" s="56"/>
      <c r="EO546" s="56"/>
      <c r="EP546" s="56"/>
      <c r="EQ546" s="56"/>
      <c r="ER546" s="56"/>
      <c r="ES546" s="56"/>
      <c r="ET546" s="56"/>
      <c r="EU546" s="56"/>
      <c r="EV546" s="56"/>
      <c r="EW546" s="56"/>
      <c r="EX546" s="56"/>
      <c r="EY546" s="56"/>
      <c r="EZ546" s="56"/>
      <c r="FA546" s="56"/>
      <c r="FB546" s="56"/>
      <c r="FC546" s="56"/>
      <c r="FD546" s="56"/>
      <c r="FE546" s="56"/>
      <c r="FF546" s="56"/>
      <c r="FG546" s="56"/>
      <c r="FH546" s="56"/>
      <c r="FI546" s="56"/>
      <c r="FJ546" s="56"/>
      <c r="FK546" s="56"/>
      <c r="FL546" s="56"/>
      <c r="FM546" s="56"/>
      <c r="FN546" s="56"/>
      <c r="FO546" s="56"/>
      <c r="FP546" s="56"/>
      <c r="FQ546" s="56"/>
      <c r="FR546" s="56"/>
      <c r="FS546" s="56"/>
      <c r="FT546" s="56"/>
      <c r="FU546" s="56"/>
      <c r="FV546" s="56"/>
      <c r="FW546" s="56"/>
      <c r="FX546" s="56"/>
      <c r="FY546" s="56"/>
      <c r="FZ546" s="56"/>
      <c r="GA546" s="56"/>
      <c r="GB546" s="56"/>
      <c r="GC546" s="56"/>
      <c r="GD546" s="56"/>
      <c r="GE546" s="56"/>
      <c r="GF546" s="56"/>
      <c r="GG546" s="56"/>
      <c r="GH546" s="56"/>
      <c r="GI546" s="56"/>
      <c r="GJ546" s="56"/>
      <c r="GK546" s="56"/>
      <c r="GL546" s="56"/>
      <c r="GM546" s="56"/>
      <c r="GN546" s="56"/>
      <c r="GO546" s="56"/>
      <c r="GP546" s="56"/>
      <c r="GQ546" s="56"/>
      <c r="GR546" s="56"/>
      <c r="GS546" s="56"/>
      <c r="GT546" s="56"/>
      <c r="GU546" s="56"/>
      <c r="GV546" s="56"/>
      <c r="GW546" s="56"/>
      <c r="GX546" s="56"/>
      <c r="GY546" s="56"/>
      <c r="GZ546" s="56"/>
      <c r="HA546" s="56"/>
      <c r="HB546" s="56"/>
      <c r="HC546" s="56"/>
      <c r="HD546" s="56"/>
      <c r="HE546" s="56"/>
      <c r="HF546" s="56"/>
      <c r="HG546" s="56"/>
      <c r="HH546" s="56"/>
      <c r="HI546" s="56"/>
      <c r="HJ546" s="56"/>
      <c r="HK546" s="56"/>
      <c r="HL546" s="56"/>
      <c r="HM546" s="56"/>
      <c r="HN546" s="56"/>
      <c r="HO546" s="56"/>
      <c r="HP546" s="56"/>
      <c r="HQ546" s="56"/>
      <c r="HR546" s="56"/>
      <c r="HS546" s="56"/>
      <c r="HT546" s="56"/>
      <c r="HU546" s="56"/>
      <c r="HV546" s="56"/>
      <c r="HW546" s="56"/>
      <c r="HX546" s="56"/>
      <c r="HY546" s="56"/>
      <c r="HZ546" s="56"/>
      <c r="IA546" s="56"/>
      <c r="IB546" s="56"/>
      <c r="IC546" s="56"/>
      <c r="ID546" s="56"/>
      <c r="IE546" s="56"/>
      <c r="IF546" s="56"/>
      <c r="IG546" s="56"/>
      <c r="IH546" s="56"/>
      <c r="II546" s="56"/>
    </row>
    <row r="547" spans="3:243" x14ac:dyDescent="0.25">
      <c r="C547" s="56"/>
      <c r="D547" s="56"/>
      <c r="E547" s="56"/>
      <c r="F547" s="354"/>
      <c r="G547" s="354"/>
      <c r="H547" s="56"/>
      <c r="I547" s="56"/>
      <c r="J547" s="56"/>
      <c r="K547" s="56"/>
      <c r="L547" s="56"/>
      <c r="M547" s="598"/>
      <c r="N547" s="56"/>
      <c r="O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c r="BY547" s="56"/>
      <c r="BZ547" s="56"/>
      <c r="CA547" s="56"/>
      <c r="CB547" s="56"/>
      <c r="CC547" s="56"/>
      <c r="CD547" s="56"/>
      <c r="CE547" s="56"/>
      <c r="CF547" s="56"/>
      <c r="CG547" s="56"/>
      <c r="CH547" s="56"/>
      <c r="CI547" s="56"/>
      <c r="CJ547" s="56"/>
      <c r="CK547" s="56"/>
      <c r="CL547" s="56"/>
      <c r="CM547" s="56"/>
      <c r="CN547" s="56"/>
      <c r="CO547" s="56"/>
      <c r="CP547" s="56"/>
      <c r="CQ547" s="56"/>
      <c r="CR547" s="56"/>
      <c r="CS547" s="56"/>
      <c r="CT547" s="56"/>
      <c r="CU547" s="56"/>
      <c r="CV547" s="56"/>
      <c r="CW547" s="56"/>
      <c r="CX547" s="56"/>
      <c r="CY547" s="56"/>
      <c r="CZ547" s="56"/>
      <c r="DA547" s="56"/>
      <c r="DB547" s="56"/>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56"/>
      <c r="FG547" s="56"/>
      <c r="FH547" s="56"/>
      <c r="FI547" s="56"/>
      <c r="FJ547" s="56"/>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56"/>
      <c r="HA547" s="56"/>
      <c r="HB547" s="56"/>
      <c r="HC547" s="56"/>
      <c r="HD547" s="56"/>
      <c r="HE547" s="56"/>
      <c r="HF547" s="56"/>
      <c r="HG547" s="56"/>
      <c r="HH547" s="56"/>
      <c r="HI547" s="56"/>
      <c r="HJ547" s="56"/>
      <c r="HK547" s="56"/>
      <c r="HL547" s="56"/>
      <c r="HM547" s="56"/>
      <c r="HN547" s="56"/>
      <c r="HO547" s="56"/>
      <c r="HP547" s="56"/>
      <c r="HQ547" s="56"/>
      <c r="HR547" s="56"/>
      <c r="HS547" s="56"/>
      <c r="HT547" s="56"/>
      <c r="HU547" s="56"/>
      <c r="HV547" s="56"/>
      <c r="HW547" s="56"/>
      <c r="HX547" s="56"/>
      <c r="HY547" s="56"/>
      <c r="HZ547" s="56"/>
      <c r="IA547" s="56"/>
      <c r="IB547" s="56"/>
      <c r="IC547" s="56"/>
      <c r="ID547" s="56"/>
      <c r="IE547" s="56"/>
      <c r="IF547" s="56"/>
      <c r="IG547" s="56"/>
      <c r="IH547" s="56"/>
      <c r="II547" s="56"/>
    </row>
    <row r="548" spans="3:243" x14ac:dyDescent="0.25">
      <c r="C548" s="56"/>
      <c r="D548" s="56"/>
      <c r="E548" s="56"/>
      <c r="F548" s="354"/>
      <c r="G548" s="354"/>
      <c r="H548" s="56"/>
      <c r="I548" s="56"/>
      <c r="J548" s="56"/>
      <c r="K548" s="56"/>
      <c r="L548" s="56"/>
      <c r="M548" s="598"/>
      <c r="N548" s="56"/>
      <c r="O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c r="BY548" s="56"/>
      <c r="BZ548" s="56"/>
      <c r="CA548" s="56"/>
      <c r="CB548" s="56"/>
      <c r="CC548" s="56"/>
      <c r="CD548" s="56"/>
      <c r="CE548" s="56"/>
      <c r="CF548" s="56"/>
      <c r="CG548" s="56"/>
      <c r="CH548" s="56"/>
      <c r="CI548" s="56"/>
      <c r="CJ548" s="56"/>
      <c r="CK548" s="56"/>
      <c r="CL548" s="56"/>
      <c r="CM548" s="56"/>
      <c r="CN548" s="56"/>
      <c r="CO548" s="56"/>
      <c r="CP548" s="56"/>
      <c r="CQ548" s="56"/>
      <c r="CR548" s="56"/>
      <c r="CS548" s="56"/>
      <c r="CT548" s="56"/>
      <c r="CU548" s="56"/>
      <c r="CV548" s="56"/>
      <c r="CW548" s="56"/>
      <c r="CX548" s="56"/>
      <c r="CY548" s="56"/>
      <c r="CZ548" s="56"/>
      <c r="DA548" s="56"/>
      <c r="DB548" s="56"/>
      <c r="DC548" s="56"/>
      <c r="DD548" s="56"/>
      <c r="DE548" s="56"/>
      <c r="DF548" s="56"/>
      <c r="DG548" s="56"/>
      <c r="DH548" s="56"/>
      <c r="DI548" s="56"/>
      <c r="DJ548" s="56"/>
      <c r="DK548" s="56"/>
      <c r="DL548" s="56"/>
      <c r="DM548" s="56"/>
      <c r="DN548" s="56"/>
      <c r="DO548" s="56"/>
      <c r="DP548" s="56"/>
      <c r="DQ548" s="56"/>
      <c r="DR548" s="56"/>
      <c r="DS548" s="56"/>
      <c r="DT548" s="56"/>
      <c r="DU548" s="56"/>
      <c r="DV548" s="56"/>
      <c r="DW548" s="56"/>
      <c r="DX548" s="56"/>
      <c r="DY548" s="56"/>
      <c r="DZ548" s="56"/>
      <c r="EA548" s="56"/>
      <c r="EB548" s="56"/>
      <c r="EC548" s="56"/>
      <c r="ED548" s="56"/>
      <c r="EE548" s="56"/>
      <c r="EF548" s="56"/>
      <c r="EG548" s="56"/>
      <c r="EH548" s="56"/>
      <c r="EI548" s="56"/>
      <c r="EJ548" s="56"/>
      <c r="EK548" s="56"/>
      <c r="EL548" s="56"/>
      <c r="EM548" s="56"/>
      <c r="EN548" s="56"/>
      <c r="EO548" s="56"/>
      <c r="EP548" s="56"/>
      <c r="EQ548" s="56"/>
      <c r="ER548" s="56"/>
      <c r="ES548" s="56"/>
      <c r="ET548" s="56"/>
      <c r="EU548" s="56"/>
      <c r="EV548" s="56"/>
      <c r="EW548" s="56"/>
      <c r="EX548" s="56"/>
      <c r="EY548" s="56"/>
      <c r="EZ548" s="56"/>
      <c r="FA548" s="56"/>
      <c r="FB548" s="56"/>
      <c r="FC548" s="56"/>
      <c r="FD548" s="56"/>
      <c r="FE548" s="56"/>
      <c r="FF548" s="56"/>
      <c r="FG548" s="56"/>
      <c r="FH548" s="56"/>
      <c r="FI548" s="56"/>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56"/>
      <c r="HA548" s="56"/>
      <c r="HB548" s="56"/>
      <c r="HC548" s="56"/>
      <c r="HD548" s="56"/>
      <c r="HE548" s="56"/>
      <c r="HF548" s="56"/>
      <c r="HG548" s="56"/>
      <c r="HH548" s="56"/>
      <c r="HI548" s="56"/>
      <c r="HJ548" s="56"/>
      <c r="HK548" s="56"/>
      <c r="HL548" s="56"/>
      <c r="HM548" s="56"/>
      <c r="HN548" s="56"/>
      <c r="HO548" s="56"/>
      <c r="HP548" s="56"/>
      <c r="HQ548" s="56"/>
      <c r="HR548" s="56"/>
      <c r="HS548" s="56"/>
      <c r="HT548" s="56"/>
      <c r="HU548" s="56"/>
      <c r="HV548" s="56"/>
      <c r="HW548" s="56"/>
      <c r="HX548" s="56"/>
      <c r="HY548" s="56"/>
      <c r="HZ548" s="56"/>
      <c r="IA548" s="56"/>
      <c r="IB548" s="56"/>
      <c r="IC548" s="56"/>
      <c r="ID548" s="56"/>
      <c r="IE548" s="56"/>
      <c r="IF548" s="56"/>
      <c r="IG548" s="56"/>
      <c r="IH548" s="56"/>
      <c r="II548" s="56"/>
    </row>
    <row r="549" spans="3:243" x14ac:dyDescent="0.25">
      <c r="C549" s="56"/>
      <c r="D549" s="56"/>
      <c r="E549" s="56"/>
      <c r="F549" s="354"/>
      <c r="G549" s="354"/>
      <c r="H549" s="56"/>
      <c r="I549" s="56"/>
      <c r="J549" s="56"/>
      <c r="K549" s="56"/>
      <c r="L549" s="56"/>
      <c r="M549" s="598"/>
      <c r="N549" s="56"/>
      <c r="O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c r="BY549" s="56"/>
      <c r="BZ549" s="56"/>
      <c r="CA549" s="56"/>
      <c r="CB549" s="56"/>
      <c r="CC549" s="56"/>
      <c r="CD549" s="56"/>
      <c r="CE549" s="56"/>
      <c r="CF549" s="56"/>
      <c r="CG549" s="56"/>
      <c r="CH549" s="56"/>
      <c r="CI549" s="56"/>
      <c r="CJ549" s="56"/>
      <c r="CK549" s="56"/>
      <c r="CL549" s="56"/>
      <c r="CM549" s="56"/>
      <c r="CN549" s="56"/>
      <c r="CO549" s="56"/>
      <c r="CP549" s="56"/>
      <c r="CQ549" s="56"/>
      <c r="CR549" s="56"/>
      <c r="CS549" s="56"/>
      <c r="CT549" s="56"/>
      <c r="CU549" s="56"/>
      <c r="CV549" s="56"/>
      <c r="CW549" s="56"/>
      <c r="CX549" s="56"/>
      <c r="CY549" s="56"/>
      <c r="CZ549" s="56"/>
      <c r="DA549" s="56"/>
      <c r="DB549" s="56"/>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56"/>
      <c r="HA549" s="56"/>
      <c r="HB549" s="56"/>
      <c r="HC549" s="56"/>
      <c r="HD549" s="56"/>
      <c r="HE549" s="56"/>
      <c r="HF549" s="56"/>
      <c r="HG549" s="56"/>
      <c r="HH549" s="56"/>
      <c r="HI549" s="56"/>
      <c r="HJ549" s="56"/>
      <c r="HK549" s="56"/>
      <c r="HL549" s="56"/>
      <c r="HM549" s="56"/>
      <c r="HN549" s="56"/>
      <c r="HO549" s="56"/>
      <c r="HP549" s="56"/>
      <c r="HQ549" s="56"/>
      <c r="HR549" s="56"/>
      <c r="HS549" s="56"/>
      <c r="HT549" s="56"/>
      <c r="HU549" s="56"/>
      <c r="HV549" s="56"/>
      <c r="HW549" s="56"/>
      <c r="HX549" s="56"/>
      <c r="HY549" s="56"/>
      <c r="HZ549" s="56"/>
      <c r="IA549" s="56"/>
      <c r="IB549" s="56"/>
      <c r="IC549" s="56"/>
      <c r="ID549" s="56"/>
      <c r="IE549" s="56"/>
      <c r="IF549" s="56"/>
      <c r="IG549" s="56"/>
      <c r="IH549" s="56"/>
      <c r="II549" s="56"/>
    </row>
    <row r="550" spans="3:243" x14ac:dyDescent="0.25">
      <c r="C550" s="56"/>
      <c r="D550" s="56"/>
      <c r="E550" s="56"/>
      <c r="F550" s="354"/>
      <c r="G550" s="354"/>
      <c r="H550" s="56"/>
      <c r="I550" s="56"/>
      <c r="J550" s="56"/>
      <c r="K550" s="56"/>
      <c r="L550" s="56"/>
      <c r="M550" s="598"/>
      <c r="N550" s="56"/>
      <c r="O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c r="BY550" s="56"/>
      <c r="BZ550" s="56"/>
      <c r="CA550" s="56"/>
      <c r="CB550" s="56"/>
      <c r="CC550" s="56"/>
      <c r="CD550" s="56"/>
      <c r="CE550" s="56"/>
      <c r="CF550" s="56"/>
      <c r="CG550" s="56"/>
      <c r="CH550" s="56"/>
      <c r="CI550" s="56"/>
      <c r="CJ550" s="56"/>
      <c r="CK550" s="56"/>
      <c r="CL550" s="56"/>
      <c r="CM550" s="56"/>
      <c r="CN550" s="56"/>
      <c r="CO550" s="56"/>
      <c r="CP550" s="56"/>
      <c r="CQ550" s="56"/>
      <c r="CR550" s="56"/>
      <c r="CS550" s="56"/>
      <c r="CT550" s="56"/>
      <c r="CU550" s="56"/>
      <c r="CV550" s="56"/>
      <c r="CW550" s="56"/>
      <c r="CX550" s="56"/>
      <c r="CY550" s="56"/>
      <c r="CZ550" s="56"/>
      <c r="DA550" s="56"/>
      <c r="DB550" s="56"/>
      <c r="DC550" s="56"/>
      <c r="DD550" s="56"/>
      <c r="DE550" s="56"/>
      <c r="DF550" s="56"/>
      <c r="DG550" s="56"/>
      <c r="DH550" s="56"/>
      <c r="DI550" s="56"/>
      <c r="DJ550" s="56"/>
      <c r="DK550" s="56"/>
      <c r="DL550" s="56"/>
      <c r="DM550" s="56"/>
      <c r="DN550" s="56"/>
      <c r="DO550" s="56"/>
      <c r="DP550" s="56"/>
      <c r="DQ550" s="56"/>
      <c r="DR550" s="56"/>
      <c r="DS550" s="56"/>
      <c r="DT550" s="56"/>
      <c r="DU550" s="56"/>
      <c r="DV550" s="56"/>
      <c r="DW550" s="56"/>
      <c r="DX550" s="56"/>
      <c r="DY550" s="56"/>
      <c r="DZ550" s="56"/>
      <c r="EA550" s="56"/>
      <c r="EB550" s="56"/>
      <c r="EC550" s="56"/>
      <c r="ED550" s="56"/>
      <c r="EE550" s="56"/>
      <c r="EF550" s="56"/>
      <c r="EG550" s="56"/>
      <c r="EH550" s="56"/>
      <c r="EI550" s="56"/>
      <c r="EJ550" s="56"/>
      <c r="EK550" s="56"/>
      <c r="EL550" s="56"/>
      <c r="EM550" s="56"/>
      <c r="EN550" s="56"/>
      <c r="EO550" s="56"/>
      <c r="EP550" s="56"/>
      <c r="EQ550" s="56"/>
      <c r="ER550" s="56"/>
      <c r="ES550" s="56"/>
      <c r="ET550" s="56"/>
      <c r="EU550" s="56"/>
      <c r="EV550" s="56"/>
      <c r="EW550" s="56"/>
      <c r="EX550" s="56"/>
      <c r="EY550" s="56"/>
      <c r="EZ550" s="56"/>
      <c r="FA550" s="56"/>
      <c r="FB550" s="56"/>
      <c r="FC550" s="56"/>
      <c r="FD550" s="56"/>
      <c r="FE550" s="56"/>
      <c r="FF550" s="56"/>
      <c r="FG550" s="56"/>
      <c r="FH550" s="56"/>
      <c r="FI550" s="56"/>
      <c r="FJ550" s="56"/>
      <c r="FK550" s="56"/>
      <c r="FL550" s="56"/>
      <c r="FM550" s="56"/>
      <c r="FN550" s="56"/>
      <c r="FO550" s="56"/>
      <c r="FP550" s="56"/>
      <c r="FQ550" s="56"/>
      <c r="FR550" s="56"/>
      <c r="FS550" s="56"/>
      <c r="FT550" s="56"/>
      <c r="FU550" s="56"/>
      <c r="FV550" s="56"/>
      <c r="FW550" s="56"/>
      <c r="FX550" s="56"/>
      <c r="FY550" s="56"/>
      <c r="FZ550" s="56"/>
      <c r="GA550" s="56"/>
      <c r="GB550" s="56"/>
      <c r="GC550" s="56"/>
      <c r="GD550" s="56"/>
      <c r="GE550" s="56"/>
      <c r="GF550" s="56"/>
      <c r="GG550" s="56"/>
      <c r="GH550" s="56"/>
      <c r="GI550" s="56"/>
      <c r="GJ550" s="56"/>
      <c r="GK550" s="56"/>
      <c r="GL550" s="56"/>
      <c r="GM550" s="56"/>
      <c r="GN550" s="56"/>
      <c r="GO550" s="56"/>
      <c r="GP550" s="56"/>
      <c r="GQ550" s="56"/>
      <c r="GR550" s="56"/>
      <c r="GS550" s="56"/>
      <c r="GT550" s="56"/>
      <c r="GU550" s="56"/>
      <c r="GV550" s="56"/>
      <c r="GW550" s="56"/>
      <c r="GX550" s="56"/>
      <c r="GY550" s="56"/>
      <c r="GZ550" s="56"/>
      <c r="HA550" s="56"/>
      <c r="HB550" s="56"/>
      <c r="HC550" s="56"/>
      <c r="HD550" s="56"/>
      <c r="HE550" s="56"/>
      <c r="HF550" s="56"/>
      <c r="HG550" s="56"/>
      <c r="HH550" s="56"/>
      <c r="HI550" s="56"/>
      <c r="HJ550" s="56"/>
      <c r="HK550" s="56"/>
      <c r="HL550" s="56"/>
      <c r="HM550" s="56"/>
      <c r="HN550" s="56"/>
      <c r="HO550" s="56"/>
      <c r="HP550" s="56"/>
      <c r="HQ550" s="56"/>
      <c r="HR550" s="56"/>
      <c r="HS550" s="56"/>
      <c r="HT550" s="56"/>
      <c r="HU550" s="56"/>
      <c r="HV550" s="56"/>
      <c r="HW550" s="56"/>
      <c r="HX550" s="56"/>
      <c r="HY550" s="56"/>
      <c r="HZ550" s="56"/>
      <c r="IA550" s="56"/>
      <c r="IB550" s="56"/>
      <c r="IC550" s="56"/>
      <c r="ID550" s="56"/>
      <c r="IE550" s="56"/>
      <c r="IF550" s="56"/>
      <c r="IG550" s="56"/>
      <c r="IH550" s="56"/>
      <c r="II550" s="56"/>
    </row>
    <row r="551" spans="3:243" x14ac:dyDescent="0.25">
      <c r="C551" s="56"/>
      <c r="D551" s="56"/>
      <c r="E551" s="56"/>
      <c r="F551" s="354"/>
      <c r="G551" s="354"/>
      <c r="H551" s="56"/>
      <c r="I551" s="56"/>
      <c r="J551" s="56"/>
      <c r="K551" s="56"/>
      <c r="L551" s="56"/>
      <c r="M551" s="598"/>
      <c r="N551" s="56"/>
      <c r="O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c r="BY551" s="56"/>
      <c r="BZ551" s="56"/>
      <c r="CA551" s="56"/>
      <c r="CB551" s="56"/>
      <c r="CC551" s="56"/>
      <c r="CD551" s="56"/>
      <c r="CE551" s="56"/>
      <c r="CF551" s="56"/>
      <c r="CG551" s="56"/>
      <c r="CH551" s="56"/>
      <c r="CI551" s="56"/>
      <c r="CJ551" s="56"/>
      <c r="CK551" s="56"/>
      <c r="CL551" s="56"/>
      <c r="CM551" s="56"/>
      <c r="CN551" s="56"/>
      <c r="CO551" s="56"/>
      <c r="CP551" s="56"/>
      <c r="CQ551" s="56"/>
      <c r="CR551" s="56"/>
      <c r="CS551" s="56"/>
      <c r="CT551" s="56"/>
      <c r="CU551" s="56"/>
      <c r="CV551" s="56"/>
      <c r="CW551" s="56"/>
      <c r="CX551" s="56"/>
      <c r="CY551" s="56"/>
      <c r="CZ551" s="56"/>
      <c r="DA551" s="56"/>
      <c r="DB551" s="56"/>
      <c r="DC551" s="56"/>
      <c r="DD551" s="56"/>
      <c r="DE551" s="56"/>
      <c r="DF551" s="56"/>
      <c r="DG551" s="56"/>
      <c r="DH551" s="56"/>
      <c r="DI551" s="56"/>
      <c r="DJ551" s="56"/>
      <c r="DK551" s="56"/>
      <c r="DL551" s="56"/>
      <c r="DM551" s="56"/>
      <c r="DN551" s="56"/>
      <c r="DO551" s="56"/>
      <c r="DP551" s="56"/>
      <c r="DQ551" s="56"/>
      <c r="DR551" s="56"/>
      <c r="DS551" s="56"/>
      <c r="DT551" s="56"/>
      <c r="DU551" s="56"/>
      <c r="DV551" s="56"/>
      <c r="DW551" s="56"/>
      <c r="DX551" s="56"/>
      <c r="DY551" s="56"/>
      <c r="DZ551" s="56"/>
      <c r="EA551" s="56"/>
      <c r="EB551" s="56"/>
      <c r="EC551" s="56"/>
      <c r="ED551" s="56"/>
      <c r="EE551" s="56"/>
      <c r="EF551" s="56"/>
      <c r="EG551" s="56"/>
      <c r="EH551" s="56"/>
      <c r="EI551" s="56"/>
      <c r="EJ551" s="56"/>
      <c r="EK551" s="56"/>
      <c r="EL551" s="56"/>
      <c r="EM551" s="56"/>
      <c r="EN551" s="56"/>
      <c r="EO551" s="56"/>
      <c r="EP551" s="56"/>
      <c r="EQ551" s="56"/>
      <c r="ER551" s="56"/>
      <c r="ES551" s="56"/>
      <c r="ET551" s="56"/>
      <c r="EU551" s="56"/>
      <c r="EV551" s="56"/>
      <c r="EW551" s="56"/>
      <c r="EX551" s="56"/>
      <c r="EY551" s="56"/>
      <c r="EZ551" s="56"/>
      <c r="FA551" s="56"/>
      <c r="FB551" s="56"/>
      <c r="FC551" s="56"/>
      <c r="FD551" s="56"/>
      <c r="FE551" s="56"/>
      <c r="FF551" s="56"/>
      <c r="FG551" s="56"/>
      <c r="FH551" s="56"/>
      <c r="FI551" s="56"/>
      <c r="FJ551" s="56"/>
      <c r="FK551" s="56"/>
      <c r="FL551" s="56"/>
      <c r="FM551" s="56"/>
      <c r="FN551" s="56"/>
      <c r="FO551" s="56"/>
      <c r="FP551" s="56"/>
      <c r="FQ551" s="56"/>
      <c r="FR551" s="56"/>
      <c r="FS551" s="56"/>
      <c r="FT551" s="56"/>
      <c r="FU551" s="56"/>
      <c r="FV551" s="56"/>
      <c r="FW551" s="56"/>
      <c r="FX551" s="56"/>
      <c r="FY551" s="56"/>
      <c r="FZ551" s="56"/>
      <c r="GA551" s="56"/>
      <c r="GB551" s="56"/>
      <c r="GC551" s="56"/>
      <c r="GD551" s="56"/>
      <c r="GE551" s="56"/>
      <c r="GF551" s="56"/>
      <c r="GG551" s="56"/>
      <c r="GH551" s="56"/>
      <c r="GI551" s="56"/>
      <c r="GJ551" s="56"/>
      <c r="GK551" s="56"/>
      <c r="GL551" s="56"/>
      <c r="GM551" s="56"/>
      <c r="GN551" s="56"/>
      <c r="GO551" s="56"/>
      <c r="GP551" s="56"/>
      <c r="GQ551" s="56"/>
      <c r="GR551" s="56"/>
      <c r="GS551" s="56"/>
      <c r="GT551" s="56"/>
      <c r="GU551" s="56"/>
      <c r="GV551" s="56"/>
      <c r="GW551" s="56"/>
      <c r="GX551" s="56"/>
      <c r="GY551" s="56"/>
      <c r="GZ551" s="56"/>
      <c r="HA551" s="56"/>
      <c r="HB551" s="56"/>
      <c r="HC551" s="56"/>
      <c r="HD551" s="56"/>
      <c r="HE551" s="56"/>
      <c r="HF551" s="56"/>
      <c r="HG551" s="56"/>
      <c r="HH551" s="56"/>
      <c r="HI551" s="56"/>
      <c r="HJ551" s="56"/>
      <c r="HK551" s="56"/>
      <c r="HL551" s="56"/>
      <c r="HM551" s="56"/>
      <c r="HN551" s="56"/>
      <c r="HO551" s="56"/>
      <c r="HP551" s="56"/>
      <c r="HQ551" s="56"/>
      <c r="HR551" s="56"/>
      <c r="HS551" s="56"/>
      <c r="HT551" s="56"/>
      <c r="HU551" s="56"/>
      <c r="HV551" s="56"/>
      <c r="HW551" s="56"/>
      <c r="HX551" s="56"/>
      <c r="HY551" s="56"/>
      <c r="HZ551" s="56"/>
      <c r="IA551" s="56"/>
      <c r="IB551" s="56"/>
      <c r="IC551" s="56"/>
      <c r="ID551" s="56"/>
      <c r="IE551" s="56"/>
      <c r="IF551" s="56"/>
      <c r="IG551" s="56"/>
      <c r="IH551" s="56"/>
      <c r="II551" s="56"/>
    </row>
    <row r="552" spans="3:243" x14ac:dyDescent="0.25">
      <c r="C552" s="56"/>
      <c r="D552" s="56"/>
      <c r="E552" s="56"/>
      <c r="F552" s="354"/>
      <c r="G552" s="354"/>
      <c r="H552" s="56"/>
      <c r="I552" s="56"/>
      <c r="J552" s="56"/>
      <c r="K552" s="56"/>
      <c r="L552" s="56"/>
      <c r="M552" s="598"/>
      <c r="N552" s="56"/>
      <c r="O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c r="BY552" s="56"/>
      <c r="BZ552" s="56"/>
      <c r="CA552" s="56"/>
      <c r="CB552" s="56"/>
      <c r="CC552" s="56"/>
      <c r="CD552" s="56"/>
      <c r="CE552" s="56"/>
      <c r="CF552" s="56"/>
      <c r="CG552" s="56"/>
      <c r="CH552" s="56"/>
      <c r="CI552" s="56"/>
      <c r="CJ552" s="56"/>
      <c r="CK552" s="56"/>
      <c r="CL552" s="56"/>
      <c r="CM552" s="56"/>
      <c r="CN552" s="56"/>
      <c r="CO552" s="56"/>
      <c r="CP552" s="56"/>
      <c r="CQ552" s="56"/>
      <c r="CR552" s="56"/>
      <c r="CS552" s="56"/>
      <c r="CT552" s="56"/>
      <c r="CU552" s="56"/>
      <c r="CV552" s="56"/>
      <c r="CW552" s="56"/>
      <c r="CX552" s="56"/>
      <c r="CY552" s="56"/>
      <c r="CZ552" s="56"/>
      <c r="DA552" s="56"/>
      <c r="DB552" s="56"/>
      <c r="DC552" s="56"/>
      <c r="DD552" s="56"/>
      <c r="DE552" s="56"/>
      <c r="DF552" s="56"/>
      <c r="DG552" s="56"/>
      <c r="DH552" s="56"/>
      <c r="DI552" s="56"/>
      <c r="DJ552" s="56"/>
      <c r="DK552" s="56"/>
      <c r="DL552" s="56"/>
      <c r="DM552" s="56"/>
      <c r="DN552" s="56"/>
      <c r="DO552" s="56"/>
      <c r="DP552" s="56"/>
      <c r="DQ552" s="56"/>
      <c r="DR552" s="56"/>
      <c r="DS552" s="56"/>
      <c r="DT552" s="56"/>
      <c r="DU552" s="56"/>
      <c r="DV552" s="56"/>
      <c r="DW552" s="56"/>
      <c r="DX552" s="56"/>
      <c r="DY552" s="56"/>
      <c r="DZ552" s="56"/>
      <c r="EA552" s="56"/>
      <c r="EB552" s="56"/>
      <c r="EC552" s="56"/>
      <c r="ED552" s="56"/>
      <c r="EE552" s="56"/>
      <c r="EF552" s="56"/>
      <c r="EG552" s="56"/>
      <c r="EH552" s="56"/>
      <c r="EI552" s="56"/>
      <c r="EJ552" s="56"/>
      <c r="EK552" s="56"/>
      <c r="EL552" s="56"/>
      <c r="EM552" s="56"/>
      <c r="EN552" s="56"/>
      <c r="EO552" s="56"/>
      <c r="EP552" s="56"/>
      <c r="EQ552" s="56"/>
      <c r="ER552" s="56"/>
      <c r="ES552" s="56"/>
      <c r="ET552" s="56"/>
      <c r="EU552" s="56"/>
      <c r="EV552" s="56"/>
      <c r="EW552" s="56"/>
      <c r="EX552" s="56"/>
      <c r="EY552" s="56"/>
      <c r="EZ552" s="56"/>
      <c r="FA552" s="56"/>
      <c r="FB552" s="56"/>
      <c r="FC552" s="56"/>
      <c r="FD552" s="56"/>
      <c r="FE552" s="56"/>
      <c r="FF552" s="56"/>
      <c r="FG552" s="56"/>
      <c r="FH552" s="56"/>
      <c r="FI552" s="56"/>
      <c r="FJ552" s="56"/>
      <c r="FK552" s="56"/>
      <c r="FL552" s="56"/>
      <c r="FM552" s="56"/>
      <c r="FN552" s="56"/>
      <c r="FO552" s="56"/>
      <c r="FP552" s="56"/>
      <c r="FQ552" s="56"/>
      <c r="FR552" s="56"/>
      <c r="FS552" s="56"/>
      <c r="FT552" s="56"/>
      <c r="FU552" s="56"/>
      <c r="FV552" s="56"/>
      <c r="FW552" s="56"/>
      <c r="FX552" s="56"/>
      <c r="FY552" s="56"/>
      <c r="FZ552" s="56"/>
      <c r="GA552" s="56"/>
      <c r="GB552" s="56"/>
      <c r="GC552" s="56"/>
      <c r="GD552" s="56"/>
      <c r="GE552" s="56"/>
      <c r="GF552" s="56"/>
      <c r="GG552" s="56"/>
      <c r="GH552" s="56"/>
      <c r="GI552" s="56"/>
      <c r="GJ552" s="56"/>
      <c r="GK552" s="56"/>
      <c r="GL552" s="56"/>
      <c r="GM552" s="56"/>
      <c r="GN552" s="56"/>
      <c r="GO552" s="56"/>
      <c r="GP552" s="56"/>
      <c r="GQ552" s="56"/>
      <c r="GR552" s="56"/>
      <c r="GS552" s="56"/>
      <c r="GT552" s="56"/>
      <c r="GU552" s="56"/>
      <c r="GV552" s="56"/>
      <c r="GW552" s="56"/>
      <c r="GX552" s="56"/>
      <c r="GY552" s="56"/>
      <c r="GZ552" s="56"/>
      <c r="HA552" s="56"/>
      <c r="HB552" s="56"/>
      <c r="HC552" s="56"/>
      <c r="HD552" s="56"/>
      <c r="HE552" s="56"/>
      <c r="HF552" s="56"/>
      <c r="HG552" s="56"/>
      <c r="HH552" s="56"/>
      <c r="HI552" s="56"/>
      <c r="HJ552" s="56"/>
      <c r="HK552" s="56"/>
      <c r="HL552" s="56"/>
      <c r="HM552" s="56"/>
      <c r="HN552" s="56"/>
      <c r="HO552" s="56"/>
      <c r="HP552" s="56"/>
      <c r="HQ552" s="56"/>
      <c r="HR552" s="56"/>
      <c r="HS552" s="56"/>
      <c r="HT552" s="56"/>
      <c r="HU552" s="56"/>
      <c r="HV552" s="56"/>
      <c r="HW552" s="56"/>
      <c r="HX552" s="56"/>
      <c r="HY552" s="56"/>
      <c r="HZ552" s="56"/>
      <c r="IA552" s="56"/>
      <c r="IB552" s="56"/>
      <c r="IC552" s="56"/>
      <c r="ID552" s="56"/>
      <c r="IE552" s="56"/>
      <c r="IF552" s="56"/>
      <c r="IG552" s="56"/>
      <c r="IH552" s="56"/>
      <c r="II552" s="56"/>
    </row>
    <row r="553" spans="3:243" x14ac:dyDescent="0.25">
      <c r="C553" s="56"/>
      <c r="D553" s="56"/>
      <c r="E553" s="56"/>
      <c r="F553" s="354"/>
      <c r="G553" s="354"/>
      <c r="H553" s="56"/>
      <c r="I553" s="56"/>
      <c r="J553" s="56"/>
      <c r="K553" s="56"/>
      <c r="L553" s="56"/>
      <c r="M553" s="598"/>
      <c r="N553" s="56"/>
      <c r="O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c r="BY553" s="56"/>
      <c r="BZ553" s="56"/>
      <c r="CA553" s="56"/>
      <c r="CB553" s="56"/>
      <c r="CC553" s="56"/>
      <c r="CD553" s="56"/>
      <c r="CE553" s="56"/>
      <c r="CF553" s="56"/>
      <c r="CG553" s="56"/>
      <c r="CH553" s="56"/>
      <c r="CI553" s="56"/>
      <c r="CJ553" s="56"/>
      <c r="CK553" s="56"/>
      <c r="CL553" s="56"/>
      <c r="CM553" s="56"/>
      <c r="CN553" s="56"/>
      <c r="CO553" s="56"/>
      <c r="CP553" s="56"/>
      <c r="CQ553" s="56"/>
      <c r="CR553" s="56"/>
      <c r="CS553" s="56"/>
      <c r="CT553" s="56"/>
      <c r="CU553" s="56"/>
      <c r="CV553" s="56"/>
      <c r="CW553" s="56"/>
      <c r="CX553" s="56"/>
      <c r="CY553" s="56"/>
      <c r="CZ553" s="56"/>
      <c r="DA553" s="56"/>
      <c r="DB553" s="56"/>
      <c r="DC553" s="56"/>
      <c r="DD553" s="56"/>
      <c r="DE553" s="56"/>
      <c r="DF553" s="56"/>
      <c r="DG553" s="56"/>
      <c r="DH553" s="56"/>
      <c r="DI553" s="56"/>
      <c r="DJ553" s="56"/>
      <c r="DK553" s="56"/>
      <c r="DL553" s="56"/>
      <c r="DM553" s="56"/>
      <c r="DN553" s="56"/>
      <c r="DO553" s="56"/>
      <c r="DP553" s="56"/>
      <c r="DQ553" s="56"/>
      <c r="DR553" s="56"/>
      <c r="DS553" s="56"/>
      <c r="DT553" s="56"/>
      <c r="DU553" s="56"/>
      <c r="DV553" s="56"/>
      <c r="DW553" s="56"/>
      <c r="DX553" s="56"/>
      <c r="DY553" s="56"/>
      <c r="DZ553" s="56"/>
      <c r="EA553" s="56"/>
      <c r="EB553" s="56"/>
      <c r="EC553" s="56"/>
      <c r="ED553" s="56"/>
      <c r="EE553" s="56"/>
      <c r="EF553" s="56"/>
      <c r="EG553" s="56"/>
      <c r="EH553" s="56"/>
      <c r="EI553" s="56"/>
      <c r="EJ553" s="56"/>
      <c r="EK553" s="56"/>
      <c r="EL553" s="56"/>
      <c r="EM553" s="56"/>
      <c r="EN553" s="56"/>
      <c r="EO553" s="56"/>
      <c r="EP553" s="56"/>
      <c r="EQ553" s="56"/>
      <c r="ER553" s="56"/>
      <c r="ES553" s="56"/>
      <c r="ET553" s="56"/>
      <c r="EU553" s="56"/>
      <c r="EV553" s="56"/>
      <c r="EW553" s="56"/>
      <c r="EX553" s="56"/>
      <c r="EY553" s="56"/>
      <c r="EZ553" s="56"/>
      <c r="FA553" s="56"/>
      <c r="FB553" s="56"/>
      <c r="FC553" s="56"/>
      <c r="FD553" s="56"/>
      <c r="FE553" s="56"/>
      <c r="FF553" s="56"/>
      <c r="FG553" s="56"/>
      <c r="FH553" s="56"/>
      <c r="FI553" s="56"/>
      <c r="FJ553" s="56"/>
      <c r="FK553" s="56"/>
      <c r="FL553" s="56"/>
      <c r="FM553" s="56"/>
      <c r="FN553" s="56"/>
      <c r="FO553" s="56"/>
      <c r="FP553" s="56"/>
      <c r="FQ553" s="56"/>
      <c r="FR553" s="56"/>
      <c r="FS553" s="56"/>
      <c r="FT553" s="56"/>
      <c r="FU553" s="56"/>
      <c r="FV553" s="56"/>
      <c r="FW553" s="56"/>
      <c r="FX553" s="56"/>
      <c r="FY553" s="56"/>
      <c r="FZ553" s="56"/>
      <c r="GA553" s="56"/>
      <c r="GB553" s="56"/>
      <c r="GC553" s="56"/>
      <c r="GD553" s="56"/>
      <c r="GE553" s="56"/>
      <c r="GF553" s="56"/>
      <c r="GG553" s="56"/>
      <c r="GH553" s="56"/>
      <c r="GI553" s="56"/>
      <c r="GJ553" s="56"/>
      <c r="GK553" s="56"/>
      <c r="GL553" s="56"/>
      <c r="GM553" s="56"/>
      <c r="GN553" s="56"/>
      <c r="GO553" s="56"/>
      <c r="GP553" s="56"/>
      <c r="GQ553" s="56"/>
      <c r="GR553" s="56"/>
      <c r="GS553" s="56"/>
      <c r="GT553" s="56"/>
      <c r="GU553" s="56"/>
      <c r="GV553" s="56"/>
      <c r="GW553" s="56"/>
      <c r="GX553" s="56"/>
      <c r="GY553" s="56"/>
      <c r="GZ553" s="56"/>
      <c r="HA553" s="56"/>
      <c r="HB553" s="56"/>
      <c r="HC553" s="56"/>
      <c r="HD553" s="56"/>
      <c r="HE553" s="56"/>
      <c r="HF553" s="56"/>
      <c r="HG553" s="56"/>
      <c r="HH553" s="56"/>
      <c r="HI553" s="56"/>
      <c r="HJ553" s="56"/>
      <c r="HK553" s="56"/>
      <c r="HL553" s="56"/>
      <c r="HM553" s="56"/>
      <c r="HN553" s="56"/>
      <c r="HO553" s="56"/>
      <c r="HP553" s="56"/>
      <c r="HQ553" s="56"/>
      <c r="HR553" s="56"/>
      <c r="HS553" s="56"/>
      <c r="HT553" s="56"/>
      <c r="HU553" s="56"/>
      <c r="HV553" s="56"/>
      <c r="HW553" s="56"/>
      <c r="HX553" s="56"/>
      <c r="HY553" s="56"/>
      <c r="HZ553" s="56"/>
      <c r="IA553" s="56"/>
      <c r="IB553" s="56"/>
      <c r="IC553" s="56"/>
      <c r="ID553" s="56"/>
      <c r="IE553" s="56"/>
      <c r="IF553" s="56"/>
      <c r="IG553" s="56"/>
      <c r="IH553" s="56"/>
      <c r="II553" s="56"/>
    </row>
    <row r="554" spans="3:243" x14ac:dyDescent="0.25">
      <c r="C554" s="56"/>
      <c r="D554" s="56"/>
      <c r="E554" s="56"/>
      <c r="F554" s="354"/>
      <c r="G554" s="354"/>
      <c r="H554" s="56"/>
      <c r="I554" s="56"/>
      <c r="J554" s="56"/>
      <c r="K554" s="56"/>
      <c r="L554" s="56"/>
      <c r="M554" s="598"/>
      <c r="N554" s="56"/>
      <c r="O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c r="BY554" s="56"/>
      <c r="BZ554" s="56"/>
      <c r="CA554" s="56"/>
      <c r="CB554" s="56"/>
      <c r="CC554" s="56"/>
      <c r="CD554" s="56"/>
      <c r="CE554" s="56"/>
      <c r="CF554" s="56"/>
      <c r="CG554" s="56"/>
      <c r="CH554" s="56"/>
      <c r="CI554" s="56"/>
      <c r="CJ554" s="56"/>
      <c r="CK554" s="56"/>
      <c r="CL554" s="56"/>
      <c r="CM554" s="56"/>
      <c r="CN554" s="56"/>
      <c r="CO554" s="56"/>
      <c r="CP554" s="56"/>
      <c r="CQ554" s="56"/>
      <c r="CR554" s="56"/>
      <c r="CS554" s="56"/>
      <c r="CT554" s="56"/>
      <c r="CU554" s="56"/>
      <c r="CV554" s="56"/>
      <c r="CW554" s="56"/>
      <c r="CX554" s="56"/>
      <c r="CY554" s="56"/>
      <c r="CZ554" s="56"/>
      <c r="DA554" s="56"/>
      <c r="DB554" s="56"/>
      <c r="DC554" s="56"/>
      <c r="DD554" s="56"/>
      <c r="DE554" s="56"/>
      <c r="DF554" s="56"/>
      <c r="DG554" s="56"/>
      <c r="DH554" s="56"/>
      <c r="DI554" s="56"/>
      <c r="DJ554" s="56"/>
      <c r="DK554" s="56"/>
      <c r="DL554" s="56"/>
      <c r="DM554" s="56"/>
      <c r="DN554" s="56"/>
      <c r="DO554" s="56"/>
      <c r="DP554" s="56"/>
      <c r="DQ554" s="56"/>
      <c r="DR554" s="56"/>
      <c r="DS554" s="56"/>
      <c r="DT554" s="56"/>
      <c r="DU554" s="56"/>
      <c r="DV554" s="56"/>
      <c r="DW554" s="56"/>
      <c r="DX554" s="56"/>
      <c r="DY554" s="56"/>
      <c r="DZ554" s="56"/>
      <c r="EA554" s="56"/>
      <c r="EB554" s="56"/>
      <c r="EC554" s="56"/>
      <c r="ED554" s="56"/>
      <c r="EE554" s="56"/>
      <c r="EF554" s="56"/>
      <c r="EG554" s="56"/>
      <c r="EH554" s="56"/>
      <c r="EI554" s="56"/>
      <c r="EJ554" s="56"/>
      <c r="EK554" s="56"/>
      <c r="EL554" s="56"/>
      <c r="EM554" s="56"/>
      <c r="EN554" s="56"/>
      <c r="EO554" s="56"/>
      <c r="EP554" s="56"/>
      <c r="EQ554" s="56"/>
      <c r="ER554" s="56"/>
      <c r="ES554" s="56"/>
      <c r="ET554" s="56"/>
      <c r="EU554" s="56"/>
      <c r="EV554" s="56"/>
      <c r="EW554" s="56"/>
      <c r="EX554" s="56"/>
      <c r="EY554" s="56"/>
      <c r="EZ554" s="56"/>
      <c r="FA554" s="56"/>
      <c r="FB554" s="56"/>
      <c r="FC554" s="56"/>
      <c r="FD554" s="56"/>
      <c r="FE554" s="56"/>
      <c r="FF554" s="56"/>
      <c r="FG554" s="56"/>
      <c r="FH554" s="56"/>
      <c r="FI554" s="56"/>
      <c r="FJ554" s="56"/>
      <c r="FK554" s="56"/>
      <c r="FL554" s="56"/>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6"/>
      <c r="GR554" s="56"/>
      <c r="GS554" s="56"/>
      <c r="GT554" s="56"/>
      <c r="GU554" s="56"/>
      <c r="GV554" s="56"/>
      <c r="GW554" s="56"/>
      <c r="GX554" s="56"/>
      <c r="GY554" s="56"/>
      <c r="GZ554" s="56"/>
      <c r="HA554" s="56"/>
      <c r="HB554" s="56"/>
      <c r="HC554" s="56"/>
      <c r="HD554" s="56"/>
      <c r="HE554" s="56"/>
      <c r="HF554" s="56"/>
      <c r="HG554" s="56"/>
      <c r="HH554" s="56"/>
      <c r="HI554" s="56"/>
      <c r="HJ554" s="56"/>
      <c r="HK554" s="56"/>
      <c r="HL554" s="56"/>
      <c r="HM554" s="56"/>
      <c r="HN554" s="56"/>
      <c r="HO554" s="56"/>
      <c r="HP554" s="56"/>
      <c r="HQ554" s="56"/>
      <c r="HR554" s="56"/>
      <c r="HS554" s="56"/>
      <c r="HT554" s="56"/>
      <c r="HU554" s="56"/>
      <c r="HV554" s="56"/>
      <c r="HW554" s="56"/>
      <c r="HX554" s="56"/>
      <c r="HY554" s="56"/>
      <c r="HZ554" s="56"/>
      <c r="IA554" s="56"/>
      <c r="IB554" s="56"/>
      <c r="IC554" s="56"/>
      <c r="ID554" s="56"/>
      <c r="IE554" s="56"/>
      <c r="IF554" s="56"/>
      <c r="IG554" s="56"/>
      <c r="IH554" s="56"/>
      <c r="II554" s="56"/>
    </row>
    <row r="555" spans="3:243" x14ac:dyDescent="0.25">
      <c r="C555" s="56"/>
      <c r="D555" s="56"/>
      <c r="E555" s="56"/>
      <c r="F555" s="354"/>
      <c r="G555" s="354"/>
      <c r="H555" s="56"/>
      <c r="I555" s="56"/>
      <c r="J555" s="56"/>
      <c r="K555" s="56"/>
      <c r="L555" s="56"/>
      <c r="M555" s="598"/>
      <c r="N555" s="56"/>
      <c r="O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c r="BY555" s="56"/>
      <c r="BZ555" s="56"/>
      <c r="CA555" s="56"/>
      <c r="CB555" s="56"/>
      <c r="CC555" s="56"/>
      <c r="CD555" s="56"/>
      <c r="CE555" s="56"/>
      <c r="CF555" s="56"/>
      <c r="CG555" s="56"/>
      <c r="CH555" s="56"/>
      <c r="CI555" s="56"/>
      <c r="CJ555" s="56"/>
      <c r="CK555" s="56"/>
      <c r="CL555" s="56"/>
      <c r="CM555" s="56"/>
      <c r="CN555" s="56"/>
      <c r="CO555" s="56"/>
      <c r="CP555" s="56"/>
      <c r="CQ555" s="56"/>
      <c r="CR555" s="56"/>
      <c r="CS555" s="56"/>
      <c r="CT555" s="56"/>
      <c r="CU555" s="56"/>
      <c r="CV555" s="56"/>
      <c r="CW555" s="56"/>
      <c r="CX555" s="56"/>
      <c r="CY555" s="56"/>
      <c r="CZ555" s="56"/>
      <c r="DA555" s="56"/>
      <c r="DB555" s="56"/>
      <c r="DC555" s="56"/>
      <c r="DD555" s="56"/>
      <c r="DE555" s="56"/>
      <c r="DF555" s="56"/>
      <c r="DG555" s="56"/>
      <c r="DH555" s="56"/>
      <c r="DI555" s="56"/>
      <c r="DJ555" s="56"/>
      <c r="DK555" s="56"/>
      <c r="DL555" s="56"/>
      <c r="DM555" s="56"/>
      <c r="DN555" s="56"/>
      <c r="DO555" s="56"/>
      <c r="DP555" s="56"/>
      <c r="DQ555" s="56"/>
      <c r="DR555" s="56"/>
      <c r="DS555" s="56"/>
      <c r="DT555" s="56"/>
      <c r="DU555" s="56"/>
      <c r="DV555" s="56"/>
      <c r="DW555" s="56"/>
      <c r="DX555" s="56"/>
      <c r="DY555" s="56"/>
      <c r="DZ555" s="56"/>
      <c r="EA555" s="56"/>
      <c r="EB555" s="56"/>
      <c r="EC555" s="56"/>
      <c r="ED555" s="56"/>
      <c r="EE555" s="56"/>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6"/>
      <c r="GR555" s="56"/>
      <c r="GS555" s="56"/>
      <c r="GT555" s="56"/>
      <c r="GU555" s="56"/>
      <c r="GV555" s="56"/>
      <c r="GW555" s="56"/>
      <c r="GX555" s="56"/>
      <c r="GY555" s="56"/>
      <c r="GZ555" s="56"/>
      <c r="HA555" s="56"/>
      <c r="HB555" s="56"/>
      <c r="HC555" s="56"/>
      <c r="HD555" s="56"/>
      <c r="HE555" s="56"/>
      <c r="HF555" s="56"/>
      <c r="HG555" s="56"/>
      <c r="HH555" s="56"/>
      <c r="HI555" s="56"/>
      <c r="HJ555" s="56"/>
      <c r="HK555" s="56"/>
      <c r="HL555" s="56"/>
      <c r="HM555" s="56"/>
      <c r="HN555" s="56"/>
      <c r="HO555" s="56"/>
      <c r="HP555" s="56"/>
      <c r="HQ555" s="56"/>
      <c r="HR555" s="56"/>
      <c r="HS555" s="56"/>
      <c r="HT555" s="56"/>
      <c r="HU555" s="56"/>
      <c r="HV555" s="56"/>
      <c r="HW555" s="56"/>
      <c r="HX555" s="56"/>
      <c r="HY555" s="56"/>
      <c r="HZ555" s="56"/>
      <c r="IA555" s="56"/>
      <c r="IB555" s="56"/>
      <c r="IC555" s="56"/>
      <c r="ID555" s="56"/>
      <c r="IE555" s="56"/>
      <c r="IF555" s="56"/>
      <c r="IG555" s="56"/>
      <c r="IH555" s="56"/>
      <c r="II555" s="56"/>
    </row>
    <row r="556" spans="3:243" x14ac:dyDescent="0.25">
      <c r="C556" s="56"/>
      <c r="D556" s="56"/>
      <c r="E556" s="56"/>
      <c r="F556" s="354"/>
      <c r="G556" s="354"/>
      <c r="H556" s="56"/>
      <c r="I556" s="56"/>
      <c r="J556" s="56"/>
      <c r="K556" s="56"/>
      <c r="L556" s="56"/>
      <c r="M556" s="598"/>
      <c r="N556" s="56"/>
      <c r="O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c r="BY556" s="56"/>
      <c r="BZ556" s="56"/>
      <c r="CA556" s="56"/>
      <c r="CB556" s="56"/>
      <c r="CC556" s="56"/>
      <c r="CD556" s="56"/>
      <c r="CE556" s="56"/>
      <c r="CF556" s="56"/>
      <c r="CG556" s="56"/>
      <c r="CH556" s="56"/>
      <c r="CI556" s="56"/>
      <c r="CJ556" s="56"/>
      <c r="CK556" s="56"/>
      <c r="CL556" s="56"/>
      <c r="CM556" s="56"/>
      <c r="CN556" s="56"/>
      <c r="CO556" s="56"/>
      <c r="CP556" s="56"/>
      <c r="CQ556" s="56"/>
      <c r="CR556" s="56"/>
      <c r="CS556" s="56"/>
      <c r="CT556" s="56"/>
      <c r="CU556" s="56"/>
      <c r="CV556" s="56"/>
      <c r="CW556" s="56"/>
      <c r="CX556" s="56"/>
      <c r="CY556" s="56"/>
      <c r="CZ556" s="56"/>
      <c r="DA556" s="56"/>
      <c r="DB556" s="56"/>
      <c r="DC556" s="56"/>
      <c r="DD556" s="56"/>
      <c r="DE556" s="56"/>
      <c r="DF556" s="56"/>
      <c r="DG556" s="56"/>
      <c r="DH556" s="56"/>
      <c r="DI556" s="56"/>
      <c r="DJ556" s="56"/>
      <c r="DK556" s="56"/>
      <c r="DL556" s="56"/>
      <c r="DM556" s="56"/>
      <c r="DN556" s="56"/>
      <c r="DO556" s="56"/>
      <c r="DP556" s="56"/>
      <c r="DQ556" s="56"/>
      <c r="DR556" s="56"/>
      <c r="DS556" s="56"/>
      <c r="DT556" s="56"/>
      <c r="DU556" s="56"/>
      <c r="DV556" s="56"/>
      <c r="DW556" s="56"/>
      <c r="DX556" s="56"/>
      <c r="DY556" s="56"/>
      <c r="DZ556" s="56"/>
      <c r="EA556" s="56"/>
      <c r="EB556" s="56"/>
      <c r="EC556" s="56"/>
      <c r="ED556" s="56"/>
      <c r="EE556" s="56"/>
      <c r="EF556" s="56"/>
      <c r="EG556" s="56"/>
      <c r="EH556" s="56"/>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6"/>
      <c r="GR556" s="56"/>
      <c r="GS556" s="56"/>
      <c r="GT556" s="56"/>
      <c r="GU556" s="56"/>
      <c r="GV556" s="56"/>
      <c r="GW556" s="56"/>
      <c r="GX556" s="56"/>
      <c r="GY556" s="56"/>
      <c r="GZ556" s="56"/>
      <c r="HA556" s="56"/>
      <c r="HB556" s="56"/>
      <c r="HC556" s="56"/>
      <c r="HD556" s="56"/>
      <c r="HE556" s="56"/>
      <c r="HF556" s="56"/>
      <c r="HG556" s="56"/>
      <c r="HH556" s="56"/>
      <c r="HI556" s="56"/>
      <c r="HJ556" s="56"/>
      <c r="HK556" s="56"/>
      <c r="HL556" s="56"/>
      <c r="HM556" s="56"/>
      <c r="HN556" s="56"/>
      <c r="HO556" s="56"/>
      <c r="HP556" s="56"/>
      <c r="HQ556" s="56"/>
      <c r="HR556" s="56"/>
      <c r="HS556" s="56"/>
      <c r="HT556" s="56"/>
      <c r="HU556" s="56"/>
      <c r="HV556" s="56"/>
      <c r="HW556" s="56"/>
      <c r="HX556" s="56"/>
      <c r="HY556" s="56"/>
      <c r="HZ556" s="56"/>
      <c r="IA556" s="56"/>
      <c r="IB556" s="56"/>
      <c r="IC556" s="56"/>
      <c r="ID556" s="56"/>
      <c r="IE556" s="56"/>
      <c r="IF556" s="56"/>
      <c r="IG556" s="56"/>
      <c r="IH556" s="56"/>
      <c r="II556" s="56"/>
    </row>
    <row r="557" spans="3:243" x14ac:dyDescent="0.25">
      <c r="C557" s="56"/>
      <c r="D557" s="56"/>
      <c r="E557" s="56"/>
      <c r="F557" s="354"/>
      <c r="G557" s="354"/>
      <c r="H557" s="56"/>
      <c r="I557" s="56"/>
      <c r="J557" s="56"/>
      <c r="K557" s="56"/>
      <c r="L557" s="56"/>
      <c r="M557" s="598"/>
      <c r="N557" s="56"/>
      <c r="O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56"/>
      <c r="DO557" s="56"/>
      <c r="DP557" s="56"/>
      <c r="DQ557" s="56"/>
      <c r="DR557" s="56"/>
      <c r="DS557" s="56"/>
      <c r="DT557" s="56"/>
      <c r="DU557" s="56"/>
      <c r="DV557" s="56"/>
      <c r="DW557" s="56"/>
      <c r="DX557" s="56"/>
      <c r="DY557" s="56"/>
      <c r="DZ557" s="56"/>
      <c r="EA557" s="56"/>
      <c r="EB557" s="56"/>
      <c r="EC557" s="56"/>
      <c r="ED557" s="56"/>
      <c r="EE557" s="56"/>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6"/>
      <c r="GR557" s="56"/>
      <c r="GS557" s="56"/>
      <c r="GT557" s="56"/>
      <c r="GU557" s="56"/>
      <c r="GV557" s="56"/>
      <c r="GW557" s="56"/>
      <c r="GX557" s="56"/>
      <c r="GY557" s="56"/>
      <c r="GZ557" s="56"/>
      <c r="HA557" s="56"/>
      <c r="HB557" s="56"/>
      <c r="HC557" s="56"/>
      <c r="HD557" s="56"/>
      <c r="HE557" s="56"/>
      <c r="HF557" s="56"/>
      <c r="HG557" s="56"/>
      <c r="HH557" s="56"/>
      <c r="HI557" s="56"/>
      <c r="HJ557" s="56"/>
      <c r="HK557" s="56"/>
      <c r="HL557" s="56"/>
      <c r="HM557" s="56"/>
      <c r="HN557" s="56"/>
      <c r="HO557" s="56"/>
      <c r="HP557" s="56"/>
      <c r="HQ557" s="56"/>
      <c r="HR557" s="56"/>
      <c r="HS557" s="56"/>
      <c r="HT557" s="56"/>
      <c r="HU557" s="56"/>
      <c r="HV557" s="56"/>
      <c r="HW557" s="56"/>
      <c r="HX557" s="56"/>
      <c r="HY557" s="56"/>
      <c r="HZ557" s="56"/>
      <c r="IA557" s="56"/>
      <c r="IB557" s="56"/>
      <c r="IC557" s="56"/>
      <c r="ID557" s="56"/>
      <c r="IE557" s="56"/>
      <c r="IF557" s="56"/>
      <c r="IG557" s="56"/>
      <c r="IH557" s="56"/>
      <c r="II557" s="56"/>
    </row>
    <row r="558" spans="3:243" x14ac:dyDescent="0.25">
      <c r="C558" s="56"/>
      <c r="D558" s="56"/>
      <c r="E558" s="56"/>
      <c r="F558" s="354"/>
      <c r="G558" s="354"/>
      <c r="H558" s="56"/>
      <c r="I558" s="56"/>
      <c r="J558" s="56"/>
      <c r="K558" s="56"/>
      <c r="L558" s="56"/>
      <c r="M558" s="598"/>
      <c r="N558" s="56"/>
      <c r="O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56"/>
      <c r="DO558" s="56"/>
      <c r="DP558" s="56"/>
      <c r="DQ558" s="56"/>
      <c r="DR558" s="56"/>
      <c r="DS558" s="56"/>
      <c r="DT558" s="56"/>
      <c r="DU558" s="56"/>
      <c r="DV558" s="56"/>
      <c r="DW558" s="56"/>
      <c r="DX558" s="56"/>
      <c r="DY558" s="56"/>
      <c r="DZ558" s="56"/>
      <c r="EA558" s="56"/>
      <c r="EB558" s="56"/>
      <c r="EC558" s="56"/>
      <c r="ED558" s="56"/>
      <c r="EE558" s="56"/>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56"/>
      <c r="FQ558" s="56"/>
      <c r="FR558" s="56"/>
      <c r="FS558" s="56"/>
      <c r="FT558" s="56"/>
      <c r="FU558" s="56"/>
      <c r="FV558" s="56"/>
      <c r="FW558" s="56"/>
      <c r="FX558" s="56"/>
      <c r="FY558" s="56"/>
      <c r="FZ558" s="56"/>
      <c r="GA558" s="56"/>
      <c r="GB558" s="56"/>
      <c r="GC558" s="56"/>
      <c r="GD558" s="56"/>
      <c r="GE558" s="56"/>
      <c r="GF558" s="56"/>
      <c r="GG558" s="56"/>
      <c r="GH558" s="56"/>
      <c r="GI558" s="56"/>
      <c r="GJ558" s="56"/>
      <c r="GK558" s="56"/>
      <c r="GL558" s="56"/>
      <c r="GM558" s="56"/>
      <c r="GN558" s="56"/>
      <c r="GO558" s="56"/>
      <c r="GP558" s="56"/>
      <c r="GQ558" s="56"/>
      <c r="GR558" s="56"/>
      <c r="GS558" s="56"/>
      <c r="GT558" s="56"/>
      <c r="GU558" s="56"/>
      <c r="GV558" s="56"/>
      <c r="GW558" s="56"/>
      <c r="GX558" s="56"/>
      <c r="GY558" s="56"/>
      <c r="GZ558" s="56"/>
      <c r="HA558" s="56"/>
      <c r="HB558" s="56"/>
      <c r="HC558" s="56"/>
      <c r="HD558" s="56"/>
      <c r="HE558" s="56"/>
      <c r="HF558" s="56"/>
      <c r="HG558" s="56"/>
      <c r="HH558" s="56"/>
      <c r="HI558" s="56"/>
      <c r="HJ558" s="56"/>
      <c r="HK558" s="56"/>
      <c r="HL558" s="56"/>
      <c r="HM558" s="56"/>
      <c r="HN558" s="56"/>
      <c r="HO558" s="56"/>
      <c r="HP558" s="56"/>
      <c r="HQ558" s="56"/>
      <c r="HR558" s="56"/>
      <c r="HS558" s="56"/>
      <c r="HT558" s="56"/>
      <c r="HU558" s="56"/>
      <c r="HV558" s="56"/>
      <c r="HW558" s="56"/>
      <c r="HX558" s="56"/>
      <c r="HY558" s="56"/>
      <c r="HZ558" s="56"/>
      <c r="IA558" s="56"/>
      <c r="IB558" s="56"/>
      <c r="IC558" s="56"/>
      <c r="ID558" s="56"/>
      <c r="IE558" s="56"/>
      <c r="IF558" s="56"/>
      <c r="IG558" s="56"/>
      <c r="IH558" s="56"/>
      <c r="II558" s="56"/>
    </row>
    <row r="559" spans="3:243" x14ac:dyDescent="0.25">
      <c r="C559" s="56"/>
      <c r="D559" s="56"/>
      <c r="E559" s="56"/>
      <c r="F559" s="354"/>
      <c r="G559" s="354"/>
      <c r="H559" s="56"/>
      <c r="I559" s="56"/>
      <c r="J559" s="56"/>
      <c r="K559" s="56"/>
      <c r="L559" s="56"/>
      <c r="M559" s="598"/>
      <c r="N559" s="56"/>
      <c r="O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c r="BY559" s="56"/>
      <c r="BZ559" s="56"/>
      <c r="CA559" s="56"/>
      <c r="CB559" s="56"/>
      <c r="CC559" s="56"/>
      <c r="CD559" s="56"/>
      <c r="CE559" s="56"/>
      <c r="CF559" s="56"/>
      <c r="CG559" s="56"/>
      <c r="CH559" s="56"/>
      <c r="CI559" s="56"/>
      <c r="CJ559" s="56"/>
      <c r="CK559" s="56"/>
      <c r="CL559" s="56"/>
      <c r="CM559" s="56"/>
      <c r="CN559" s="56"/>
      <c r="CO559" s="56"/>
      <c r="CP559" s="56"/>
      <c r="CQ559" s="56"/>
      <c r="CR559" s="56"/>
      <c r="CS559" s="56"/>
      <c r="CT559" s="56"/>
      <c r="CU559" s="56"/>
      <c r="CV559" s="56"/>
      <c r="CW559" s="56"/>
      <c r="CX559" s="56"/>
      <c r="CY559" s="56"/>
      <c r="CZ559" s="56"/>
      <c r="DA559" s="56"/>
      <c r="DB559" s="56"/>
      <c r="DC559" s="56"/>
      <c r="DD559" s="56"/>
      <c r="DE559" s="56"/>
      <c r="DF559" s="56"/>
      <c r="DG559" s="56"/>
      <c r="DH559" s="56"/>
      <c r="DI559" s="56"/>
      <c r="DJ559" s="56"/>
      <c r="DK559" s="56"/>
      <c r="DL559" s="56"/>
      <c r="DM559" s="56"/>
      <c r="DN559" s="56"/>
      <c r="DO559" s="56"/>
      <c r="DP559" s="56"/>
      <c r="DQ559" s="56"/>
      <c r="DR559" s="56"/>
      <c r="DS559" s="56"/>
      <c r="DT559" s="56"/>
      <c r="DU559" s="56"/>
      <c r="DV559" s="56"/>
      <c r="DW559" s="56"/>
      <c r="DX559" s="56"/>
      <c r="DY559" s="56"/>
      <c r="DZ559" s="56"/>
      <c r="EA559" s="56"/>
      <c r="EB559" s="56"/>
      <c r="EC559" s="56"/>
      <c r="ED559" s="56"/>
      <c r="EE559" s="56"/>
      <c r="EF559" s="56"/>
      <c r="EG559" s="56"/>
      <c r="EH559" s="56"/>
      <c r="EI559" s="56"/>
      <c r="EJ559" s="56"/>
      <c r="EK559" s="56"/>
      <c r="EL559" s="56"/>
      <c r="EM559" s="56"/>
      <c r="EN559" s="56"/>
      <c r="EO559" s="56"/>
      <c r="EP559" s="56"/>
      <c r="EQ559" s="56"/>
      <c r="ER559" s="56"/>
      <c r="ES559" s="56"/>
      <c r="ET559" s="56"/>
      <c r="EU559" s="56"/>
      <c r="EV559" s="56"/>
      <c r="EW559" s="56"/>
      <c r="EX559" s="56"/>
      <c r="EY559" s="56"/>
      <c r="EZ559" s="56"/>
      <c r="FA559" s="56"/>
      <c r="FB559" s="56"/>
      <c r="FC559" s="56"/>
      <c r="FD559" s="56"/>
      <c r="FE559" s="56"/>
      <c r="FF559" s="56"/>
      <c r="FG559" s="56"/>
      <c r="FH559" s="56"/>
      <c r="FI559" s="56"/>
      <c r="FJ559" s="56"/>
      <c r="FK559" s="56"/>
      <c r="FL559" s="56"/>
      <c r="FM559" s="56"/>
      <c r="FN559" s="56"/>
      <c r="FO559" s="56"/>
      <c r="FP559" s="56"/>
      <c r="FQ559" s="56"/>
      <c r="FR559" s="56"/>
      <c r="FS559" s="56"/>
      <c r="FT559" s="56"/>
      <c r="FU559" s="56"/>
      <c r="FV559" s="56"/>
      <c r="FW559" s="56"/>
      <c r="FX559" s="56"/>
      <c r="FY559" s="56"/>
      <c r="FZ559" s="56"/>
      <c r="GA559" s="56"/>
      <c r="GB559" s="56"/>
      <c r="GC559" s="56"/>
      <c r="GD559" s="56"/>
      <c r="GE559" s="56"/>
      <c r="GF559" s="56"/>
      <c r="GG559" s="56"/>
      <c r="GH559" s="56"/>
      <c r="GI559" s="56"/>
      <c r="GJ559" s="56"/>
      <c r="GK559" s="56"/>
      <c r="GL559" s="56"/>
      <c r="GM559" s="56"/>
      <c r="GN559" s="56"/>
      <c r="GO559" s="56"/>
      <c r="GP559" s="56"/>
      <c r="GQ559" s="56"/>
      <c r="GR559" s="56"/>
      <c r="GS559" s="56"/>
      <c r="GT559" s="56"/>
      <c r="GU559" s="56"/>
      <c r="GV559" s="56"/>
      <c r="GW559" s="56"/>
      <c r="GX559" s="56"/>
      <c r="GY559" s="56"/>
      <c r="GZ559" s="56"/>
      <c r="HA559" s="56"/>
      <c r="HB559" s="56"/>
      <c r="HC559" s="56"/>
      <c r="HD559" s="56"/>
      <c r="HE559" s="56"/>
      <c r="HF559" s="56"/>
      <c r="HG559" s="56"/>
      <c r="HH559" s="56"/>
      <c r="HI559" s="56"/>
      <c r="HJ559" s="56"/>
      <c r="HK559" s="56"/>
      <c r="HL559" s="56"/>
      <c r="HM559" s="56"/>
      <c r="HN559" s="56"/>
      <c r="HO559" s="56"/>
      <c r="HP559" s="56"/>
      <c r="HQ559" s="56"/>
      <c r="HR559" s="56"/>
      <c r="HS559" s="56"/>
      <c r="HT559" s="56"/>
      <c r="HU559" s="56"/>
      <c r="HV559" s="56"/>
      <c r="HW559" s="56"/>
      <c r="HX559" s="56"/>
      <c r="HY559" s="56"/>
      <c r="HZ559" s="56"/>
      <c r="IA559" s="56"/>
      <c r="IB559" s="56"/>
      <c r="IC559" s="56"/>
      <c r="ID559" s="56"/>
      <c r="IE559" s="56"/>
      <c r="IF559" s="56"/>
      <c r="IG559" s="56"/>
      <c r="IH559" s="56"/>
      <c r="II559" s="56"/>
    </row>
    <row r="560" spans="3:243" x14ac:dyDescent="0.25">
      <c r="C560" s="56"/>
      <c r="D560" s="56"/>
      <c r="E560" s="56"/>
      <c r="F560" s="354"/>
      <c r="G560" s="354"/>
      <c r="H560" s="56"/>
      <c r="I560" s="56"/>
      <c r="J560" s="56"/>
      <c r="K560" s="56"/>
      <c r="L560" s="56"/>
      <c r="M560" s="598"/>
      <c r="N560" s="56"/>
      <c r="O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c r="BY560" s="56"/>
      <c r="BZ560" s="56"/>
      <c r="CA560" s="56"/>
      <c r="CB560" s="56"/>
      <c r="CC560" s="56"/>
      <c r="CD560" s="56"/>
      <c r="CE560" s="56"/>
      <c r="CF560" s="56"/>
      <c r="CG560" s="56"/>
      <c r="CH560" s="56"/>
      <c r="CI560" s="56"/>
      <c r="CJ560" s="56"/>
      <c r="CK560" s="56"/>
      <c r="CL560" s="56"/>
      <c r="CM560" s="56"/>
      <c r="CN560" s="56"/>
      <c r="CO560" s="56"/>
      <c r="CP560" s="56"/>
      <c r="CQ560" s="56"/>
      <c r="CR560" s="56"/>
      <c r="CS560" s="56"/>
      <c r="CT560" s="56"/>
      <c r="CU560" s="56"/>
      <c r="CV560" s="56"/>
      <c r="CW560" s="56"/>
      <c r="CX560" s="56"/>
      <c r="CY560" s="56"/>
      <c r="CZ560" s="56"/>
      <c r="DA560" s="56"/>
      <c r="DB560" s="56"/>
      <c r="DC560" s="56"/>
      <c r="DD560" s="56"/>
      <c r="DE560" s="56"/>
      <c r="DF560" s="56"/>
      <c r="DG560" s="56"/>
      <c r="DH560" s="56"/>
      <c r="DI560" s="56"/>
      <c r="DJ560" s="56"/>
      <c r="DK560" s="56"/>
      <c r="DL560" s="56"/>
      <c r="DM560" s="56"/>
      <c r="DN560" s="56"/>
      <c r="DO560" s="56"/>
      <c r="DP560" s="56"/>
      <c r="DQ560" s="56"/>
      <c r="DR560" s="56"/>
      <c r="DS560" s="56"/>
      <c r="DT560" s="56"/>
      <c r="DU560" s="56"/>
      <c r="DV560" s="56"/>
      <c r="DW560" s="56"/>
      <c r="DX560" s="56"/>
      <c r="DY560" s="56"/>
      <c r="DZ560" s="56"/>
      <c r="EA560" s="56"/>
      <c r="EB560" s="56"/>
      <c r="EC560" s="56"/>
      <c r="ED560" s="56"/>
      <c r="EE560" s="56"/>
      <c r="EF560" s="56"/>
      <c r="EG560" s="56"/>
      <c r="EH560" s="56"/>
      <c r="EI560" s="56"/>
      <c r="EJ560" s="56"/>
      <c r="EK560" s="56"/>
      <c r="EL560" s="56"/>
      <c r="EM560" s="56"/>
      <c r="EN560" s="56"/>
      <c r="EO560" s="56"/>
      <c r="EP560" s="56"/>
      <c r="EQ560" s="56"/>
      <c r="ER560" s="56"/>
      <c r="ES560" s="56"/>
      <c r="ET560" s="56"/>
      <c r="EU560" s="56"/>
      <c r="EV560" s="56"/>
      <c r="EW560" s="56"/>
      <c r="EX560" s="56"/>
      <c r="EY560" s="56"/>
      <c r="EZ560" s="56"/>
      <c r="FA560" s="56"/>
      <c r="FB560" s="56"/>
      <c r="FC560" s="56"/>
      <c r="FD560" s="56"/>
      <c r="FE560" s="56"/>
      <c r="FF560" s="56"/>
      <c r="FG560" s="56"/>
      <c r="FH560" s="56"/>
      <c r="FI560" s="56"/>
      <c r="FJ560" s="56"/>
      <c r="FK560" s="56"/>
      <c r="FL560" s="56"/>
      <c r="FM560" s="56"/>
      <c r="FN560" s="56"/>
      <c r="FO560" s="56"/>
      <c r="FP560" s="56"/>
      <c r="FQ560" s="56"/>
      <c r="FR560" s="56"/>
      <c r="FS560" s="56"/>
      <c r="FT560" s="56"/>
      <c r="FU560" s="56"/>
      <c r="FV560" s="56"/>
      <c r="FW560" s="56"/>
      <c r="FX560" s="56"/>
      <c r="FY560" s="56"/>
      <c r="FZ560" s="56"/>
      <c r="GA560" s="56"/>
      <c r="GB560" s="56"/>
      <c r="GC560" s="56"/>
      <c r="GD560" s="56"/>
      <c r="GE560" s="56"/>
      <c r="GF560" s="56"/>
      <c r="GG560" s="56"/>
      <c r="GH560" s="56"/>
      <c r="GI560" s="56"/>
      <c r="GJ560" s="56"/>
      <c r="GK560" s="56"/>
      <c r="GL560" s="56"/>
      <c r="GM560" s="56"/>
      <c r="GN560" s="56"/>
      <c r="GO560" s="56"/>
      <c r="GP560" s="56"/>
      <c r="GQ560" s="56"/>
      <c r="GR560" s="56"/>
      <c r="GS560" s="56"/>
      <c r="GT560" s="56"/>
      <c r="GU560" s="56"/>
      <c r="GV560" s="56"/>
      <c r="GW560" s="56"/>
      <c r="GX560" s="56"/>
      <c r="GY560" s="56"/>
      <c r="GZ560" s="56"/>
      <c r="HA560" s="56"/>
      <c r="HB560" s="56"/>
      <c r="HC560" s="56"/>
      <c r="HD560" s="56"/>
      <c r="HE560" s="56"/>
      <c r="HF560" s="56"/>
      <c r="HG560" s="56"/>
      <c r="HH560" s="56"/>
      <c r="HI560" s="56"/>
      <c r="HJ560" s="56"/>
      <c r="HK560" s="56"/>
      <c r="HL560" s="56"/>
      <c r="HM560" s="56"/>
      <c r="HN560" s="56"/>
      <c r="HO560" s="56"/>
      <c r="HP560" s="56"/>
      <c r="HQ560" s="56"/>
      <c r="HR560" s="56"/>
      <c r="HS560" s="56"/>
      <c r="HT560" s="56"/>
      <c r="HU560" s="56"/>
      <c r="HV560" s="56"/>
      <c r="HW560" s="56"/>
      <c r="HX560" s="56"/>
      <c r="HY560" s="56"/>
      <c r="HZ560" s="56"/>
      <c r="IA560" s="56"/>
      <c r="IB560" s="56"/>
      <c r="IC560" s="56"/>
      <c r="ID560" s="56"/>
      <c r="IE560" s="56"/>
      <c r="IF560" s="56"/>
      <c r="IG560" s="56"/>
      <c r="IH560" s="56"/>
      <c r="II560" s="56"/>
    </row>
    <row r="561" spans="3:243" x14ac:dyDescent="0.25">
      <c r="C561" s="56"/>
      <c r="D561" s="56"/>
      <c r="E561" s="56"/>
      <c r="F561" s="354"/>
      <c r="G561" s="354"/>
      <c r="H561" s="56"/>
      <c r="I561" s="56"/>
      <c r="J561" s="56"/>
      <c r="K561" s="56"/>
      <c r="L561" s="56"/>
      <c r="M561" s="598"/>
      <c r="N561" s="56"/>
      <c r="O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c r="BY561" s="56"/>
      <c r="BZ561" s="56"/>
      <c r="CA561" s="56"/>
      <c r="CB561" s="56"/>
      <c r="CC561" s="56"/>
      <c r="CD561" s="56"/>
      <c r="CE561" s="56"/>
      <c r="CF561" s="56"/>
      <c r="CG561" s="56"/>
      <c r="CH561" s="56"/>
      <c r="CI561" s="56"/>
      <c r="CJ561" s="56"/>
      <c r="CK561" s="56"/>
      <c r="CL561" s="56"/>
      <c r="CM561" s="56"/>
      <c r="CN561" s="56"/>
      <c r="CO561" s="56"/>
      <c r="CP561" s="56"/>
      <c r="CQ561" s="56"/>
      <c r="CR561" s="56"/>
      <c r="CS561" s="56"/>
      <c r="CT561" s="56"/>
      <c r="CU561" s="56"/>
      <c r="CV561" s="56"/>
      <c r="CW561" s="56"/>
      <c r="CX561" s="56"/>
      <c r="CY561" s="56"/>
      <c r="CZ561" s="56"/>
      <c r="DA561" s="56"/>
      <c r="DB561" s="56"/>
      <c r="DC561" s="56"/>
      <c r="DD561" s="56"/>
      <c r="DE561" s="56"/>
      <c r="DF561" s="56"/>
      <c r="DG561" s="56"/>
      <c r="DH561" s="56"/>
      <c r="DI561" s="56"/>
      <c r="DJ561" s="56"/>
      <c r="DK561" s="56"/>
      <c r="DL561" s="56"/>
      <c r="DM561" s="56"/>
      <c r="DN561" s="56"/>
      <c r="DO561" s="56"/>
      <c r="DP561" s="56"/>
      <c r="DQ561" s="56"/>
      <c r="DR561" s="56"/>
      <c r="DS561" s="56"/>
      <c r="DT561" s="56"/>
      <c r="DU561" s="56"/>
      <c r="DV561" s="56"/>
      <c r="DW561" s="56"/>
      <c r="DX561" s="56"/>
      <c r="DY561" s="56"/>
      <c r="DZ561" s="56"/>
      <c r="EA561" s="56"/>
      <c r="EB561" s="56"/>
      <c r="EC561" s="56"/>
      <c r="ED561" s="56"/>
      <c r="EE561" s="56"/>
      <c r="EF561" s="56"/>
      <c r="EG561" s="56"/>
      <c r="EH561" s="56"/>
      <c r="EI561" s="56"/>
      <c r="EJ561" s="56"/>
      <c r="EK561" s="56"/>
      <c r="EL561" s="56"/>
      <c r="EM561" s="56"/>
      <c r="EN561" s="56"/>
      <c r="EO561" s="56"/>
      <c r="EP561" s="56"/>
      <c r="EQ561" s="56"/>
      <c r="ER561" s="56"/>
      <c r="ES561" s="56"/>
      <c r="ET561" s="56"/>
      <c r="EU561" s="56"/>
      <c r="EV561" s="56"/>
      <c r="EW561" s="56"/>
      <c r="EX561" s="56"/>
      <c r="EY561" s="56"/>
      <c r="EZ561" s="56"/>
      <c r="FA561" s="56"/>
      <c r="FB561" s="56"/>
      <c r="FC561" s="56"/>
      <c r="FD561" s="56"/>
      <c r="FE561" s="56"/>
      <c r="FF561" s="56"/>
      <c r="FG561" s="56"/>
      <c r="FH561" s="56"/>
      <c r="FI561" s="56"/>
      <c r="FJ561" s="56"/>
      <c r="FK561" s="56"/>
      <c r="FL561" s="56"/>
      <c r="FM561" s="56"/>
      <c r="FN561" s="56"/>
      <c r="FO561" s="56"/>
      <c r="FP561" s="56"/>
      <c r="FQ561" s="56"/>
      <c r="FR561" s="56"/>
      <c r="FS561" s="56"/>
      <c r="FT561" s="56"/>
      <c r="FU561" s="56"/>
      <c r="FV561" s="56"/>
      <c r="FW561" s="56"/>
      <c r="FX561" s="56"/>
      <c r="FY561" s="56"/>
      <c r="FZ561" s="56"/>
      <c r="GA561" s="56"/>
      <c r="GB561" s="56"/>
      <c r="GC561" s="56"/>
      <c r="GD561" s="56"/>
      <c r="GE561" s="56"/>
      <c r="GF561" s="56"/>
      <c r="GG561" s="56"/>
      <c r="GH561" s="56"/>
      <c r="GI561" s="56"/>
      <c r="GJ561" s="56"/>
      <c r="GK561" s="56"/>
      <c r="GL561" s="56"/>
      <c r="GM561" s="56"/>
      <c r="GN561" s="56"/>
      <c r="GO561" s="56"/>
      <c r="GP561" s="56"/>
      <c r="GQ561" s="56"/>
      <c r="GR561" s="56"/>
      <c r="GS561" s="56"/>
      <c r="GT561" s="56"/>
      <c r="GU561" s="56"/>
      <c r="GV561" s="56"/>
      <c r="GW561" s="56"/>
      <c r="GX561" s="56"/>
      <c r="GY561" s="56"/>
      <c r="GZ561" s="56"/>
      <c r="HA561" s="56"/>
      <c r="HB561" s="56"/>
      <c r="HC561" s="56"/>
      <c r="HD561" s="56"/>
      <c r="HE561" s="56"/>
      <c r="HF561" s="56"/>
      <c r="HG561" s="56"/>
      <c r="HH561" s="56"/>
      <c r="HI561" s="56"/>
      <c r="HJ561" s="56"/>
      <c r="HK561" s="56"/>
      <c r="HL561" s="56"/>
      <c r="HM561" s="56"/>
      <c r="HN561" s="56"/>
      <c r="HO561" s="56"/>
      <c r="HP561" s="56"/>
      <c r="HQ561" s="56"/>
      <c r="HR561" s="56"/>
      <c r="HS561" s="56"/>
      <c r="HT561" s="56"/>
      <c r="HU561" s="56"/>
      <c r="HV561" s="56"/>
      <c r="HW561" s="56"/>
      <c r="HX561" s="56"/>
      <c r="HY561" s="56"/>
      <c r="HZ561" s="56"/>
      <c r="IA561" s="56"/>
      <c r="IB561" s="56"/>
      <c r="IC561" s="56"/>
      <c r="ID561" s="56"/>
      <c r="IE561" s="56"/>
      <c r="IF561" s="56"/>
      <c r="IG561" s="56"/>
      <c r="IH561" s="56"/>
      <c r="II561" s="56"/>
    </row>
    <row r="562" spans="3:243" x14ac:dyDescent="0.25">
      <c r="C562" s="56"/>
      <c r="D562" s="56"/>
      <c r="E562" s="56"/>
      <c r="F562" s="354"/>
      <c r="G562" s="354"/>
      <c r="H562" s="56"/>
      <c r="I562" s="56"/>
      <c r="J562" s="56"/>
      <c r="K562" s="56"/>
      <c r="L562" s="56"/>
      <c r="M562" s="598"/>
      <c r="N562" s="56"/>
      <c r="O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c r="BY562" s="56"/>
      <c r="BZ562" s="56"/>
      <c r="CA562" s="56"/>
      <c r="CB562" s="56"/>
      <c r="CC562" s="56"/>
      <c r="CD562" s="56"/>
      <c r="CE562" s="56"/>
      <c r="CF562" s="56"/>
      <c r="CG562" s="56"/>
      <c r="CH562" s="56"/>
      <c r="CI562" s="56"/>
      <c r="CJ562" s="56"/>
      <c r="CK562" s="56"/>
      <c r="CL562" s="56"/>
      <c r="CM562" s="56"/>
      <c r="CN562" s="56"/>
      <c r="CO562" s="56"/>
      <c r="CP562" s="56"/>
      <c r="CQ562" s="56"/>
      <c r="CR562" s="56"/>
      <c r="CS562" s="56"/>
      <c r="CT562" s="56"/>
      <c r="CU562" s="56"/>
      <c r="CV562" s="56"/>
      <c r="CW562" s="56"/>
      <c r="CX562" s="56"/>
      <c r="CY562" s="56"/>
      <c r="CZ562" s="56"/>
      <c r="DA562" s="56"/>
      <c r="DB562" s="56"/>
      <c r="DC562" s="56"/>
      <c r="DD562" s="56"/>
      <c r="DE562" s="56"/>
      <c r="DF562" s="56"/>
      <c r="DG562" s="56"/>
      <c r="DH562" s="56"/>
      <c r="DI562" s="56"/>
      <c r="DJ562" s="56"/>
      <c r="DK562" s="56"/>
      <c r="DL562" s="56"/>
      <c r="DM562" s="56"/>
      <c r="DN562" s="56"/>
      <c r="DO562" s="56"/>
      <c r="DP562" s="56"/>
      <c r="DQ562" s="56"/>
      <c r="DR562" s="56"/>
      <c r="DS562" s="56"/>
      <c r="DT562" s="56"/>
      <c r="DU562" s="56"/>
      <c r="DV562" s="56"/>
      <c r="DW562" s="56"/>
      <c r="DX562" s="56"/>
      <c r="DY562" s="56"/>
      <c r="DZ562" s="56"/>
      <c r="EA562" s="56"/>
      <c r="EB562" s="56"/>
      <c r="EC562" s="56"/>
      <c r="ED562" s="56"/>
      <c r="EE562" s="56"/>
      <c r="EF562" s="56"/>
      <c r="EG562" s="56"/>
      <c r="EH562" s="56"/>
      <c r="EI562" s="56"/>
      <c r="EJ562" s="56"/>
      <c r="EK562" s="56"/>
      <c r="EL562" s="56"/>
      <c r="EM562" s="56"/>
      <c r="EN562" s="56"/>
      <c r="EO562" s="56"/>
      <c r="EP562" s="56"/>
      <c r="EQ562" s="56"/>
      <c r="ER562" s="56"/>
      <c r="ES562" s="56"/>
      <c r="ET562" s="56"/>
      <c r="EU562" s="56"/>
      <c r="EV562" s="56"/>
      <c r="EW562" s="56"/>
      <c r="EX562" s="56"/>
      <c r="EY562" s="56"/>
      <c r="EZ562" s="56"/>
      <c r="FA562" s="56"/>
      <c r="FB562" s="56"/>
      <c r="FC562" s="56"/>
      <c r="FD562" s="56"/>
      <c r="FE562" s="56"/>
      <c r="FF562" s="56"/>
      <c r="FG562" s="56"/>
      <c r="FH562" s="56"/>
      <c r="FI562" s="56"/>
      <c r="FJ562" s="56"/>
      <c r="FK562" s="56"/>
      <c r="FL562" s="56"/>
      <c r="FM562" s="56"/>
      <c r="FN562" s="56"/>
      <c r="FO562" s="56"/>
      <c r="FP562" s="56"/>
      <c r="FQ562" s="56"/>
      <c r="FR562" s="56"/>
      <c r="FS562" s="56"/>
      <c r="FT562" s="56"/>
      <c r="FU562" s="56"/>
      <c r="FV562" s="56"/>
      <c r="FW562" s="56"/>
      <c r="FX562" s="56"/>
      <c r="FY562" s="56"/>
      <c r="FZ562" s="56"/>
      <c r="GA562" s="56"/>
      <c r="GB562" s="56"/>
      <c r="GC562" s="56"/>
      <c r="GD562" s="56"/>
      <c r="GE562" s="56"/>
      <c r="GF562" s="56"/>
      <c r="GG562" s="56"/>
      <c r="GH562" s="56"/>
      <c r="GI562" s="56"/>
      <c r="GJ562" s="56"/>
      <c r="GK562" s="56"/>
      <c r="GL562" s="56"/>
      <c r="GM562" s="56"/>
      <c r="GN562" s="56"/>
      <c r="GO562" s="56"/>
      <c r="GP562" s="56"/>
      <c r="GQ562" s="56"/>
      <c r="GR562" s="56"/>
      <c r="GS562" s="56"/>
      <c r="GT562" s="56"/>
      <c r="GU562" s="56"/>
      <c r="GV562" s="56"/>
      <c r="GW562" s="56"/>
      <c r="GX562" s="56"/>
      <c r="GY562" s="56"/>
      <c r="GZ562" s="56"/>
      <c r="HA562" s="56"/>
      <c r="HB562" s="56"/>
      <c r="HC562" s="56"/>
      <c r="HD562" s="56"/>
      <c r="HE562" s="56"/>
      <c r="HF562" s="56"/>
      <c r="HG562" s="56"/>
      <c r="HH562" s="56"/>
      <c r="HI562" s="56"/>
      <c r="HJ562" s="56"/>
      <c r="HK562" s="56"/>
      <c r="HL562" s="56"/>
      <c r="HM562" s="56"/>
      <c r="HN562" s="56"/>
      <c r="HO562" s="56"/>
      <c r="HP562" s="56"/>
      <c r="HQ562" s="56"/>
      <c r="HR562" s="56"/>
      <c r="HS562" s="56"/>
      <c r="HT562" s="56"/>
      <c r="HU562" s="56"/>
      <c r="HV562" s="56"/>
      <c r="HW562" s="56"/>
      <c r="HX562" s="56"/>
      <c r="HY562" s="56"/>
      <c r="HZ562" s="56"/>
      <c r="IA562" s="56"/>
      <c r="IB562" s="56"/>
      <c r="IC562" s="56"/>
      <c r="ID562" s="56"/>
      <c r="IE562" s="56"/>
      <c r="IF562" s="56"/>
      <c r="IG562" s="56"/>
      <c r="IH562" s="56"/>
      <c r="II562" s="56"/>
    </row>
    <row r="563" spans="3:243" x14ac:dyDescent="0.25">
      <c r="C563" s="56"/>
      <c r="D563" s="56"/>
      <c r="E563" s="56"/>
      <c r="F563" s="354"/>
      <c r="G563" s="354"/>
      <c r="H563" s="56"/>
      <c r="I563" s="56"/>
      <c r="J563" s="56"/>
      <c r="K563" s="56"/>
      <c r="L563" s="56"/>
      <c r="M563" s="598"/>
      <c r="N563" s="56"/>
      <c r="O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c r="BY563" s="56"/>
      <c r="BZ563" s="56"/>
      <c r="CA563" s="56"/>
      <c r="CB563" s="56"/>
      <c r="CC563" s="56"/>
      <c r="CD563" s="56"/>
      <c r="CE563" s="56"/>
      <c r="CF563" s="56"/>
      <c r="CG563" s="56"/>
      <c r="CH563" s="56"/>
      <c r="CI563" s="56"/>
      <c r="CJ563" s="56"/>
      <c r="CK563" s="56"/>
      <c r="CL563" s="56"/>
      <c r="CM563" s="56"/>
      <c r="CN563" s="56"/>
      <c r="CO563" s="56"/>
      <c r="CP563" s="56"/>
      <c r="CQ563" s="56"/>
      <c r="CR563" s="56"/>
      <c r="CS563" s="56"/>
      <c r="CT563" s="56"/>
      <c r="CU563" s="56"/>
      <c r="CV563" s="56"/>
      <c r="CW563" s="56"/>
      <c r="CX563" s="56"/>
      <c r="CY563" s="56"/>
      <c r="CZ563" s="56"/>
      <c r="DA563" s="56"/>
      <c r="DB563" s="56"/>
      <c r="DC563" s="56"/>
      <c r="DD563" s="56"/>
      <c r="DE563" s="56"/>
      <c r="DF563" s="56"/>
      <c r="DG563" s="56"/>
      <c r="DH563" s="56"/>
      <c r="DI563" s="56"/>
      <c r="DJ563" s="56"/>
      <c r="DK563" s="56"/>
      <c r="DL563" s="56"/>
      <c r="DM563" s="56"/>
      <c r="DN563" s="56"/>
      <c r="DO563" s="56"/>
      <c r="DP563" s="56"/>
      <c r="DQ563" s="56"/>
      <c r="DR563" s="56"/>
      <c r="DS563" s="56"/>
      <c r="DT563" s="56"/>
      <c r="DU563" s="56"/>
      <c r="DV563" s="56"/>
      <c r="DW563" s="56"/>
      <c r="DX563" s="56"/>
      <c r="DY563" s="56"/>
      <c r="DZ563" s="56"/>
      <c r="EA563" s="56"/>
      <c r="EB563" s="56"/>
      <c r="EC563" s="56"/>
      <c r="ED563" s="56"/>
      <c r="EE563" s="56"/>
      <c r="EF563" s="56"/>
      <c r="EG563" s="56"/>
      <c r="EH563" s="56"/>
      <c r="EI563" s="56"/>
      <c r="EJ563" s="56"/>
      <c r="EK563" s="56"/>
      <c r="EL563" s="56"/>
      <c r="EM563" s="56"/>
      <c r="EN563" s="56"/>
      <c r="EO563" s="56"/>
      <c r="EP563" s="56"/>
      <c r="EQ563" s="56"/>
      <c r="ER563" s="56"/>
      <c r="ES563" s="56"/>
      <c r="ET563" s="56"/>
      <c r="EU563" s="56"/>
      <c r="EV563" s="56"/>
      <c r="EW563" s="56"/>
      <c r="EX563" s="56"/>
      <c r="EY563" s="56"/>
      <c r="EZ563" s="56"/>
      <c r="FA563" s="56"/>
      <c r="FB563" s="56"/>
      <c r="FC563" s="56"/>
      <c r="FD563" s="56"/>
      <c r="FE563" s="56"/>
      <c r="FF563" s="56"/>
      <c r="FG563" s="56"/>
      <c r="FH563" s="56"/>
      <c r="FI563" s="56"/>
      <c r="FJ563" s="56"/>
      <c r="FK563" s="56"/>
      <c r="FL563" s="56"/>
      <c r="FM563" s="56"/>
      <c r="FN563" s="56"/>
      <c r="FO563" s="56"/>
      <c r="FP563" s="56"/>
      <c r="FQ563" s="56"/>
      <c r="FR563" s="56"/>
      <c r="FS563" s="56"/>
      <c r="FT563" s="56"/>
      <c r="FU563" s="56"/>
      <c r="FV563" s="56"/>
      <c r="FW563" s="56"/>
      <c r="FX563" s="56"/>
      <c r="FY563" s="56"/>
      <c r="FZ563" s="56"/>
      <c r="GA563" s="56"/>
      <c r="GB563" s="56"/>
      <c r="GC563" s="56"/>
      <c r="GD563" s="56"/>
      <c r="GE563" s="56"/>
      <c r="GF563" s="56"/>
      <c r="GG563" s="56"/>
      <c r="GH563" s="56"/>
      <c r="GI563" s="56"/>
      <c r="GJ563" s="56"/>
      <c r="GK563" s="56"/>
      <c r="GL563" s="56"/>
      <c r="GM563" s="56"/>
      <c r="GN563" s="56"/>
      <c r="GO563" s="56"/>
      <c r="GP563" s="56"/>
      <c r="GQ563" s="56"/>
      <c r="GR563" s="56"/>
      <c r="GS563" s="56"/>
      <c r="GT563" s="56"/>
      <c r="GU563" s="56"/>
      <c r="GV563" s="56"/>
      <c r="GW563" s="56"/>
      <c r="GX563" s="56"/>
      <c r="GY563" s="56"/>
      <c r="GZ563" s="56"/>
      <c r="HA563" s="56"/>
      <c r="HB563" s="56"/>
      <c r="HC563" s="56"/>
      <c r="HD563" s="56"/>
      <c r="HE563" s="56"/>
      <c r="HF563" s="56"/>
      <c r="HG563" s="56"/>
      <c r="HH563" s="56"/>
      <c r="HI563" s="56"/>
      <c r="HJ563" s="56"/>
      <c r="HK563" s="56"/>
      <c r="HL563" s="56"/>
      <c r="HM563" s="56"/>
      <c r="HN563" s="56"/>
      <c r="HO563" s="56"/>
      <c r="HP563" s="56"/>
      <c r="HQ563" s="56"/>
      <c r="HR563" s="56"/>
      <c r="HS563" s="56"/>
      <c r="HT563" s="56"/>
      <c r="HU563" s="56"/>
      <c r="HV563" s="56"/>
      <c r="HW563" s="56"/>
      <c r="HX563" s="56"/>
      <c r="HY563" s="56"/>
      <c r="HZ563" s="56"/>
      <c r="IA563" s="56"/>
      <c r="IB563" s="56"/>
      <c r="IC563" s="56"/>
      <c r="ID563" s="56"/>
      <c r="IE563" s="56"/>
      <c r="IF563" s="56"/>
      <c r="IG563" s="56"/>
      <c r="IH563" s="56"/>
      <c r="II563" s="56"/>
    </row>
    <row r="564" spans="3:243" x14ac:dyDescent="0.25">
      <c r="C564" s="56"/>
      <c r="D564" s="56"/>
      <c r="E564" s="56"/>
      <c r="F564" s="354"/>
      <c r="G564" s="354"/>
      <c r="H564" s="56"/>
      <c r="I564" s="56"/>
      <c r="J564" s="56"/>
      <c r="K564" s="56"/>
      <c r="L564" s="56"/>
      <c r="M564" s="598"/>
      <c r="N564" s="56"/>
      <c r="O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c r="BY564" s="56"/>
      <c r="BZ564" s="56"/>
      <c r="CA564" s="56"/>
      <c r="CB564" s="56"/>
      <c r="CC564" s="56"/>
      <c r="CD564" s="56"/>
      <c r="CE564" s="56"/>
      <c r="CF564" s="56"/>
      <c r="CG564" s="56"/>
      <c r="CH564" s="56"/>
      <c r="CI564" s="56"/>
      <c r="CJ564" s="56"/>
      <c r="CK564" s="56"/>
      <c r="CL564" s="56"/>
      <c r="CM564" s="56"/>
      <c r="CN564" s="56"/>
      <c r="CO564" s="56"/>
      <c r="CP564" s="56"/>
      <c r="CQ564" s="56"/>
      <c r="CR564" s="56"/>
      <c r="CS564" s="56"/>
      <c r="CT564" s="56"/>
      <c r="CU564" s="56"/>
      <c r="CV564" s="56"/>
      <c r="CW564" s="56"/>
      <c r="CX564" s="56"/>
      <c r="CY564" s="56"/>
      <c r="CZ564" s="56"/>
      <c r="DA564" s="56"/>
      <c r="DB564" s="56"/>
      <c r="DC564" s="56"/>
      <c r="DD564" s="56"/>
      <c r="DE564" s="56"/>
      <c r="DF564" s="56"/>
      <c r="DG564" s="56"/>
      <c r="DH564" s="56"/>
      <c r="DI564" s="56"/>
      <c r="DJ564" s="56"/>
      <c r="DK564" s="56"/>
      <c r="DL564" s="56"/>
      <c r="DM564" s="56"/>
      <c r="DN564" s="56"/>
      <c r="DO564" s="56"/>
      <c r="DP564" s="56"/>
      <c r="DQ564" s="56"/>
      <c r="DR564" s="56"/>
      <c r="DS564" s="56"/>
      <c r="DT564" s="56"/>
      <c r="DU564" s="56"/>
      <c r="DV564" s="56"/>
      <c r="DW564" s="56"/>
      <c r="DX564" s="56"/>
      <c r="DY564" s="56"/>
      <c r="DZ564" s="56"/>
      <c r="EA564" s="56"/>
      <c r="EB564" s="56"/>
      <c r="EC564" s="56"/>
      <c r="ED564" s="56"/>
      <c r="EE564" s="56"/>
      <c r="EF564" s="56"/>
      <c r="EG564" s="56"/>
      <c r="EH564" s="56"/>
      <c r="EI564" s="56"/>
      <c r="EJ564" s="56"/>
      <c r="EK564" s="56"/>
      <c r="EL564" s="56"/>
      <c r="EM564" s="56"/>
      <c r="EN564" s="56"/>
      <c r="EO564" s="56"/>
      <c r="EP564" s="56"/>
      <c r="EQ564" s="56"/>
      <c r="ER564" s="56"/>
      <c r="ES564" s="56"/>
      <c r="ET564" s="56"/>
      <c r="EU564" s="56"/>
      <c r="EV564" s="56"/>
      <c r="EW564" s="56"/>
      <c r="EX564" s="56"/>
      <c r="EY564" s="56"/>
      <c r="EZ564" s="56"/>
      <c r="FA564" s="56"/>
      <c r="FB564" s="56"/>
      <c r="FC564" s="56"/>
      <c r="FD564" s="56"/>
      <c r="FE564" s="56"/>
      <c r="FF564" s="56"/>
      <c r="FG564" s="56"/>
      <c r="FH564" s="56"/>
      <c r="FI564" s="56"/>
      <c r="FJ564" s="56"/>
      <c r="FK564" s="56"/>
      <c r="FL564" s="56"/>
      <c r="FM564" s="56"/>
      <c r="FN564" s="56"/>
      <c r="FO564" s="56"/>
      <c r="FP564" s="56"/>
      <c r="FQ564" s="56"/>
      <c r="FR564" s="56"/>
      <c r="FS564" s="56"/>
      <c r="FT564" s="56"/>
      <c r="FU564" s="56"/>
      <c r="FV564" s="56"/>
      <c r="FW564" s="56"/>
      <c r="FX564" s="56"/>
      <c r="FY564" s="56"/>
      <c r="FZ564" s="56"/>
      <c r="GA564" s="56"/>
      <c r="GB564" s="56"/>
      <c r="GC564" s="56"/>
      <c r="GD564" s="56"/>
      <c r="GE564" s="56"/>
      <c r="GF564" s="56"/>
      <c r="GG564" s="56"/>
      <c r="GH564" s="56"/>
      <c r="GI564" s="56"/>
      <c r="GJ564" s="56"/>
      <c r="GK564" s="56"/>
      <c r="GL564" s="56"/>
      <c r="GM564" s="56"/>
      <c r="GN564" s="56"/>
      <c r="GO564" s="56"/>
      <c r="GP564" s="56"/>
      <c r="GQ564" s="56"/>
      <c r="GR564" s="56"/>
      <c r="GS564" s="56"/>
      <c r="GT564" s="56"/>
      <c r="GU564" s="56"/>
      <c r="GV564" s="56"/>
      <c r="GW564" s="56"/>
      <c r="GX564" s="56"/>
      <c r="GY564" s="56"/>
      <c r="GZ564" s="56"/>
      <c r="HA564" s="56"/>
      <c r="HB564" s="56"/>
      <c r="HC564" s="56"/>
      <c r="HD564" s="56"/>
      <c r="HE564" s="56"/>
      <c r="HF564" s="56"/>
      <c r="HG564" s="56"/>
      <c r="HH564" s="56"/>
      <c r="HI564" s="56"/>
      <c r="HJ564" s="56"/>
      <c r="HK564" s="56"/>
      <c r="HL564" s="56"/>
      <c r="HM564" s="56"/>
      <c r="HN564" s="56"/>
      <c r="HO564" s="56"/>
      <c r="HP564" s="56"/>
      <c r="HQ564" s="56"/>
      <c r="HR564" s="56"/>
      <c r="HS564" s="56"/>
      <c r="HT564" s="56"/>
      <c r="HU564" s="56"/>
      <c r="HV564" s="56"/>
      <c r="HW564" s="56"/>
      <c r="HX564" s="56"/>
      <c r="HY564" s="56"/>
      <c r="HZ564" s="56"/>
      <c r="IA564" s="56"/>
      <c r="IB564" s="56"/>
      <c r="IC564" s="56"/>
      <c r="ID564" s="56"/>
      <c r="IE564" s="56"/>
      <c r="IF564" s="56"/>
      <c r="IG564" s="56"/>
      <c r="IH564" s="56"/>
      <c r="II564" s="56"/>
    </row>
    <row r="565" spans="3:243" x14ac:dyDescent="0.25">
      <c r="C565" s="56"/>
      <c r="D565" s="56"/>
      <c r="E565" s="56"/>
      <c r="F565" s="354"/>
      <c r="G565" s="354"/>
      <c r="H565" s="56"/>
      <c r="I565" s="56"/>
      <c r="J565" s="56"/>
      <c r="K565" s="56"/>
      <c r="L565" s="56"/>
      <c r="M565" s="598"/>
      <c r="N565" s="56"/>
      <c r="O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c r="BY565" s="56"/>
      <c r="BZ565" s="56"/>
      <c r="CA565" s="56"/>
      <c r="CB565" s="56"/>
      <c r="CC565" s="56"/>
      <c r="CD565" s="56"/>
      <c r="CE565" s="56"/>
      <c r="CF565" s="56"/>
      <c r="CG565" s="56"/>
      <c r="CH565" s="56"/>
      <c r="CI565" s="56"/>
      <c r="CJ565" s="56"/>
      <c r="CK565" s="56"/>
      <c r="CL565" s="56"/>
      <c r="CM565" s="56"/>
      <c r="CN565" s="56"/>
      <c r="CO565" s="56"/>
      <c r="CP565" s="56"/>
      <c r="CQ565" s="56"/>
      <c r="CR565" s="56"/>
      <c r="CS565" s="56"/>
      <c r="CT565" s="56"/>
      <c r="CU565" s="56"/>
      <c r="CV565" s="56"/>
      <c r="CW565" s="56"/>
      <c r="CX565" s="56"/>
      <c r="CY565" s="56"/>
      <c r="CZ565" s="56"/>
      <c r="DA565" s="56"/>
      <c r="DB565" s="56"/>
      <c r="DC565" s="56"/>
      <c r="DD565" s="56"/>
      <c r="DE565" s="56"/>
      <c r="DF565" s="56"/>
      <c r="DG565" s="56"/>
      <c r="DH565" s="56"/>
      <c r="DI565" s="56"/>
      <c r="DJ565" s="56"/>
      <c r="DK565" s="56"/>
      <c r="DL565" s="56"/>
      <c r="DM565" s="56"/>
      <c r="DN565" s="56"/>
      <c r="DO565" s="56"/>
      <c r="DP565" s="56"/>
      <c r="DQ565" s="56"/>
      <c r="DR565" s="56"/>
      <c r="DS565" s="56"/>
      <c r="DT565" s="56"/>
      <c r="DU565" s="56"/>
      <c r="DV565" s="56"/>
      <c r="DW565" s="56"/>
      <c r="DX565" s="56"/>
      <c r="DY565" s="56"/>
      <c r="DZ565" s="56"/>
      <c r="EA565" s="56"/>
      <c r="EB565" s="56"/>
      <c r="EC565" s="56"/>
      <c r="ED565" s="56"/>
      <c r="EE565" s="56"/>
      <c r="EF565" s="56"/>
      <c r="EG565" s="56"/>
      <c r="EH565" s="56"/>
      <c r="EI565" s="56"/>
      <c r="EJ565" s="56"/>
      <c r="EK565" s="56"/>
      <c r="EL565" s="56"/>
      <c r="EM565" s="56"/>
      <c r="EN565" s="56"/>
      <c r="EO565" s="56"/>
      <c r="EP565" s="56"/>
      <c r="EQ565" s="56"/>
      <c r="ER565" s="56"/>
      <c r="ES565" s="56"/>
      <c r="ET565" s="56"/>
      <c r="EU565" s="56"/>
      <c r="EV565" s="56"/>
      <c r="EW565" s="56"/>
      <c r="EX565" s="56"/>
      <c r="EY565" s="56"/>
      <c r="EZ565" s="56"/>
      <c r="FA565" s="56"/>
      <c r="FB565" s="56"/>
      <c r="FC565" s="56"/>
      <c r="FD565" s="56"/>
      <c r="FE565" s="56"/>
      <c r="FF565" s="56"/>
      <c r="FG565" s="56"/>
      <c r="FH565" s="56"/>
      <c r="FI565" s="56"/>
      <c r="FJ565" s="56"/>
      <c r="FK565" s="56"/>
      <c r="FL565" s="56"/>
      <c r="FM565" s="56"/>
      <c r="FN565" s="56"/>
      <c r="FO565" s="56"/>
      <c r="FP565" s="56"/>
      <c r="FQ565" s="56"/>
      <c r="FR565" s="56"/>
      <c r="FS565" s="56"/>
      <c r="FT565" s="56"/>
      <c r="FU565" s="56"/>
      <c r="FV565" s="56"/>
      <c r="FW565" s="56"/>
      <c r="FX565" s="56"/>
      <c r="FY565" s="56"/>
      <c r="FZ565" s="56"/>
      <c r="GA565" s="56"/>
      <c r="GB565" s="56"/>
      <c r="GC565" s="56"/>
      <c r="GD565" s="56"/>
      <c r="GE565" s="56"/>
      <c r="GF565" s="56"/>
      <c r="GG565" s="56"/>
      <c r="GH565" s="56"/>
      <c r="GI565" s="56"/>
      <c r="GJ565" s="56"/>
      <c r="GK565" s="56"/>
      <c r="GL565" s="56"/>
      <c r="GM565" s="56"/>
      <c r="GN565" s="56"/>
      <c r="GO565" s="56"/>
      <c r="GP565" s="56"/>
      <c r="GQ565" s="56"/>
      <c r="GR565" s="56"/>
      <c r="GS565" s="56"/>
      <c r="GT565" s="56"/>
      <c r="GU565" s="56"/>
      <c r="GV565" s="56"/>
      <c r="GW565" s="56"/>
      <c r="GX565" s="56"/>
      <c r="GY565" s="56"/>
      <c r="GZ565" s="56"/>
      <c r="HA565" s="56"/>
      <c r="HB565" s="56"/>
      <c r="HC565" s="56"/>
      <c r="HD565" s="56"/>
      <c r="HE565" s="56"/>
      <c r="HF565" s="56"/>
      <c r="HG565" s="56"/>
      <c r="HH565" s="56"/>
      <c r="HI565" s="56"/>
      <c r="HJ565" s="56"/>
      <c r="HK565" s="56"/>
      <c r="HL565" s="56"/>
      <c r="HM565" s="56"/>
      <c r="HN565" s="56"/>
      <c r="HO565" s="56"/>
      <c r="HP565" s="56"/>
      <c r="HQ565" s="56"/>
      <c r="HR565" s="56"/>
      <c r="HS565" s="56"/>
      <c r="HT565" s="56"/>
      <c r="HU565" s="56"/>
      <c r="HV565" s="56"/>
      <c r="HW565" s="56"/>
      <c r="HX565" s="56"/>
      <c r="HY565" s="56"/>
      <c r="HZ565" s="56"/>
      <c r="IA565" s="56"/>
      <c r="IB565" s="56"/>
      <c r="IC565" s="56"/>
      <c r="ID565" s="56"/>
      <c r="IE565" s="56"/>
      <c r="IF565" s="56"/>
      <c r="IG565" s="56"/>
      <c r="IH565" s="56"/>
      <c r="II565" s="56"/>
    </row>
    <row r="566" spans="3:243" x14ac:dyDescent="0.25">
      <c r="C566" s="56"/>
      <c r="D566" s="56"/>
      <c r="E566" s="56"/>
      <c r="F566" s="354"/>
      <c r="G566" s="354"/>
      <c r="H566" s="56"/>
      <c r="I566" s="56"/>
      <c r="J566" s="56"/>
      <c r="K566" s="56"/>
      <c r="L566" s="56"/>
      <c r="M566" s="598"/>
      <c r="N566" s="56"/>
      <c r="O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c r="BY566" s="56"/>
      <c r="BZ566" s="56"/>
      <c r="CA566" s="56"/>
      <c r="CB566" s="56"/>
      <c r="CC566" s="56"/>
      <c r="CD566" s="56"/>
      <c r="CE566" s="56"/>
      <c r="CF566" s="56"/>
      <c r="CG566" s="56"/>
      <c r="CH566" s="56"/>
      <c r="CI566" s="56"/>
      <c r="CJ566" s="56"/>
      <c r="CK566" s="56"/>
      <c r="CL566" s="56"/>
      <c r="CM566" s="56"/>
      <c r="CN566" s="56"/>
      <c r="CO566" s="56"/>
      <c r="CP566" s="56"/>
      <c r="CQ566" s="56"/>
      <c r="CR566" s="56"/>
      <c r="CS566" s="56"/>
      <c r="CT566" s="56"/>
      <c r="CU566" s="56"/>
      <c r="CV566" s="56"/>
      <c r="CW566" s="56"/>
      <c r="CX566" s="56"/>
      <c r="CY566" s="56"/>
      <c r="CZ566" s="56"/>
      <c r="DA566" s="56"/>
      <c r="DB566" s="56"/>
      <c r="DC566" s="56"/>
      <c r="DD566" s="56"/>
      <c r="DE566" s="56"/>
      <c r="DF566" s="56"/>
      <c r="DG566" s="56"/>
      <c r="DH566" s="56"/>
      <c r="DI566" s="56"/>
      <c r="DJ566" s="56"/>
      <c r="DK566" s="56"/>
      <c r="DL566" s="56"/>
      <c r="DM566" s="56"/>
      <c r="DN566" s="56"/>
      <c r="DO566" s="56"/>
      <c r="DP566" s="56"/>
      <c r="DQ566" s="56"/>
      <c r="DR566" s="56"/>
      <c r="DS566" s="56"/>
      <c r="DT566" s="56"/>
      <c r="DU566" s="56"/>
      <c r="DV566" s="56"/>
      <c r="DW566" s="56"/>
      <c r="DX566" s="56"/>
      <c r="DY566" s="56"/>
      <c r="DZ566" s="56"/>
      <c r="EA566" s="56"/>
      <c r="EB566" s="56"/>
      <c r="EC566" s="56"/>
      <c r="ED566" s="56"/>
      <c r="EE566" s="56"/>
      <c r="EF566" s="56"/>
      <c r="EG566" s="56"/>
      <c r="EH566" s="56"/>
      <c r="EI566" s="56"/>
      <c r="EJ566" s="56"/>
      <c r="EK566" s="56"/>
      <c r="EL566" s="56"/>
      <c r="EM566" s="56"/>
      <c r="EN566" s="56"/>
      <c r="EO566" s="56"/>
      <c r="EP566" s="56"/>
      <c r="EQ566" s="56"/>
      <c r="ER566" s="56"/>
      <c r="ES566" s="56"/>
      <c r="ET566" s="56"/>
      <c r="EU566" s="56"/>
      <c r="EV566" s="56"/>
      <c r="EW566" s="56"/>
      <c r="EX566" s="56"/>
      <c r="EY566" s="56"/>
      <c r="EZ566" s="56"/>
      <c r="FA566" s="56"/>
      <c r="FB566" s="56"/>
      <c r="FC566" s="56"/>
      <c r="FD566" s="56"/>
      <c r="FE566" s="56"/>
      <c r="FF566" s="56"/>
      <c r="FG566" s="56"/>
      <c r="FH566" s="56"/>
      <c r="FI566" s="56"/>
      <c r="FJ566" s="56"/>
      <c r="FK566" s="56"/>
      <c r="FL566" s="56"/>
      <c r="FM566" s="56"/>
      <c r="FN566" s="56"/>
      <c r="FO566" s="56"/>
      <c r="FP566" s="56"/>
      <c r="FQ566" s="56"/>
      <c r="FR566" s="56"/>
      <c r="FS566" s="56"/>
      <c r="FT566" s="56"/>
      <c r="FU566" s="56"/>
      <c r="FV566" s="56"/>
      <c r="FW566" s="56"/>
      <c r="FX566" s="56"/>
      <c r="FY566" s="56"/>
      <c r="FZ566" s="56"/>
      <c r="GA566" s="56"/>
      <c r="GB566" s="56"/>
      <c r="GC566" s="56"/>
      <c r="GD566" s="56"/>
      <c r="GE566" s="56"/>
      <c r="GF566" s="56"/>
      <c r="GG566" s="56"/>
      <c r="GH566" s="56"/>
      <c r="GI566" s="56"/>
      <c r="GJ566" s="56"/>
      <c r="GK566" s="56"/>
      <c r="GL566" s="56"/>
      <c r="GM566" s="56"/>
      <c r="GN566" s="56"/>
      <c r="GO566" s="56"/>
      <c r="GP566" s="56"/>
      <c r="GQ566" s="56"/>
      <c r="GR566" s="56"/>
      <c r="GS566" s="56"/>
      <c r="GT566" s="56"/>
      <c r="GU566" s="56"/>
      <c r="GV566" s="56"/>
      <c r="GW566" s="56"/>
      <c r="GX566" s="56"/>
      <c r="GY566" s="56"/>
      <c r="GZ566" s="56"/>
      <c r="HA566" s="56"/>
      <c r="HB566" s="56"/>
      <c r="HC566" s="56"/>
      <c r="HD566" s="56"/>
      <c r="HE566" s="56"/>
      <c r="HF566" s="56"/>
      <c r="HG566" s="56"/>
      <c r="HH566" s="56"/>
      <c r="HI566" s="56"/>
      <c r="HJ566" s="56"/>
      <c r="HK566" s="56"/>
      <c r="HL566" s="56"/>
      <c r="HM566" s="56"/>
      <c r="HN566" s="56"/>
      <c r="HO566" s="56"/>
      <c r="HP566" s="56"/>
      <c r="HQ566" s="56"/>
      <c r="HR566" s="56"/>
      <c r="HS566" s="56"/>
      <c r="HT566" s="56"/>
      <c r="HU566" s="56"/>
      <c r="HV566" s="56"/>
      <c r="HW566" s="56"/>
      <c r="HX566" s="56"/>
      <c r="HY566" s="56"/>
      <c r="HZ566" s="56"/>
      <c r="IA566" s="56"/>
      <c r="IB566" s="56"/>
      <c r="IC566" s="56"/>
      <c r="ID566" s="56"/>
      <c r="IE566" s="56"/>
      <c r="IF566" s="56"/>
      <c r="IG566" s="56"/>
      <c r="IH566" s="56"/>
      <c r="II566" s="56"/>
    </row>
    <row r="567" spans="3:243" x14ac:dyDescent="0.25">
      <c r="C567" s="56"/>
      <c r="D567" s="56"/>
      <c r="E567" s="56"/>
      <c r="F567" s="354"/>
      <c r="G567" s="354"/>
      <c r="H567" s="56"/>
      <c r="I567" s="56"/>
      <c r="J567" s="56"/>
      <c r="K567" s="56"/>
      <c r="L567" s="56"/>
      <c r="M567" s="598"/>
      <c r="N567" s="56"/>
      <c r="O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c r="BY567" s="56"/>
      <c r="BZ567" s="56"/>
      <c r="CA567" s="56"/>
      <c r="CB567" s="56"/>
      <c r="CC567" s="56"/>
      <c r="CD567" s="56"/>
      <c r="CE567" s="56"/>
      <c r="CF567" s="56"/>
      <c r="CG567" s="56"/>
      <c r="CH567" s="56"/>
      <c r="CI567" s="56"/>
      <c r="CJ567" s="56"/>
      <c r="CK567" s="56"/>
      <c r="CL567" s="56"/>
      <c r="CM567" s="56"/>
      <c r="CN567" s="56"/>
      <c r="CO567" s="56"/>
      <c r="CP567" s="56"/>
      <c r="CQ567" s="56"/>
      <c r="CR567" s="56"/>
      <c r="CS567" s="56"/>
      <c r="CT567" s="56"/>
      <c r="CU567" s="56"/>
      <c r="CV567" s="56"/>
      <c r="CW567" s="56"/>
      <c r="CX567" s="56"/>
      <c r="CY567" s="56"/>
      <c r="CZ567" s="56"/>
      <c r="DA567" s="56"/>
      <c r="DB567" s="56"/>
      <c r="DC567" s="56"/>
      <c r="DD567" s="56"/>
      <c r="DE567" s="56"/>
      <c r="DF567" s="56"/>
      <c r="DG567" s="56"/>
      <c r="DH567" s="56"/>
      <c r="DI567" s="56"/>
      <c r="DJ567" s="56"/>
      <c r="DK567" s="56"/>
      <c r="DL567" s="56"/>
      <c r="DM567" s="56"/>
      <c r="DN567" s="56"/>
      <c r="DO567" s="56"/>
      <c r="DP567" s="56"/>
      <c r="DQ567" s="56"/>
      <c r="DR567" s="56"/>
      <c r="DS567" s="56"/>
      <c r="DT567" s="56"/>
      <c r="DU567" s="56"/>
      <c r="DV567" s="56"/>
      <c r="DW567" s="56"/>
      <c r="DX567" s="56"/>
      <c r="DY567" s="56"/>
      <c r="DZ567" s="56"/>
      <c r="EA567" s="56"/>
      <c r="EB567" s="56"/>
      <c r="EC567" s="56"/>
      <c r="ED567" s="56"/>
      <c r="EE567" s="56"/>
      <c r="EF567" s="56"/>
      <c r="EG567" s="56"/>
      <c r="EH567" s="56"/>
      <c r="EI567" s="56"/>
      <c r="EJ567" s="56"/>
      <c r="EK567" s="56"/>
      <c r="EL567" s="56"/>
      <c r="EM567" s="56"/>
      <c r="EN567" s="56"/>
      <c r="EO567" s="56"/>
      <c r="EP567" s="56"/>
      <c r="EQ567" s="56"/>
      <c r="ER567" s="56"/>
      <c r="ES567" s="56"/>
      <c r="ET567" s="56"/>
      <c r="EU567" s="56"/>
      <c r="EV567" s="56"/>
      <c r="EW567" s="56"/>
      <c r="EX567" s="56"/>
      <c r="EY567" s="56"/>
      <c r="EZ567" s="56"/>
      <c r="FA567" s="56"/>
      <c r="FB567" s="56"/>
      <c r="FC567" s="56"/>
      <c r="FD567" s="56"/>
      <c r="FE567" s="56"/>
      <c r="FF567" s="56"/>
      <c r="FG567" s="56"/>
      <c r="FH567" s="56"/>
      <c r="FI567" s="56"/>
      <c r="FJ567" s="56"/>
      <c r="FK567" s="56"/>
      <c r="FL567" s="56"/>
      <c r="FM567" s="56"/>
      <c r="FN567" s="56"/>
      <c r="FO567" s="56"/>
      <c r="FP567" s="56"/>
      <c r="FQ567" s="56"/>
      <c r="FR567" s="56"/>
      <c r="FS567" s="56"/>
      <c r="FT567" s="56"/>
      <c r="FU567" s="56"/>
      <c r="FV567" s="56"/>
      <c r="FW567" s="56"/>
      <c r="FX567" s="56"/>
      <c r="FY567" s="56"/>
      <c r="FZ567" s="56"/>
      <c r="GA567" s="56"/>
      <c r="GB567" s="56"/>
      <c r="GC567" s="56"/>
      <c r="GD567" s="56"/>
      <c r="GE567" s="56"/>
      <c r="GF567" s="56"/>
      <c r="GG567" s="56"/>
      <c r="GH567" s="56"/>
      <c r="GI567" s="56"/>
      <c r="GJ567" s="56"/>
      <c r="GK567" s="56"/>
      <c r="GL567" s="56"/>
      <c r="GM567" s="56"/>
      <c r="GN567" s="56"/>
      <c r="GO567" s="56"/>
      <c r="GP567" s="56"/>
      <c r="GQ567" s="56"/>
      <c r="GR567" s="56"/>
      <c r="GS567" s="56"/>
      <c r="GT567" s="56"/>
      <c r="GU567" s="56"/>
      <c r="GV567" s="56"/>
      <c r="GW567" s="56"/>
      <c r="GX567" s="56"/>
      <c r="GY567" s="56"/>
      <c r="GZ567" s="56"/>
      <c r="HA567" s="56"/>
      <c r="HB567" s="56"/>
      <c r="HC567" s="56"/>
      <c r="HD567" s="56"/>
      <c r="HE567" s="56"/>
      <c r="HF567" s="56"/>
      <c r="HG567" s="56"/>
      <c r="HH567" s="56"/>
      <c r="HI567" s="56"/>
      <c r="HJ567" s="56"/>
      <c r="HK567" s="56"/>
      <c r="HL567" s="56"/>
      <c r="HM567" s="56"/>
      <c r="HN567" s="56"/>
      <c r="HO567" s="56"/>
      <c r="HP567" s="56"/>
      <c r="HQ567" s="56"/>
      <c r="HR567" s="56"/>
      <c r="HS567" s="56"/>
      <c r="HT567" s="56"/>
      <c r="HU567" s="56"/>
      <c r="HV567" s="56"/>
      <c r="HW567" s="56"/>
      <c r="HX567" s="56"/>
      <c r="HY567" s="56"/>
      <c r="HZ567" s="56"/>
      <c r="IA567" s="56"/>
      <c r="IB567" s="56"/>
      <c r="IC567" s="56"/>
      <c r="ID567" s="56"/>
      <c r="IE567" s="56"/>
      <c r="IF567" s="56"/>
      <c r="IG567" s="56"/>
      <c r="IH567" s="56"/>
      <c r="II567" s="56"/>
    </row>
    <row r="568" spans="3:243" x14ac:dyDescent="0.25">
      <c r="C568" s="56"/>
      <c r="D568" s="56"/>
      <c r="E568" s="56"/>
      <c r="F568" s="354"/>
      <c r="G568" s="354"/>
      <c r="H568" s="56"/>
      <c r="I568" s="56"/>
      <c r="J568" s="56"/>
      <c r="K568" s="56"/>
      <c r="L568" s="56"/>
      <c r="M568" s="598"/>
      <c r="N568" s="56"/>
      <c r="O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c r="BY568" s="56"/>
      <c r="BZ568" s="56"/>
      <c r="CA568" s="56"/>
      <c r="CB568" s="56"/>
      <c r="CC568" s="56"/>
      <c r="CD568" s="56"/>
      <c r="CE568" s="56"/>
      <c r="CF568" s="56"/>
      <c r="CG568" s="56"/>
      <c r="CH568" s="56"/>
      <c r="CI568" s="56"/>
      <c r="CJ568" s="56"/>
      <c r="CK568" s="56"/>
      <c r="CL568" s="56"/>
      <c r="CM568" s="56"/>
      <c r="CN568" s="56"/>
      <c r="CO568" s="56"/>
      <c r="CP568" s="56"/>
      <c r="CQ568" s="56"/>
      <c r="CR568" s="56"/>
      <c r="CS568" s="56"/>
      <c r="CT568" s="56"/>
      <c r="CU568" s="56"/>
      <c r="CV568" s="56"/>
      <c r="CW568" s="56"/>
      <c r="CX568" s="56"/>
      <c r="CY568" s="56"/>
      <c r="CZ568" s="56"/>
      <c r="DA568" s="56"/>
      <c r="DB568" s="56"/>
      <c r="DC568" s="56"/>
      <c r="DD568" s="56"/>
      <c r="DE568" s="56"/>
      <c r="DF568" s="56"/>
      <c r="DG568" s="56"/>
      <c r="DH568" s="56"/>
      <c r="DI568" s="56"/>
      <c r="DJ568" s="56"/>
      <c r="DK568" s="56"/>
      <c r="DL568" s="56"/>
      <c r="DM568" s="56"/>
      <c r="DN568" s="56"/>
      <c r="DO568" s="56"/>
      <c r="DP568" s="56"/>
      <c r="DQ568" s="56"/>
      <c r="DR568" s="56"/>
      <c r="DS568" s="56"/>
      <c r="DT568" s="56"/>
      <c r="DU568" s="56"/>
      <c r="DV568" s="56"/>
      <c r="DW568" s="56"/>
      <c r="DX568" s="56"/>
      <c r="DY568" s="56"/>
      <c r="DZ568" s="56"/>
      <c r="EA568" s="56"/>
      <c r="EB568" s="56"/>
      <c r="EC568" s="56"/>
      <c r="ED568" s="56"/>
      <c r="EE568" s="56"/>
      <c r="EF568" s="56"/>
      <c r="EG568" s="56"/>
      <c r="EH568" s="56"/>
      <c r="EI568" s="56"/>
      <c r="EJ568" s="56"/>
      <c r="EK568" s="56"/>
      <c r="EL568" s="56"/>
      <c r="EM568" s="56"/>
      <c r="EN568" s="56"/>
      <c r="EO568" s="56"/>
      <c r="EP568" s="56"/>
      <c r="EQ568" s="56"/>
      <c r="ER568" s="56"/>
      <c r="ES568" s="56"/>
      <c r="ET568" s="56"/>
      <c r="EU568" s="56"/>
      <c r="EV568" s="56"/>
      <c r="EW568" s="56"/>
      <c r="EX568" s="56"/>
      <c r="EY568" s="56"/>
      <c r="EZ568" s="56"/>
      <c r="FA568" s="56"/>
      <c r="FB568" s="56"/>
      <c r="FC568" s="56"/>
      <c r="FD568" s="56"/>
      <c r="FE568" s="56"/>
      <c r="FF568" s="56"/>
      <c r="FG568" s="56"/>
      <c r="FH568" s="56"/>
      <c r="FI568" s="56"/>
      <c r="FJ568" s="56"/>
      <c r="FK568" s="56"/>
      <c r="FL568" s="56"/>
      <c r="FM568" s="56"/>
      <c r="FN568" s="56"/>
      <c r="FO568" s="56"/>
      <c r="FP568" s="56"/>
      <c r="FQ568" s="56"/>
      <c r="FR568" s="56"/>
      <c r="FS568" s="56"/>
      <c r="FT568" s="56"/>
      <c r="FU568" s="56"/>
      <c r="FV568" s="56"/>
      <c r="FW568" s="56"/>
      <c r="FX568" s="56"/>
      <c r="FY568" s="56"/>
      <c r="FZ568" s="56"/>
      <c r="GA568" s="56"/>
      <c r="GB568" s="56"/>
      <c r="GC568" s="56"/>
      <c r="GD568" s="56"/>
      <c r="GE568" s="56"/>
      <c r="GF568" s="56"/>
      <c r="GG568" s="56"/>
      <c r="GH568" s="56"/>
      <c r="GI568" s="56"/>
      <c r="GJ568" s="56"/>
      <c r="GK568" s="56"/>
      <c r="GL568" s="56"/>
      <c r="GM568" s="56"/>
      <c r="GN568" s="56"/>
      <c r="GO568" s="56"/>
      <c r="GP568" s="56"/>
      <c r="GQ568" s="56"/>
      <c r="GR568" s="56"/>
      <c r="GS568" s="56"/>
      <c r="GT568" s="56"/>
      <c r="GU568" s="56"/>
      <c r="GV568" s="56"/>
      <c r="GW568" s="56"/>
      <c r="GX568" s="56"/>
      <c r="GY568" s="56"/>
      <c r="GZ568" s="56"/>
      <c r="HA568" s="56"/>
      <c r="HB568" s="56"/>
      <c r="HC568" s="56"/>
      <c r="HD568" s="56"/>
      <c r="HE568" s="56"/>
      <c r="HF568" s="56"/>
      <c r="HG568" s="56"/>
      <c r="HH568" s="56"/>
      <c r="HI568" s="56"/>
      <c r="HJ568" s="56"/>
      <c r="HK568" s="56"/>
      <c r="HL568" s="56"/>
      <c r="HM568" s="56"/>
      <c r="HN568" s="56"/>
      <c r="HO568" s="56"/>
      <c r="HP568" s="56"/>
      <c r="HQ568" s="56"/>
      <c r="HR568" s="56"/>
      <c r="HS568" s="56"/>
      <c r="HT568" s="56"/>
      <c r="HU568" s="56"/>
      <c r="HV568" s="56"/>
      <c r="HW568" s="56"/>
      <c r="HX568" s="56"/>
      <c r="HY568" s="56"/>
      <c r="HZ568" s="56"/>
      <c r="IA568" s="56"/>
      <c r="IB568" s="56"/>
      <c r="IC568" s="56"/>
      <c r="ID568" s="56"/>
      <c r="IE568" s="56"/>
      <c r="IF568" s="56"/>
      <c r="IG568" s="56"/>
      <c r="IH568" s="56"/>
      <c r="II568" s="56"/>
    </row>
    <row r="569" spans="3:243" x14ac:dyDescent="0.25">
      <c r="C569" s="56"/>
      <c r="D569" s="56"/>
      <c r="E569" s="56"/>
      <c r="F569" s="354"/>
      <c r="G569" s="354"/>
      <c r="H569" s="56"/>
      <c r="I569" s="56"/>
      <c r="J569" s="56"/>
      <c r="K569" s="56"/>
      <c r="L569" s="56"/>
      <c r="M569" s="598"/>
      <c r="N569" s="56"/>
      <c r="O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c r="BY569" s="56"/>
      <c r="BZ569" s="56"/>
      <c r="CA569" s="56"/>
      <c r="CB569" s="56"/>
      <c r="CC569" s="56"/>
      <c r="CD569" s="56"/>
      <c r="CE569" s="56"/>
      <c r="CF569" s="56"/>
      <c r="CG569" s="56"/>
      <c r="CH569" s="56"/>
      <c r="CI569" s="56"/>
      <c r="CJ569" s="56"/>
      <c r="CK569" s="56"/>
      <c r="CL569" s="56"/>
      <c r="CM569" s="56"/>
      <c r="CN569" s="56"/>
      <c r="CO569" s="56"/>
      <c r="CP569" s="56"/>
      <c r="CQ569" s="56"/>
      <c r="CR569" s="56"/>
      <c r="CS569" s="56"/>
      <c r="CT569" s="56"/>
      <c r="CU569" s="56"/>
      <c r="CV569" s="56"/>
      <c r="CW569" s="56"/>
      <c r="CX569" s="56"/>
      <c r="CY569" s="56"/>
      <c r="CZ569" s="56"/>
      <c r="DA569" s="56"/>
      <c r="DB569" s="56"/>
      <c r="DC569" s="56"/>
      <c r="DD569" s="56"/>
      <c r="DE569" s="56"/>
      <c r="DF569" s="56"/>
      <c r="DG569" s="56"/>
      <c r="DH569" s="56"/>
      <c r="DI569" s="56"/>
      <c r="DJ569" s="56"/>
      <c r="DK569" s="56"/>
      <c r="DL569" s="56"/>
      <c r="DM569" s="56"/>
      <c r="DN569" s="56"/>
      <c r="DO569" s="56"/>
      <c r="DP569" s="56"/>
      <c r="DQ569" s="56"/>
      <c r="DR569" s="56"/>
      <c r="DS569" s="56"/>
      <c r="DT569" s="56"/>
      <c r="DU569" s="56"/>
      <c r="DV569" s="56"/>
      <c r="DW569" s="56"/>
      <c r="DX569" s="56"/>
      <c r="DY569" s="56"/>
      <c r="DZ569" s="56"/>
      <c r="EA569" s="56"/>
      <c r="EB569" s="56"/>
      <c r="EC569" s="56"/>
      <c r="ED569" s="56"/>
      <c r="EE569" s="56"/>
      <c r="EF569" s="56"/>
      <c r="EG569" s="56"/>
      <c r="EH569" s="56"/>
      <c r="EI569" s="56"/>
      <c r="EJ569" s="56"/>
      <c r="EK569" s="56"/>
      <c r="EL569" s="56"/>
      <c r="EM569" s="56"/>
      <c r="EN569" s="56"/>
      <c r="EO569" s="56"/>
      <c r="EP569" s="56"/>
      <c r="EQ569" s="56"/>
      <c r="ER569" s="56"/>
      <c r="ES569" s="56"/>
      <c r="ET569" s="56"/>
      <c r="EU569" s="56"/>
      <c r="EV569" s="56"/>
      <c r="EW569" s="56"/>
      <c r="EX569" s="56"/>
      <c r="EY569" s="56"/>
      <c r="EZ569" s="56"/>
      <c r="FA569" s="56"/>
      <c r="FB569" s="56"/>
      <c r="FC569" s="56"/>
      <c r="FD569" s="56"/>
      <c r="FE569" s="56"/>
      <c r="FF569" s="56"/>
      <c r="FG569" s="56"/>
      <c r="FH569" s="56"/>
      <c r="FI569" s="56"/>
      <c r="FJ569" s="56"/>
      <c r="FK569" s="56"/>
      <c r="FL569" s="56"/>
      <c r="FM569" s="56"/>
      <c r="FN569" s="56"/>
      <c r="FO569" s="56"/>
      <c r="FP569" s="56"/>
      <c r="FQ569" s="56"/>
      <c r="FR569" s="56"/>
      <c r="FS569" s="56"/>
      <c r="FT569" s="56"/>
      <c r="FU569" s="56"/>
      <c r="FV569" s="56"/>
      <c r="FW569" s="56"/>
      <c r="FX569" s="56"/>
      <c r="FY569" s="56"/>
      <c r="FZ569" s="56"/>
      <c r="GA569" s="56"/>
      <c r="GB569" s="56"/>
      <c r="GC569" s="56"/>
      <c r="GD569" s="56"/>
      <c r="GE569" s="56"/>
      <c r="GF569" s="56"/>
      <c r="GG569" s="56"/>
      <c r="GH569" s="56"/>
      <c r="GI569" s="56"/>
      <c r="GJ569" s="56"/>
      <c r="GK569" s="56"/>
      <c r="GL569" s="56"/>
      <c r="GM569" s="56"/>
      <c r="GN569" s="56"/>
      <c r="GO569" s="56"/>
      <c r="GP569" s="56"/>
      <c r="GQ569" s="56"/>
      <c r="GR569" s="56"/>
      <c r="GS569" s="56"/>
      <c r="GT569" s="56"/>
      <c r="GU569" s="56"/>
      <c r="GV569" s="56"/>
      <c r="GW569" s="56"/>
      <c r="GX569" s="56"/>
      <c r="GY569" s="56"/>
      <c r="GZ569" s="56"/>
      <c r="HA569" s="56"/>
      <c r="HB569" s="56"/>
      <c r="HC569" s="56"/>
      <c r="HD569" s="56"/>
      <c r="HE569" s="56"/>
      <c r="HF569" s="56"/>
      <c r="HG569" s="56"/>
      <c r="HH569" s="56"/>
      <c r="HI569" s="56"/>
      <c r="HJ569" s="56"/>
      <c r="HK569" s="56"/>
      <c r="HL569" s="56"/>
      <c r="HM569" s="56"/>
      <c r="HN569" s="56"/>
      <c r="HO569" s="56"/>
      <c r="HP569" s="56"/>
      <c r="HQ569" s="56"/>
      <c r="HR569" s="56"/>
      <c r="HS569" s="56"/>
      <c r="HT569" s="56"/>
      <c r="HU569" s="56"/>
      <c r="HV569" s="56"/>
      <c r="HW569" s="56"/>
      <c r="HX569" s="56"/>
      <c r="HY569" s="56"/>
      <c r="HZ569" s="56"/>
      <c r="IA569" s="56"/>
      <c r="IB569" s="56"/>
      <c r="IC569" s="56"/>
      <c r="ID569" s="56"/>
      <c r="IE569" s="56"/>
      <c r="IF569" s="56"/>
      <c r="IG569" s="56"/>
      <c r="IH569" s="56"/>
      <c r="II569" s="56"/>
    </row>
    <row r="570" spans="3:243" x14ac:dyDescent="0.25">
      <c r="C570" s="56"/>
      <c r="D570" s="56"/>
      <c r="E570" s="56"/>
      <c r="F570" s="354"/>
      <c r="G570" s="354"/>
      <c r="H570" s="56"/>
      <c r="I570" s="56"/>
      <c r="J570" s="56"/>
      <c r="K570" s="56"/>
      <c r="L570" s="56"/>
      <c r="M570" s="598"/>
      <c r="N570" s="56"/>
      <c r="O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c r="BY570" s="56"/>
      <c r="BZ570" s="56"/>
      <c r="CA570" s="56"/>
      <c r="CB570" s="56"/>
      <c r="CC570" s="56"/>
      <c r="CD570" s="56"/>
      <c r="CE570" s="56"/>
      <c r="CF570" s="56"/>
      <c r="CG570" s="56"/>
      <c r="CH570" s="56"/>
      <c r="CI570" s="56"/>
      <c r="CJ570" s="56"/>
      <c r="CK570" s="56"/>
      <c r="CL570" s="56"/>
      <c r="CM570" s="56"/>
      <c r="CN570" s="56"/>
      <c r="CO570" s="56"/>
      <c r="CP570" s="56"/>
      <c r="CQ570" s="56"/>
      <c r="CR570" s="56"/>
      <c r="CS570" s="56"/>
      <c r="CT570" s="56"/>
      <c r="CU570" s="56"/>
      <c r="CV570" s="56"/>
      <c r="CW570" s="56"/>
      <c r="CX570" s="56"/>
      <c r="CY570" s="56"/>
      <c r="CZ570" s="56"/>
      <c r="DA570" s="56"/>
      <c r="DB570" s="56"/>
      <c r="DC570" s="56"/>
      <c r="DD570" s="56"/>
      <c r="DE570" s="56"/>
      <c r="DF570" s="56"/>
      <c r="DG570" s="56"/>
      <c r="DH570" s="56"/>
      <c r="DI570" s="56"/>
      <c r="DJ570" s="56"/>
      <c r="DK570" s="56"/>
      <c r="DL570" s="56"/>
      <c r="DM570" s="56"/>
      <c r="DN570" s="56"/>
      <c r="DO570" s="56"/>
      <c r="DP570" s="56"/>
      <c r="DQ570" s="56"/>
      <c r="DR570" s="56"/>
      <c r="DS570" s="56"/>
      <c r="DT570" s="56"/>
      <c r="DU570" s="56"/>
      <c r="DV570" s="56"/>
      <c r="DW570" s="56"/>
      <c r="DX570" s="56"/>
      <c r="DY570" s="56"/>
      <c r="DZ570" s="56"/>
      <c r="EA570" s="56"/>
      <c r="EB570" s="56"/>
      <c r="EC570" s="56"/>
      <c r="ED570" s="56"/>
      <c r="EE570" s="56"/>
      <c r="EF570" s="56"/>
      <c r="EG570" s="56"/>
      <c r="EH570" s="56"/>
      <c r="EI570" s="56"/>
      <c r="EJ570" s="56"/>
      <c r="EK570" s="56"/>
      <c r="EL570" s="56"/>
      <c r="EM570" s="56"/>
      <c r="EN570" s="56"/>
      <c r="EO570" s="56"/>
      <c r="EP570" s="56"/>
      <c r="EQ570" s="56"/>
      <c r="ER570" s="56"/>
      <c r="ES570" s="56"/>
      <c r="ET570" s="56"/>
      <c r="EU570" s="56"/>
      <c r="EV570" s="56"/>
      <c r="EW570" s="56"/>
      <c r="EX570" s="56"/>
      <c r="EY570" s="56"/>
      <c r="EZ570" s="56"/>
      <c r="FA570" s="56"/>
      <c r="FB570" s="56"/>
      <c r="FC570" s="56"/>
      <c r="FD570" s="56"/>
      <c r="FE570" s="56"/>
      <c r="FF570" s="56"/>
      <c r="FG570" s="56"/>
      <c r="FH570" s="56"/>
      <c r="FI570" s="56"/>
      <c r="FJ570" s="56"/>
      <c r="FK570" s="56"/>
      <c r="FL570" s="56"/>
      <c r="FM570" s="56"/>
      <c r="FN570" s="56"/>
      <c r="FO570" s="56"/>
      <c r="FP570" s="56"/>
      <c r="FQ570" s="56"/>
      <c r="FR570" s="56"/>
      <c r="FS570" s="56"/>
      <c r="FT570" s="56"/>
      <c r="FU570" s="56"/>
      <c r="FV570" s="56"/>
      <c r="FW570" s="56"/>
      <c r="FX570" s="56"/>
      <c r="FY570" s="56"/>
      <c r="FZ570" s="56"/>
      <c r="GA570" s="56"/>
      <c r="GB570" s="56"/>
      <c r="GC570" s="56"/>
      <c r="GD570" s="56"/>
      <c r="GE570" s="56"/>
      <c r="GF570" s="56"/>
      <c r="GG570" s="56"/>
      <c r="GH570" s="56"/>
      <c r="GI570" s="56"/>
      <c r="GJ570" s="56"/>
      <c r="GK570" s="56"/>
      <c r="GL570" s="56"/>
      <c r="GM570" s="56"/>
      <c r="GN570" s="56"/>
      <c r="GO570" s="56"/>
      <c r="GP570" s="56"/>
      <c r="GQ570" s="56"/>
      <c r="GR570" s="56"/>
      <c r="GS570" s="56"/>
      <c r="GT570" s="56"/>
      <c r="GU570" s="56"/>
      <c r="GV570" s="56"/>
      <c r="GW570" s="56"/>
      <c r="GX570" s="56"/>
      <c r="GY570" s="56"/>
      <c r="GZ570" s="56"/>
      <c r="HA570" s="56"/>
      <c r="HB570" s="56"/>
      <c r="HC570" s="56"/>
      <c r="HD570" s="56"/>
      <c r="HE570" s="56"/>
      <c r="HF570" s="56"/>
      <c r="HG570" s="56"/>
      <c r="HH570" s="56"/>
      <c r="HI570" s="56"/>
      <c r="HJ570" s="56"/>
      <c r="HK570" s="56"/>
      <c r="HL570" s="56"/>
      <c r="HM570" s="56"/>
      <c r="HN570" s="56"/>
      <c r="HO570" s="56"/>
      <c r="HP570" s="56"/>
      <c r="HQ570" s="56"/>
      <c r="HR570" s="56"/>
      <c r="HS570" s="56"/>
      <c r="HT570" s="56"/>
      <c r="HU570" s="56"/>
      <c r="HV570" s="56"/>
      <c r="HW570" s="56"/>
      <c r="HX570" s="56"/>
      <c r="HY570" s="56"/>
      <c r="HZ570" s="56"/>
      <c r="IA570" s="56"/>
      <c r="IB570" s="56"/>
      <c r="IC570" s="56"/>
      <c r="ID570" s="56"/>
      <c r="IE570" s="56"/>
      <c r="IF570" s="56"/>
      <c r="IG570" s="56"/>
      <c r="IH570" s="56"/>
      <c r="II570" s="56"/>
    </row>
    <row r="571" spans="3:243" x14ac:dyDescent="0.25">
      <c r="C571" s="56"/>
      <c r="D571" s="56"/>
      <c r="E571" s="56"/>
      <c r="F571" s="354"/>
      <c r="G571" s="354"/>
      <c r="H571" s="56"/>
      <c r="I571" s="56"/>
      <c r="J571" s="56"/>
      <c r="K571" s="56"/>
      <c r="L571" s="56"/>
      <c r="M571" s="598"/>
      <c r="N571" s="56"/>
      <c r="O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c r="BY571" s="56"/>
      <c r="BZ571" s="56"/>
      <c r="CA571" s="56"/>
      <c r="CB571" s="56"/>
      <c r="CC571" s="56"/>
      <c r="CD571" s="56"/>
      <c r="CE571" s="56"/>
      <c r="CF571" s="56"/>
      <c r="CG571" s="56"/>
      <c r="CH571" s="56"/>
      <c r="CI571" s="56"/>
      <c r="CJ571" s="56"/>
      <c r="CK571" s="56"/>
      <c r="CL571" s="56"/>
      <c r="CM571" s="56"/>
      <c r="CN571" s="56"/>
      <c r="CO571" s="56"/>
      <c r="CP571" s="56"/>
      <c r="CQ571" s="56"/>
      <c r="CR571" s="56"/>
      <c r="CS571" s="56"/>
      <c r="CT571" s="56"/>
      <c r="CU571" s="56"/>
      <c r="CV571" s="56"/>
      <c r="CW571" s="56"/>
      <c r="CX571" s="56"/>
      <c r="CY571" s="56"/>
      <c r="CZ571" s="56"/>
      <c r="DA571" s="56"/>
      <c r="DB571" s="56"/>
      <c r="DC571" s="56"/>
      <c r="DD571" s="56"/>
      <c r="DE571" s="56"/>
      <c r="DF571" s="56"/>
      <c r="DG571" s="56"/>
      <c r="DH571" s="56"/>
      <c r="DI571" s="56"/>
      <c r="DJ571" s="56"/>
      <c r="DK571" s="56"/>
      <c r="DL571" s="56"/>
      <c r="DM571" s="56"/>
      <c r="DN571" s="56"/>
      <c r="DO571" s="56"/>
      <c r="DP571" s="56"/>
      <c r="DQ571" s="56"/>
      <c r="DR571" s="56"/>
      <c r="DS571" s="56"/>
      <c r="DT571" s="56"/>
      <c r="DU571" s="56"/>
      <c r="DV571" s="56"/>
      <c r="DW571" s="56"/>
      <c r="DX571" s="56"/>
      <c r="DY571" s="56"/>
      <c r="DZ571" s="56"/>
      <c r="EA571" s="56"/>
      <c r="EB571" s="56"/>
      <c r="EC571" s="56"/>
      <c r="ED571" s="56"/>
      <c r="EE571" s="56"/>
      <c r="EF571" s="56"/>
      <c r="EG571" s="56"/>
      <c r="EH571" s="56"/>
      <c r="EI571" s="56"/>
      <c r="EJ571" s="56"/>
      <c r="EK571" s="56"/>
      <c r="EL571" s="56"/>
      <c r="EM571" s="56"/>
      <c r="EN571" s="56"/>
      <c r="EO571" s="56"/>
      <c r="EP571" s="56"/>
      <c r="EQ571" s="56"/>
      <c r="ER571" s="56"/>
      <c r="ES571" s="56"/>
      <c r="ET571" s="56"/>
      <c r="EU571" s="56"/>
      <c r="EV571" s="56"/>
      <c r="EW571" s="56"/>
      <c r="EX571" s="56"/>
      <c r="EY571" s="56"/>
      <c r="EZ571" s="56"/>
      <c r="FA571" s="56"/>
      <c r="FB571" s="56"/>
      <c r="FC571" s="56"/>
      <c r="FD571" s="56"/>
      <c r="FE571" s="56"/>
      <c r="FF571" s="56"/>
      <c r="FG571" s="56"/>
      <c r="FH571" s="56"/>
      <c r="FI571" s="56"/>
      <c r="FJ571" s="56"/>
      <c r="FK571" s="56"/>
      <c r="FL571" s="56"/>
      <c r="FM571" s="56"/>
      <c r="FN571" s="56"/>
      <c r="FO571" s="56"/>
      <c r="FP571" s="56"/>
      <c r="FQ571" s="56"/>
      <c r="FR571" s="56"/>
      <c r="FS571" s="56"/>
      <c r="FT571" s="56"/>
      <c r="FU571" s="56"/>
      <c r="FV571" s="56"/>
      <c r="FW571" s="56"/>
      <c r="FX571" s="56"/>
      <c r="FY571" s="56"/>
      <c r="FZ571" s="56"/>
      <c r="GA571" s="56"/>
      <c r="GB571" s="56"/>
      <c r="GC571" s="56"/>
      <c r="GD571" s="56"/>
      <c r="GE571" s="56"/>
      <c r="GF571" s="56"/>
      <c r="GG571" s="56"/>
      <c r="GH571" s="56"/>
      <c r="GI571" s="56"/>
      <c r="GJ571" s="56"/>
      <c r="GK571" s="56"/>
      <c r="GL571" s="56"/>
      <c r="GM571" s="56"/>
      <c r="GN571" s="56"/>
      <c r="GO571" s="56"/>
      <c r="GP571" s="56"/>
      <c r="GQ571" s="56"/>
      <c r="GR571" s="56"/>
      <c r="GS571" s="56"/>
      <c r="GT571" s="56"/>
      <c r="GU571" s="56"/>
      <c r="GV571" s="56"/>
      <c r="GW571" s="56"/>
      <c r="GX571" s="56"/>
      <c r="GY571" s="56"/>
      <c r="GZ571" s="56"/>
      <c r="HA571" s="56"/>
      <c r="HB571" s="56"/>
      <c r="HC571" s="56"/>
      <c r="HD571" s="56"/>
      <c r="HE571" s="56"/>
      <c r="HF571" s="56"/>
      <c r="HG571" s="56"/>
      <c r="HH571" s="56"/>
      <c r="HI571" s="56"/>
      <c r="HJ571" s="56"/>
      <c r="HK571" s="56"/>
      <c r="HL571" s="56"/>
      <c r="HM571" s="56"/>
      <c r="HN571" s="56"/>
      <c r="HO571" s="56"/>
      <c r="HP571" s="56"/>
      <c r="HQ571" s="56"/>
      <c r="HR571" s="56"/>
      <c r="HS571" s="56"/>
      <c r="HT571" s="56"/>
      <c r="HU571" s="56"/>
      <c r="HV571" s="56"/>
      <c r="HW571" s="56"/>
      <c r="HX571" s="56"/>
      <c r="HY571" s="56"/>
      <c r="HZ571" s="56"/>
      <c r="IA571" s="56"/>
      <c r="IB571" s="56"/>
      <c r="IC571" s="56"/>
      <c r="ID571" s="56"/>
      <c r="IE571" s="56"/>
      <c r="IF571" s="56"/>
      <c r="IG571" s="56"/>
      <c r="IH571" s="56"/>
      <c r="II571" s="56"/>
    </row>
    <row r="572" spans="3:243" x14ac:dyDescent="0.25">
      <c r="C572" s="56"/>
      <c r="D572" s="56"/>
      <c r="E572" s="56"/>
      <c r="F572" s="354"/>
      <c r="G572" s="354"/>
      <c r="H572" s="56"/>
      <c r="I572" s="56"/>
      <c r="J572" s="56"/>
      <c r="K572" s="56"/>
      <c r="L572" s="56"/>
      <c r="M572" s="598"/>
      <c r="N572" s="56"/>
      <c r="O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c r="BY572" s="56"/>
      <c r="BZ572" s="56"/>
      <c r="CA572" s="56"/>
      <c r="CB572" s="56"/>
      <c r="CC572" s="56"/>
      <c r="CD572" s="56"/>
      <c r="CE572" s="56"/>
      <c r="CF572" s="56"/>
      <c r="CG572" s="56"/>
      <c r="CH572" s="56"/>
      <c r="CI572" s="56"/>
      <c r="CJ572" s="56"/>
      <c r="CK572" s="56"/>
      <c r="CL572" s="56"/>
      <c r="CM572" s="56"/>
      <c r="CN572" s="56"/>
      <c r="CO572" s="56"/>
      <c r="CP572" s="56"/>
      <c r="CQ572" s="56"/>
      <c r="CR572" s="56"/>
      <c r="CS572" s="56"/>
      <c r="CT572" s="56"/>
      <c r="CU572" s="56"/>
      <c r="CV572" s="56"/>
      <c r="CW572" s="56"/>
      <c r="CX572" s="56"/>
      <c r="CY572" s="56"/>
      <c r="CZ572" s="56"/>
      <c r="DA572" s="56"/>
      <c r="DB572" s="56"/>
      <c r="DC572" s="56"/>
      <c r="DD572" s="56"/>
      <c r="DE572" s="56"/>
      <c r="DF572" s="56"/>
      <c r="DG572" s="56"/>
      <c r="DH572" s="56"/>
      <c r="DI572" s="56"/>
      <c r="DJ572" s="56"/>
      <c r="DK572" s="56"/>
      <c r="DL572" s="56"/>
      <c r="DM572" s="56"/>
      <c r="DN572" s="56"/>
      <c r="DO572" s="56"/>
      <c r="DP572" s="56"/>
      <c r="DQ572" s="56"/>
      <c r="DR572" s="56"/>
      <c r="DS572" s="56"/>
      <c r="DT572" s="56"/>
      <c r="DU572" s="56"/>
      <c r="DV572" s="56"/>
      <c r="DW572" s="56"/>
      <c r="DX572" s="56"/>
      <c r="DY572" s="56"/>
      <c r="DZ572" s="56"/>
      <c r="EA572" s="56"/>
      <c r="EB572" s="56"/>
      <c r="EC572" s="56"/>
      <c r="ED572" s="56"/>
      <c r="EE572" s="56"/>
      <c r="EF572" s="56"/>
      <c r="EG572" s="56"/>
      <c r="EH572" s="56"/>
      <c r="EI572" s="56"/>
      <c r="EJ572" s="56"/>
      <c r="EK572" s="56"/>
      <c r="EL572" s="56"/>
      <c r="EM572" s="56"/>
      <c r="EN572" s="56"/>
      <c r="EO572" s="56"/>
      <c r="EP572" s="56"/>
      <c r="EQ572" s="56"/>
      <c r="ER572" s="56"/>
      <c r="ES572" s="56"/>
      <c r="ET572" s="56"/>
      <c r="EU572" s="56"/>
      <c r="EV572" s="56"/>
      <c r="EW572" s="56"/>
      <c r="EX572" s="56"/>
      <c r="EY572" s="56"/>
      <c r="EZ572" s="56"/>
      <c r="FA572" s="56"/>
      <c r="FB572" s="56"/>
      <c r="FC572" s="56"/>
      <c r="FD572" s="56"/>
      <c r="FE572" s="56"/>
      <c r="FF572" s="56"/>
      <c r="FG572" s="56"/>
      <c r="FH572" s="56"/>
      <c r="FI572" s="56"/>
      <c r="FJ572" s="56"/>
      <c r="FK572" s="56"/>
      <c r="FL572" s="56"/>
      <c r="FM572" s="56"/>
      <c r="FN572" s="56"/>
      <c r="FO572" s="56"/>
      <c r="FP572" s="56"/>
      <c r="FQ572" s="56"/>
      <c r="FR572" s="56"/>
      <c r="FS572" s="56"/>
      <c r="FT572" s="56"/>
      <c r="FU572" s="56"/>
      <c r="FV572" s="56"/>
      <c r="FW572" s="56"/>
      <c r="FX572" s="56"/>
      <c r="FY572" s="56"/>
      <c r="FZ572" s="56"/>
      <c r="GA572" s="56"/>
      <c r="GB572" s="56"/>
      <c r="GC572" s="56"/>
      <c r="GD572" s="56"/>
      <c r="GE572" s="56"/>
      <c r="GF572" s="56"/>
      <c r="GG572" s="56"/>
      <c r="GH572" s="56"/>
      <c r="GI572" s="56"/>
      <c r="GJ572" s="56"/>
      <c r="GK572" s="56"/>
      <c r="GL572" s="56"/>
      <c r="GM572" s="56"/>
      <c r="GN572" s="56"/>
      <c r="GO572" s="56"/>
      <c r="GP572" s="56"/>
      <c r="GQ572" s="56"/>
      <c r="GR572" s="56"/>
      <c r="GS572" s="56"/>
      <c r="GT572" s="56"/>
      <c r="GU572" s="56"/>
      <c r="GV572" s="56"/>
      <c r="GW572" s="56"/>
      <c r="GX572" s="56"/>
      <c r="GY572" s="56"/>
      <c r="GZ572" s="56"/>
      <c r="HA572" s="56"/>
      <c r="HB572" s="56"/>
      <c r="HC572" s="56"/>
      <c r="HD572" s="56"/>
      <c r="HE572" s="56"/>
      <c r="HF572" s="56"/>
      <c r="HG572" s="56"/>
      <c r="HH572" s="56"/>
      <c r="HI572" s="56"/>
      <c r="HJ572" s="56"/>
      <c r="HK572" s="56"/>
      <c r="HL572" s="56"/>
      <c r="HM572" s="56"/>
      <c r="HN572" s="56"/>
      <c r="HO572" s="56"/>
      <c r="HP572" s="56"/>
      <c r="HQ572" s="56"/>
      <c r="HR572" s="56"/>
      <c r="HS572" s="56"/>
      <c r="HT572" s="56"/>
      <c r="HU572" s="56"/>
      <c r="HV572" s="56"/>
      <c r="HW572" s="56"/>
      <c r="HX572" s="56"/>
      <c r="HY572" s="56"/>
      <c r="HZ572" s="56"/>
      <c r="IA572" s="56"/>
      <c r="IB572" s="56"/>
      <c r="IC572" s="56"/>
      <c r="ID572" s="56"/>
      <c r="IE572" s="56"/>
      <c r="IF572" s="56"/>
      <c r="IG572" s="56"/>
      <c r="IH572" s="56"/>
      <c r="II572" s="56"/>
    </row>
    <row r="573" spans="3:243" x14ac:dyDescent="0.25">
      <c r="C573" s="56"/>
      <c r="D573" s="56"/>
      <c r="E573" s="56"/>
      <c r="F573" s="354"/>
      <c r="G573" s="354"/>
      <c r="H573" s="56"/>
      <c r="I573" s="56"/>
      <c r="J573" s="56"/>
      <c r="K573" s="56"/>
      <c r="L573" s="56"/>
      <c r="M573" s="598"/>
      <c r="N573" s="56"/>
      <c r="O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c r="BY573" s="56"/>
      <c r="BZ573" s="56"/>
      <c r="CA573" s="56"/>
      <c r="CB573" s="56"/>
      <c r="CC573" s="56"/>
      <c r="CD573" s="56"/>
      <c r="CE573" s="56"/>
      <c r="CF573" s="56"/>
      <c r="CG573" s="56"/>
      <c r="CH573" s="56"/>
      <c r="CI573" s="56"/>
      <c r="CJ573" s="56"/>
      <c r="CK573" s="56"/>
      <c r="CL573" s="56"/>
      <c r="CM573" s="56"/>
      <c r="CN573" s="56"/>
      <c r="CO573" s="56"/>
      <c r="CP573" s="56"/>
      <c r="CQ573" s="56"/>
      <c r="CR573" s="56"/>
      <c r="CS573" s="56"/>
      <c r="CT573" s="56"/>
      <c r="CU573" s="56"/>
      <c r="CV573" s="56"/>
      <c r="CW573" s="56"/>
      <c r="CX573" s="56"/>
      <c r="CY573" s="56"/>
      <c r="CZ573" s="56"/>
      <c r="DA573" s="56"/>
      <c r="DB573" s="56"/>
      <c r="DC573" s="56"/>
      <c r="DD573" s="56"/>
      <c r="DE573" s="56"/>
      <c r="DF573" s="56"/>
      <c r="DG573" s="56"/>
      <c r="DH573" s="56"/>
      <c r="DI573" s="56"/>
      <c r="DJ573" s="56"/>
      <c r="DK573" s="56"/>
      <c r="DL573" s="56"/>
      <c r="DM573" s="56"/>
      <c r="DN573" s="56"/>
      <c r="DO573" s="56"/>
      <c r="DP573" s="56"/>
      <c r="DQ573" s="56"/>
      <c r="DR573" s="56"/>
      <c r="DS573" s="56"/>
      <c r="DT573" s="56"/>
      <c r="DU573" s="56"/>
      <c r="DV573" s="56"/>
      <c r="DW573" s="56"/>
      <c r="DX573" s="56"/>
      <c r="DY573" s="56"/>
      <c r="DZ573" s="56"/>
      <c r="EA573" s="56"/>
      <c r="EB573" s="56"/>
      <c r="EC573" s="56"/>
      <c r="ED573" s="56"/>
      <c r="EE573" s="56"/>
      <c r="EF573" s="56"/>
      <c r="EG573" s="56"/>
      <c r="EH573" s="56"/>
      <c r="EI573" s="56"/>
      <c r="EJ573" s="56"/>
      <c r="EK573" s="56"/>
      <c r="EL573" s="56"/>
      <c r="EM573" s="56"/>
      <c r="EN573" s="56"/>
      <c r="EO573" s="56"/>
      <c r="EP573" s="56"/>
      <c r="EQ573" s="56"/>
      <c r="ER573" s="56"/>
      <c r="ES573" s="56"/>
      <c r="ET573" s="56"/>
      <c r="EU573" s="56"/>
      <c r="EV573" s="56"/>
      <c r="EW573" s="56"/>
      <c r="EX573" s="56"/>
      <c r="EY573" s="56"/>
      <c r="EZ573" s="56"/>
      <c r="FA573" s="56"/>
      <c r="FB573" s="56"/>
      <c r="FC573" s="56"/>
      <c r="FD573" s="56"/>
      <c r="FE573" s="56"/>
      <c r="FF573" s="56"/>
      <c r="FG573" s="56"/>
      <c r="FH573" s="56"/>
      <c r="FI573" s="56"/>
      <c r="FJ573" s="56"/>
      <c r="FK573" s="56"/>
      <c r="FL573" s="56"/>
      <c r="FM573" s="56"/>
      <c r="FN573" s="56"/>
      <c r="FO573" s="56"/>
      <c r="FP573" s="56"/>
      <c r="FQ573" s="56"/>
      <c r="FR573" s="56"/>
      <c r="FS573" s="56"/>
      <c r="FT573" s="56"/>
      <c r="FU573" s="56"/>
      <c r="FV573" s="56"/>
      <c r="FW573" s="56"/>
      <c r="FX573" s="56"/>
      <c r="FY573" s="56"/>
      <c r="FZ573" s="56"/>
      <c r="GA573" s="56"/>
      <c r="GB573" s="56"/>
      <c r="GC573" s="56"/>
      <c r="GD573" s="56"/>
      <c r="GE573" s="56"/>
      <c r="GF573" s="56"/>
      <c r="GG573" s="56"/>
      <c r="GH573" s="56"/>
      <c r="GI573" s="56"/>
      <c r="GJ573" s="56"/>
      <c r="GK573" s="56"/>
      <c r="GL573" s="56"/>
      <c r="GM573" s="56"/>
      <c r="GN573" s="56"/>
      <c r="GO573" s="56"/>
      <c r="GP573" s="56"/>
      <c r="GQ573" s="56"/>
      <c r="GR573" s="56"/>
      <c r="GS573" s="56"/>
      <c r="GT573" s="56"/>
      <c r="GU573" s="56"/>
      <c r="GV573" s="56"/>
      <c r="GW573" s="56"/>
      <c r="GX573" s="56"/>
      <c r="GY573" s="56"/>
      <c r="GZ573" s="56"/>
      <c r="HA573" s="56"/>
      <c r="HB573" s="56"/>
      <c r="HC573" s="56"/>
      <c r="HD573" s="56"/>
      <c r="HE573" s="56"/>
      <c r="HF573" s="56"/>
      <c r="HG573" s="56"/>
      <c r="HH573" s="56"/>
      <c r="HI573" s="56"/>
      <c r="HJ573" s="56"/>
      <c r="HK573" s="56"/>
      <c r="HL573" s="56"/>
      <c r="HM573" s="56"/>
      <c r="HN573" s="56"/>
      <c r="HO573" s="56"/>
      <c r="HP573" s="56"/>
      <c r="HQ573" s="56"/>
      <c r="HR573" s="56"/>
      <c r="HS573" s="56"/>
      <c r="HT573" s="56"/>
      <c r="HU573" s="56"/>
      <c r="HV573" s="56"/>
      <c r="HW573" s="56"/>
      <c r="HX573" s="56"/>
      <c r="HY573" s="56"/>
      <c r="HZ573" s="56"/>
      <c r="IA573" s="56"/>
      <c r="IB573" s="56"/>
      <c r="IC573" s="56"/>
      <c r="ID573" s="56"/>
      <c r="IE573" s="56"/>
      <c r="IF573" s="56"/>
      <c r="IG573" s="56"/>
      <c r="IH573" s="56"/>
      <c r="II573" s="56"/>
    </row>
    <row r="574" spans="3:243" x14ac:dyDescent="0.25">
      <c r="C574" s="56"/>
      <c r="D574" s="56"/>
      <c r="E574" s="56"/>
      <c r="F574" s="354"/>
      <c r="G574" s="354"/>
      <c r="H574" s="56"/>
      <c r="I574" s="56"/>
      <c r="J574" s="56"/>
      <c r="K574" s="56"/>
      <c r="L574" s="56"/>
      <c r="M574" s="598"/>
      <c r="N574" s="56"/>
      <c r="O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c r="BY574" s="56"/>
      <c r="BZ574" s="56"/>
      <c r="CA574" s="56"/>
      <c r="CB574" s="56"/>
      <c r="CC574" s="56"/>
      <c r="CD574" s="56"/>
      <c r="CE574" s="56"/>
      <c r="CF574" s="56"/>
      <c r="CG574" s="56"/>
      <c r="CH574" s="56"/>
      <c r="CI574" s="56"/>
      <c r="CJ574" s="56"/>
      <c r="CK574" s="56"/>
      <c r="CL574" s="56"/>
      <c r="CM574" s="56"/>
      <c r="CN574" s="56"/>
      <c r="CO574" s="56"/>
      <c r="CP574" s="56"/>
      <c r="CQ574" s="56"/>
      <c r="CR574" s="56"/>
      <c r="CS574" s="56"/>
      <c r="CT574" s="56"/>
      <c r="CU574" s="56"/>
      <c r="CV574" s="56"/>
      <c r="CW574" s="56"/>
      <c r="CX574" s="56"/>
      <c r="CY574" s="56"/>
      <c r="CZ574" s="56"/>
      <c r="DA574" s="56"/>
      <c r="DB574" s="56"/>
      <c r="DC574" s="56"/>
      <c r="DD574" s="56"/>
      <c r="DE574" s="56"/>
      <c r="DF574" s="56"/>
      <c r="DG574" s="56"/>
      <c r="DH574" s="56"/>
      <c r="DI574" s="56"/>
      <c r="DJ574" s="56"/>
      <c r="DK574" s="56"/>
      <c r="DL574" s="56"/>
      <c r="DM574" s="56"/>
      <c r="DN574" s="56"/>
      <c r="DO574" s="56"/>
      <c r="DP574" s="56"/>
      <c r="DQ574" s="56"/>
      <c r="DR574" s="56"/>
      <c r="DS574" s="56"/>
      <c r="DT574" s="56"/>
      <c r="DU574" s="56"/>
      <c r="DV574" s="56"/>
      <c r="DW574" s="56"/>
      <c r="DX574" s="56"/>
      <c r="DY574" s="56"/>
      <c r="DZ574" s="56"/>
      <c r="EA574" s="56"/>
      <c r="EB574" s="56"/>
      <c r="EC574" s="56"/>
      <c r="ED574" s="56"/>
      <c r="EE574" s="56"/>
      <c r="EF574" s="56"/>
      <c r="EG574" s="56"/>
      <c r="EH574" s="56"/>
      <c r="EI574" s="56"/>
      <c r="EJ574" s="56"/>
      <c r="EK574" s="56"/>
      <c r="EL574" s="56"/>
      <c r="EM574" s="56"/>
      <c r="EN574" s="56"/>
      <c r="EO574" s="56"/>
      <c r="EP574" s="56"/>
      <c r="EQ574" s="56"/>
      <c r="ER574" s="56"/>
      <c r="ES574" s="56"/>
      <c r="ET574" s="56"/>
      <c r="EU574" s="56"/>
      <c r="EV574" s="56"/>
      <c r="EW574" s="56"/>
      <c r="EX574" s="56"/>
      <c r="EY574" s="56"/>
      <c r="EZ574" s="56"/>
      <c r="FA574" s="56"/>
      <c r="FB574" s="56"/>
      <c r="FC574" s="56"/>
      <c r="FD574" s="56"/>
      <c r="FE574" s="56"/>
      <c r="FF574" s="56"/>
      <c r="FG574" s="56"/>
      <c r="FH574" s="56"/>
      <c r="FI574" s="56"/>
      <c r="FJ574" s="56"/>
      <c r="FK574" s="56"/>
      <c r="FL574" s="56"/>
      <c r="FM574" s="56"/>
      <c r="FN574" s="56"/>
      <c r="FO574" s="56"/>
      <c r="FP574" s="56"/>
      <c r="FQ574" s="56"/>
      <c r="FR574" s="56"/>
      <c r="FS574" s="56"/>
      <c r="FT574" s="56"/>
      <c r="FU574" s="56"/>
      <c r="FV574" s="56"/>
      <c r="FW574" s="56"/>
      <c r="FX574" s="56"/>
      <c r="FY574" s="56"/>
      <c r="FZ574" s="56"/>
      <c r="GA574" s="56"/>
      <c r="GB574" s="56"/>
      <c r="GC574" s="56"/>
      <c r="GD574" s="56"/>
      <c r="GE574" s="56"/>
      <c r="GF574" s="56"/>
      <c r="GG574" s="56"/>
      <c r="GH574" s="56"/>
      <c r="GI574" s="56"/>
      <c r="GJ574" s="56"/>
      <c r="GK574" s="56"/>
      <c r="GL574" s="56"/>
      <c r="GM574" s="56"/>
      <c r="GN574" s="56"/>
      <c r="GO574" s="56"/>
      <c r="GP574" s="56"/>
      <c r="GQ574" s="56"/>
      <c r="GR574" s="56"/>
      <c r="GS574" s="56"/>
      <c r="GT574" s="56"/>
      <c r="GU574" s="56"/>
      <c r="GV574" s="56"/>
      <c r="GW574" s="56"/>
      <c r="GX574" s="56"/>
      <c r="GY574" s="56"/>
      <c r="GZ574" s="56"/>
      <c r="HA574" s="56"/>
      <c r="HB574" s="56"/>
      <c r="HC574" s="56"/>
      <c r="HD574" s="56"/>
      <c r="HE574" s="56"/>
      <c r="HF574" s="56"/>
      <c r="HG574" s="56"/>
      <c r="HH574" s="56"/>
      <c r="HI574" s="56"/>
      <c r="HJ574" s="56"/>
      <c r="HK574" s="56"/>
      <c r="HL574" s="56"/>
      <c r="HM574" s="56"/>
      <c r="HN574" s="56"/>
      <c r="HO574" s="56"/>
      <c r="HP574" s="56"/>
      <c r="HQ574" s="56"/>
      <c r="HR574" s="56"/>
      <c r="HS574" s="56"/>
      <c r="HT574" s="56"/>
      <c r="HU574" s="56"/>
      <c r="HV574" s="56"/>
      <c r="HW574" s="56"/>
      <c r="HX574" s="56"/>
      <c r="HY574" s="56"/>
      <c r="HZ574" s="56"/>
      <c r="IA574" s="56"/>
      <c r="IB574" s="56"/>
      <c r="IC574" s="56"/>
      <c r="ID574" s="56"/>
      <c r="IE574" s="56"/>
      <c r="IF574" s="56"/>
      <c r="IG574" s="56"/>
      <c r="IH574" s="56"/>
      <c r="II574" s="56"/>
    </row>
    <row r="575" spans="3:243" x14ac:dyDescent="0.25">
      <c r="C575" s="56"/>
      <c r="D575" s="56"/>
      <c r="E575" s="56"/>
      <c r="F575" s="354"/>
      <c r="G575" s="354"/>
      <c r="H575" s="56"/>
      <c r="I575" s="56"/>
      <c r="J575" s="56"/>
      <c r="K575" s="56"/>
      <c r="L575" s="56"/>
      <c r="M575" s="598"/>
      <c r="N575" s="56"/>
      <c r="O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c r="BY575" s="56"/>
      <c r="BZ575" s="56"/>
      <c r="CA575" s="56"/>
      <c r="CB575" s="56"/>
      <c r="CC575" s="56"/>
      <c r="CD575" s="56"/>
      <c r="CE575" s="56"/>
      <c r="CF575" s="56"/>
      <c r="CG575" s="56"/>
      <c r="CH575" s="56"/>
      <c r="CI575" s="56"/>
      <c r="CJ575" s="56"/>
      <c r="CK575" s="56"/>
      <c r="CL575" s="56"/>
      <c r="CM575" s="56"/>
      <c r="CN575" s="56"/>
      <c r="CO575" s="56"/>
      <c r="CP575" s="56"/>
      <c r="CQ575" s="56"/>
      <c r="CR575" s="56"/>
      <c r="CS575" s="56"/>
      <c r="CT575" s="56"/>
      <c r="CU575" s="56"/>
      <c r="CV575" s="56"/>
      <c r="CW575" s="56"/>
      <c r="CX575" s="56"/>
      <c r="CY575" s="56"/>
      <c r="CZ575" s="56"/>
      <c r="DA575" s="56"/>
      <c r="DB575" s="56"/>
      <c r="DC575" s="56"/>
      <c r="DD575" s="56"/>
      <c r="DE575" s="56"/>
      <c r="DF575" s="56"/>
      <c r="DG575" s="56"/>
      <c r="DH575" s="56"/>
      <c r="DI575" s="56"/>
      <c r="DJ575" s="56"/>
      <c r="DK575" s="56"/>
      <c r="DL575" s="56"/>
      <c r="DM575" s="56"/>
      <c r="DN575" s="56"/>
      <c r="DO575" s="56"/>
      <c r="DP575" s="56"/>
      <c r="DQ575" s="56"/>
      <c r="DR575" s="56"/>
      <c r="DS575" s="56"/>
      <c r="DT575" s="56"/>
      <c r="DU575" s="56"/>
      <c r="DV575" s="56"/>
      <c r="DW575" s="56"/>
      <c r="DX575" s="56"/>
      <c r="DY575" s="56"/>
      <c r="DZ575" s="56"/>
      <c r="EA575" s="56"/>
      <c r="EB575" s="56"/>
      <c r="EC575" s="56"/>
      <c r="ED575" s="56"/>
      <c r="EE575" s="56"/>
      <c r="EF575" s="56"/>
      <c r="EG575" s="56"/>
      <c r="EH575" s="56"/>
      <c r="EI575" s="56"/>
      <c r="EJ575" s="56"/>
      <c r="EK575" s="56"/>
      <c r="EL575" s="56"/>
      <c r="EM575" s="56"/>
      <c r="EN575" s="56"/>
      <c r="EO575" s="56"/>
      <c r="EP575" s="56"/>
      <c r="EQ575" s="56"/>
      <c r="ER575" s="56"/>
      <c r="ES575" s="56"/>
      <c r="ET575" s="56"/>
      <c r="EU575" s="56"/>
      <c r="EV575" s="56"/>
      <c r="EW575" s="56"/>
      <c r="EX575" s="56"/>
      <c r="EY575" s="56"/>
      <c r="EZ575" s="56"/>
      <c r="FA575" s="56"/>
      <c r="FB575" s="56"/>
      <c r="FC575" s="56"/>
      <c r="FD575" s="56"/>
      <c r="FE575" s="56"/>
      <c r="FF575" s="56"/>
      <c r="FG575" s="56"/>
      <c r="FH575" s="56"/>
      <c r="FI575" s="56"/>
      <c r="FJ575" s="56"/>
      <c r="FK575" s="56"/>
      <c r="FL575" s="56"/>
      <c r="FM575" s="56"/>
      <c r="FN575" s="56"/>
      <c r="FO575" s="56"/>
      <c r="FP575" s="56"/>
      <c r="FQ575" s="56"/>
      <c r="FR575" s="56"/>
      <c r="FS575" s="56"/>
      <c r="FT575" s="56"/>
      <c r="FU575" s="56"/>
      <c r="FV575" s="56"/>
      <c r="FW575" s="56"/>
      <c r="FX575" s="56"/>
      <c r="FY575" s="56"/>
      <c r="FZ575" s="56"/>
      <c r="GA575" s="56"/>
      <c r="GB575" s="56"/>
      <c r="GC575" s="56"/>
      <c r="GD575" s="56"/>
      <c r="GE575" s="56"/>
      <c r="GF575" s="56"/>
      <c r="GG575" s="56"/>
      <c r="GH575" s="56"/>
      <c r="GI575" s="56"/>
      <c r="GJ575" s="56"/>
      <c r="GK575" s="56"/>
      <c r="GL575" s="56"/>
      <c r="GM575" s="56"/>
      <c r="GN575" s="56"/>
      <c r="GO575" s="56"/>
      <c r="GP575" s="56"/>
      <c r="GQ575" s="56"/>
      <c r="GR575" s="56"/>
      <c r="GS575" s="56"/>
      <c r="GT575" s="56"/>
      <c r="GU575" s="56"/>
      <c r="GV575" s="56"/>
      <c r="GW575" s="56"/>
      <c r="GX575" s="56"/>
      <c r="GY575" s="56"/>
      <c r="GZ575" s="56"/>
      <c r="HA575" s="56"/>
      <c r="HB575" s="56"/>
      <c r="HC575" s="56"/>
      <c r="HD575" s="56"/>
      <c r="HE575" s="56"/>
      <c r="HF575" s="56"/>
      <c r="HG575" s="56"/>
      <c r="HH575" s="56"/>
      <c r="HI575" s="56"/>
      <c r="HJ575" s="56"/>
      <c r="HK575" s="56"/>
      <c r="HL575" s="56"/>
      <c r="HM575" s="56"/>
      <c r="HN575" s="56"/>
      <c r="HO575" s="56"/>
      <c r="HP575" s="56"/>
      <c r="HQ575" s="56"/>
      <c r="HR575" s="56"/>
      <c r="HS575" s="56"/>
      <c r="HT575" s="56"/>
      <c r="HU575" s="56"/>
      <c r="HV575" s="56"/>
      <c r="HW575" s="56"/>
      <c r="HX575" s="56"/>
      <c r="HY575" s="56"/>
      <c r="HZ575" s="56"/>
      <c r="IA575" s="56"/>
      <c r="IB575" s="56"/>
      <c r="IC575" s="56"/>
      <c r="ID575" s="56"/>
      <c r="IE575" s="56"/>
      <c r="IF575" s="56"/>
      <c r="IG575" s="56"/>
      <c r="IH575" s="56"/>
      <c r="II575" s="56"/>
    </row>
    <row r="576" spans="3:243" x14ac:dyDescent="0.25">
      <c r="C576" s="56"/>
      <c r="D576" s="56"/>
      <c r="E576" s="56"/>
      <c r="F576" s="354"/>
      <c r="G576" s="354"/>
      <c r="H576" s="56"/>
      <c r="I576" s="56"/>
      <c r="J576" s="56"/>
      <c r="K576" s="56"/>
      <c r="L576" s="56"/>
      <c r="M576" s="598"/>
      <c r="N576" s="56"/>
      <c r="O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c r="BY576" s="56"/>
      <c r="BZ576" s="56"/>
      <c r="CA576" s="56"/>
      <c r="CB576" s="56"/>
      <c r="CC576" s="56"/>
      <c r="CD576" s="56"/>
      <c r="CE576" s="56"/>
      <c r="CF576" s="56"/>
      <c r="CG576" s="56"/>
      <c r="CH576" s="56"/>
      <c r="CI576" s="56"/>
      <c r="CJ576" s="56"/>
      <c r="CK576" s="56"/>
      <c r="CL576" s="56"/>
      <c r="CM576" s="56"/>
      <c r="CN576" s="56"/>
      <c r="CO576" s="56"/>
      <c r="CP576" s="56"/>
      <c r="CQ576" s="56"/>
      <c r="CR576" s="56"/>
      <c r="CS576" s="56"/>
      <c r="CT576" s="56"/>
      <c r="CU576" s="56"/>
      <c r="CV576" s="56"/>
      <c r="CW576" s="56"/>
      <c r="CX576" s="56"/>
      <c r="CY576" s="56"/>
      <c r="CZ576" s="56"/>
      <c r="DA576" s="56"/>
      <c r="DB576" s="56"/>
      <c r="DC576" s="56"/>
      <c r="DD576" s="56"/>
      <c r="DE576" s="56"/>
      <c r="DF576" s="56"/>
      <c r="DG576" s="56"/>
      <c r="DH576" s="56"/>
      <c r="DI576" s="56"/>
      <c r="DJ576" s="56"/>
      <c r="DK576" s="56"/>
      <c r="DL576" s="56"/>
      <c r="DM576" s="56"/>
      <c r="DN576" s="56"/>
      <c r="DO576" s="56"/>
      <c r="DP576" s="56"/>
      <c r="DQ576" s="56"/>
      <c r="DR576" s="56"/>
      <c r="DS576" s="56"/>
      <c r="DT576" s="56"/>
      <c r="DU576" s="56"/>
      <c r="DV576" s="56"/>
      <c r="DW576" s="56"/>
      <c r="DX576" s="56"/>
      <c r="DY576" s="56"/>
      <c r="DZ576" s="56"/>
      <c r="EA576" s="56"/>
      <c r="EB576" s="56"/>
      <c r="EC576" s="56"/>
      <c r="ED576" s="56"/>
      <c r="EE576" s="56"/>
      <c r="EF576" s="56"/>
      <c r="EG576" s="56"/>
      <c r="EH576" s="56"/>
      <c r="EI576" s="56"/>
      <c r="EJ576" s="56"/>
      <c r="EK576" s="56"/>
      <c r="EL576" s="56"/>
      <c r="EM576" s="56"/>
      <c r="EN576" s="56"/>
      <c r="EO576" s="56"/>
      <c r="EP576" s="56"/>
      <c r="EQ576" s="56"/>
      <c r="ER576" s="56"/>
      <c r="ES576" s="56"/>
      <c r="ET576" s="56"/>
      <c r="EU576" s="56"/>
      <c r="EV576" s="56"/>
      <c r="EW576" s="56"/>
      <c r="EX576" s="56"/>
      <c r="EY576" s="56"/>
      <c r="EZ576" s="56"/>
      <c r="FA576" s="56"/>
      <c r="FB576" s="56"/>
      <c r="FC576" s="56"/>
      <c r="FD576" s="56"/>
      <c r="FE576" s="56"/>
      <c r="FF576" s="56"/>
      <c r="FG576" s="56"/>
      <c r="FH576" s="56"/>
      <c r="FI576" s="56"/>
      <c r="FJ576" s="56"/>
      <c r="FK576" s="56"/>
      <c r="FL576" s="56"/>
      <c r="FM576" s="56"/>
      <c r="FN576" s="56"/>
      <c r="FO576" s="56"/>
      <c r="FP576" s="56"/>
      <c r="FQ576" s="56"/>
      <c r="FR576" s="56"/>
      <c r="FS576" s="56"/>
      <c r="FT576" s="56"/>
      <c r="FU576" s="56"/>
      <c r="FV576" s="56"/>
      <c r="FW576" s="56"/>
      <c r="FX576" s="56"/>
      <c r="FY576" s="56"/>
      <c r="FZ576" s="56"/>
      <c r="GA576" s="56"/>
      <c r="GB576" s="56"/>
      <c r="GC576" s="56"/>
      <c r="GD576" s="56"/>
      <c r="GE576" s="56"/>
      <c r="GF576" s="56"/>
      <c r="GG576" s="56"/>
      <c r="GH576" s="56"/>
      <c r="GI576" s="56"/>
      <c r="GJ576" s="56"/>
      <c r="GK576" s="56"/>
      <c r="GL576" s="56"/>
      <c r="GM576" s="56"/>
      <c r="GN576" s="56"/>
      <c r="GO576" s="56"/>
      <c r="GP576" s="56"/>
      <c r="GQ576" s="56"/>
      <c r="GR576" s="56"/>
      <c r="GS576" s="56"/>
      <c r="GT576" s="56"/>
      <c r="GU576" s="56"/>
      <c r="GV576" s="56"/>
      <c r="GW576" s="56"/>
      <c r="GX576" s="56"/>
      <c r="GY576" s="56"/>
      <c r="GZ576" s="56"/>
      <c r="HA576" s="56"/>
      <c r="HB576" s="56"/>
      <c r="HC576" s="56"/>
      <c r="HD576" s="56"/>
      <c r="HE576" s="56"/>
      <c r="HF576" s="56"/>
      <c r="HG576" s="56"/>
      <c r="HH576" s="56"/>
      <c r="HI576" s="56"/>
      <c r="HJ576" s="56"/>
      <c r="HK576" s="56"/>
      <c r="HL576" s="56"/>
      <c r="HM576" s="56"/>
      <c r="HN576" s="56"/>
      <c r="HO576" s="56"/>
      <c r="HP576" s="56"/>
      <c r="HQ576" s="56"/>
      <c r="HR576" s="56"/>
      <c r="HS576" s="56"/>
      <c r="HT576" s="56"/>
      <c r="HU576" s="56"/>
      <c r="HV576" s="56"/>
      <c r="HW576" s="56"/>
      <c r="HX576" s="56"/>
      <c r="HY576" s="56"/>
      <c r="HZ576" s="56"/>
      <c r="IA576" s="56"/>
      <c r="IB576" s="56"/>
      <c r="IC576" s="56"/>
      <c r="ID576" s="56"/>
      <c r="IE576" s="56"/>
      <c r="IF576" s="56"/>
      <c r="IG576" s="56"/>
      <c r="IH576" s="56"/>
      <c r="II576" s="56"/>
    </row>
    <row r="577" spans="3:243" x14ac:dyDescent="0.25">
      <c r="C577" s="56"/>
      <c r="D577" s="56"/>
      <c r="E577" s="56"/>
      <c r="F577" s="354"/>
      <c r="G577" s="354"/>
      <c r="H577" s="56"/>
      <c r="I577" s="56"/>
      <c r="J577" s="56"/>
      <c r="K577" s="56"/>
      <c r="L577" s="56"/>
      <c r="M577" s="598"/>
      <c r="N577" s="56"/>
      <c r="O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c r="BY577" s="56"/>
      <c r="BZ577" s="56"/>
      <c r="CA577" s="56"/>
      <c r="CB577" s="56"/>
      <c r="CC577" s="56"/>
      <c r="CD577" s="56"/>
      <c r="CE577" s="56"/>
      <c r="CF577" s="56"/>
      <c r="CG577" s="56"/>
      <c r="CH577" s="56"/>
      <c r="CI577" s="56"/>
      <c r="CJ577" s="56"/>
      <c r="CK577" s="56"/>
      <c r="CL577" s="56"/>
      <c r="CM577" s="56"/>
      <c r="CN577" s="56"/>
      <c r="CO577" s="56"/>
      <c r="CP577" s="56"/>
      <c r="CQ577" s="56"/>
      <c r="CR577" s="56"/>
      <c r="CS577" s="56"/>
      <c r="CT577" s="56"/>
      <c r="CU577" s="56"/>
      <c r="CV577" s="56"/>
      <c r="CW577" s="56"/>
      <c r="CX577" s="56"/>
      <c r="CY577" s="56"/>
      <c r="CZ577" s="56"/>
      <c r="DA577" s="56"/>
      <c r="DB577" s="56"/>
      <c r="DC577" s="56"/>
      <c r="DD577" s="56"/>
      <c r="DE577" s="56"/>
      <c r="DF577" s="56"/>
      <c r="DG577" s="56"/>
      <c r="DH577" s="56"/>
      <c r="DI577" s="56"/>
      <c r="DJ577" s="56"/>
      <c r="DK577" s="56"/>
      <c r="DL577" s="56"/>
      <c r="DM577" s="56"/>
      <c r="DN577" s="56"/>
      <c r="DO577" s="56"/>
      <c r="DP577" s="56"/>
      <c r="DQ577" s="56"/>
      <c r="DR577" s="56"/>
      <c r="DS577" s="56"/>
      <c r="DT577" s="56"/>
      <c r="DU577" s="56"/>
      <c r="DV577" s="56"/>
      <c r="DW577" s="56"/>
      <c r="DX577" s="56"/>
      <c r="DY577" s="56"/>
      <c r="DZ577" s="56"/>
      <c r="EA577" s="56"/>
      <c r="EB577" s="56"/>
      <c r="EC577" s="56"/>
      <c r="ED577" s="56"/>
      <c r="EE577" s="56"/>
      <c r="EF577" s="56"/>
      <c r="EG577" s="56"/>
      <c r="EH577" s="56"/>
      <c r="EI577" s="56"/>
      <c r="EJ577" s="56"/>
      <c r="EK577" s="56"/>
      <c r="EL577" s="56"/>
      <c r="EM577" s="56"/>
      <c r="EN577" s="56"/>
      <c r="EO577" s="56"/>
      <c r="EP577" s="56"/>
      <c r="EQ577" s="56"/>
      <c r="ER577" s="56"/>
      <c r="ES577" s="56"/>
      <c r="ET577" s="56"/>
      <c r="EU577" s="56"/>
      <c r="EV577" s="56"/>
      <c r="EW577" s="56"/>
      <c r="EX577" s="56"/>
      <c r="EY577" s="56"/>
      <c r="EZ577" s="56"/>
      <c r="FA577" s="56"/>
      <c r="FB577" s="56"/>
      <c r="FC577" s="56"/>
      <c r="FD577" s="56"/>
      <c r="FE577" s="56"/>
      <c r="FF577" s="56"/>
      <c r="FG577" s="56"/>
      <c r="FH577" s="56"/>
      <c r="FI577" s="56"/>
      <c r="FJ577" s="56"/>
      <c r="FK577" s="56"/>
      <c r="FL577" s="56"/>
      <c r="FM577" s="56"/>
      <c r="FN577" s="56"/>
      <c r="FO577" s="56"/>
      <c r="FP577" s="56"/>
      <c r="FQ577" s="56"/>
      <c r="FR577" s="56"/>
      <c r="FS577" s="56"/>
      <c r="FT577" s="56"/>
      <c r="FU577" s="56"/>
      <c r="FV577" s="56"/>
      <c r="FW577" s="56"/>
      <c r="FX577" s="56"/>
      <c r="FY577" s="56"/>
      <c r="FZ577" s="56"/>
      <c r="GA577" s="56"/>
      <c r="GB577" s="56"/>
      <c r="GC577" s="56"/>
      <c r="GD577" s="56"/>
      <c r="GE577" s="56"/>
      <c r="GF577" s="56"/>
      <c r="GG577" s="56"/>
      <c r="GH577" s="56"/>
      <c r="GI577" s="56"/>
      <c r="GJ577" s="56"/>
      <c r="GK577" s="56"/>
      <c r="GL577" s="56"/>
      <c r="GM577" s="56"/>
      <c r="GN577" s="56"/>
      <c r="GO577" s="56"/>
      <c r="GP577" s="56"/>
      <c r="GQ577" s="56"/>
      <c r="GR577" s="56"/>
      <c r="GS577" s="56"/>
      <c r="GT577" s="56"/>
      <c r="GU577" s="56"/>
      <c r="GV577" s="56"/>
      <c r="GW577" s="56"/>
      <c r="GX577" s="56"/>
      <c r="GY577" s="56"/>
      <c r="GZ577" s="56"/>
      <c r="HA577" s="56"/>
      <c r="HB577" s="56"/>
      <c r="HC577" s="56"/>
      <c r="HD577" s="56"/>
      <c r="HE577" s="56"/>
      <c r="HF577" s="56"/>
      <c r="HG577" s="56"/>
      <c r="HH577" s="56"/>
      <c r="HI577" s="56"/>
      <c r="HJ577" s="56"/>
      <c r="HK577" s="56"/>
      <c r="HL577" s="56"/>
      <c r="HM577" s="56"/>
      <c r="HN577" s="56"/>
      <c r="HO577" s="56"/>
      <c r="HP577" s="56"/>
      <c r="HQ577" s="56"/>
      <c r="HR577" s="56"/>
      <c r="HS577" s="56"/>
      <c r="HT577" s="56"/>
      <c r="HU577" s="56"/>
      <c r="HV577" s="56"/>
      <c r="HW577" s="56"/>
      <c r="HX577" s="56"/>
      <c r="HY577" s="56"/>
      <c r="HZ577" s="56"/>
      <c r="IA577" s="56"/>
      <c r="IB577" s="56"/>
      <c r="IC577" s="56"/>
      <c r="ID577" s="56"/>
      <c r="IE577" s="56"/>
      <c r="IF577" s="56"/>
      <c r="IG577" s="56"/>
      <c r="IH577" s="56"/>
      <c r="II577" s="56"/>
    </row>
    <row r="578" spans="3:243" x14ac:dyDescent="0.25">
      <c r="C578" s="56"/>
      <c r="D578" s="56"/>
      <c r="E578" s="56"/>
      <c r="F578" s="354"/>
      <c r="G578" s="354"/>
      <c r="H578" s="56"/>
      <c r="I578" s="56"/>
      <c r="J578" s="56"/>
      <c r="K578" s="56"/>
      <c r="L578" s="56"/>
      <c r="M578" s="598"/>
      <c r="N578" s="56"/>
      <c r="O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c r="BY578" s="56"/>
      <c r="BZ578" s="56"/>
      <c r="CA578" s="56"/>
      <c r="CB578" s="56"/>
      <c r="CC578" s="56"/>
      <c r="CD578" s="56"/>
      <c r="CE578" s="56"/>
      <c r="CF578" s="56"/>
      <c r="CG578" s="56"/>
      <c r="CH578" s="56"/>
      <c r="CI578" s="56"/>
      <c r="CJ578" s="56"/>
      <c r="CK578" s="56"/>
      <c r="CL578" s="56"/>
      <c r="CM578" s="56"/>
      <c r="CN578" s="56"/>
      <c r="CO578" s="56"/>
      <c r="CP578" s="56"/>
      <c r="CQ578" s="56"/>
      <c r="CR578" s="56"/>
      <c r="CS578" s="56"/>
      <c r="CT578" s="56"/>
      <c r="CU578" s="56"/>
      <c r="CV578" s="56"/>
      <c r="CW578" s="56"/>
      <c r="CX578" s="56"/>
      <c r="CY578" s="56"/>
      <c r="CZ578" s="56"/>
      <c r="DA578" s="56"/>
      <c r="DB578" s="56"/>
      <c r="DC578" s="56"/>
      <c r="DD578" s="56"/>
      <c r="DE578" s="56"/>
      <c r="DF578" s="56"/>
      <c r="DG578" s="56"/>
      <c r="DH578" s="56"/>
      <c r="DI578" s="56"/>
      <c r="DJ578" s="56"/>
      <c r="DK578" s="56"/>
      <c r="DL578" s="56"/>
      <c r="DM578" s="56"/>
      <c r="DN578" s="56"/>
      <c r="DO578" s="56"/>
      <c r="DP578" s="56"/>
      <c r="DQ578" s="56"/>
      <c r="DR578" s="56"/>
      <c r="DS578" s="56"/>
      <c r="DT578" s="56"/>
      <c r="DU578" s="56"/>
      <c r="DV578" s="56"/>
      <c r="DW578" s="56"/>
      <c r="DX578" s="56"/>
      <c r="DY578" s="56"/>
      <c r="DZ578" s="56"/>
      <c r="EA578" s="56"/>
      <c r="EB578" s="56"/>
      <c r="EC578" s="56"/>
      <c r="ED578" s="56"/>
      <c r="EE578" s="56"/>
      <c r="EF578" s="56"/>
      <c r="EG578" s="56"/>
      <c r="EH578" s="56"/>
      <c r="EI578" s="56"/>
      <c r="EJ578" s="56"/>
      <c r="EK578" s="56"/>
      <c r="EL578" s="56"/>
      <c r="EM578" s="56"/>
      <c r="EN578" s="56"/>
      <c r="EO578" s="56"/>
      <c r="EP578" s="56"/>
      <c r="EQ578" s="56"/>
      <c r="ER578" s="56"/>
      <c r="ES578" s="56"/>
      <c r="ET578" s="56"/>
      <c r="EU578" s="56"/>
      <c r="EV578" s="56"/>
      <c r="EW578" s="56"/>
      <c r="EX578" s="56"/>
      <c r="EY578" s="56"/>
      <c r="EZ578" s="56"/>
      <c r="FA578" s="56"/>
      <c r="FB578" s="56"/>
      <c r="FC578" s="56"/>
      <c r="FD578" s="56"/>
      <c r="FE578" s="56"/>
      <c r="FF578" s="56"/>
      <c r="FG578" s="56"/>
      <c r="FH578" s="56"/>
      <c r="FI578" s="56"/>
      <c r="FJ578" s="56"/>
      <c r="FK578" s="56"/>
      <c r="FL578" s="56"/>
      <c r="FM578" s="56"/>
      <c r="FN578" s="56"/>
      <c r="FO578" s="56"/>
      <c r="FP578" s="56"/>
      <c r="FQ578" s="56"/>
      <c r="FR578" s="56"/>
      <c r="FS578" s="56"/>
      <c r="FT578" s="56"/>
      <c r="FU578" s="56"/>
      <c r="FV578" s="56"/>
      <c r="FW578" s="56"/>
      <c r="FX578" s="56"/>
      <c r="FY578" s="56"/>
      <c r="FZ578" s="56"/>
      <c r="GA578" s="56"/>
      <c r="GB578" s="56"/>
      <c r="GC578" s="56"/>
      <c r="GD578" s="56"/>
      <c r="GE578" s="56"/>
      <c r="GF578" s="56"/>
      <c r="GG578" s="56"/>
      <c r="GH578" s="56"/>
      <c r="GI578" s="56"/>
      <c r="GJ578" s="56"/>
      <c r="GK578" s="56"/>
      <c r="GL578" s="56"/>
      <c r="GM578" s="56"/>
      <c r="GN578" s="56"/>
      <c r="GO578" s="56"/>
      <c r="GP578" s="56"/>
      <c r="GQ578" s="56"/>
      <c r="GR578" s="56"/>
      <c r="GS578" s="56"/>
      <c r="GT578" s="56"/>
      <c r="GU578" s="56"/>
      <c r="GV578" s="56"/>
      <c r="GW578" s="56"/>
      <c r="GX578" s="56"/>
      <c r="GY578" s="56"/>
      <c r="GZ578" s="56"/>
      <c r="HA578" s="56"/>
      <c r="HB578" s="56"/>
      <c r="HC578" s="56"/>
      <c r="HD578" s="56"/>
      <c r="HE578" s="56"/>
      <c r="HF578" s="56"/>
      <c r="HG578" s="56"/>
      <c r="HH578" s="56"/>
      <c r="HI578" s="56"/>
      <c r="HJ578" s="56"/>
      <c r="HK578" s="56"/>
      <c r="HL578" s="56"/>
      <c r="HM578" s="56"/>
      <c r="HN578" s="56"/>
      <c r="HO578" s="56"/>
      <c r="HP578" s="56"/>
      <c r="HQ578" s="56"/>
      <c r="HR578" s="56"/>
      <c r="HS578" s="56"/>
      <c r="HT578" s="56"/>
      <c r="HU578" s="56"/>
      <c r="HV578" s="56"/>
      <c r="HW578" s="56"/>
      <c r="HX578" s="56"/>
      <c r="HY578" s="56"/>
      <c r="HZ578" s="56"/>
      <c r="IA578" s="56"/>
      <c r="IB578" s="56"/>
      <c r="IC578" s="56"/>
      <c r="ID578" s="56"/>
      <c r="IE578" s="56"/>
      <c r="IF578" s="56"/>
      <c r="IG578" s="56"/>
      <c r="IH578" s="56"/>
      <c r="II578" s="56"/>
    </row>
    <row r="579" spans="3:243" x14ac:dyDescent="0.25">
      <c r="C579" s="56"/>
      <c r="D579" s="56"/>
      <c r="E579" s="56"/>
      <c r="F579" s="354"/>
      <c r="G579" s="354"/>
      <c r="H579" s="56"/>
      <c r="I579" s="56"/>
      <c r="J579" s="56"/>
      <c r="K579" s="56"/>
      <c r="L579" s="56"/>
      <c r="M579" s="598"/>
      <c r="N579" s="56"/>
      <c r="O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c r="BY579" s="56"/>
      <c r="BZ579" s="56"/>
      <c r="CA579" s="56"/>
      <c r="CB579" s="56"/>
      <c r="CC579" s="56"/>
      <c r="CD579" s="56"/>
      <c r="CE579" s="56"/>
      <c r="CF579" s="56"/>
      <c r="CG579" s="56"/>
      <c r="CH579" s="56"/>
      <c r="CI579" s="56"/>
      <c r="CJ579" s="56"/>
      <c r="CK579" s="56"/>
      <c r="CL579" s="56"/>
      <c r="CM579" s="56"/>
      <c r="CN579" s="56"/>
      <c r="CO579" s="56"/>
      <c r="CP579" s="56"/>
      <c r="CQ579" s="56"/>
      <c r="CR579" s="56"/>
      <c r="CS579" s="56"/>
      <c r="CT579" s="56"/>
      <c r="CU579" s="56"/>
      <c r="CV579" s="56"/>
      <c r="CW579" s="56"/>
      <c r="CX579" s="56"/>
      <c r="CY579" s="56"/>
      <c r="CZ579" s="56"/>
      <c r="DA579" s="56"/>
      <c r="DB579" s="56"/>
      <c r="DC579" s="56"/>
      <c r="DD579" s="56"/>
      <c r="DE579" s="56"/>
      <c r="DF579" s="56"/>
      <c r="DG579" s="56"/>
      <c r="DH579" s="56"/>
      <c r="DI579" s="56"/>
      <c r="DJ579" s="56"/>
      <c r="DK579" s="56"/>
      <c r="DL579" s="56"/>
      <c r="DM579" s="56"/>
      <c r="DN579" s="56"/>
      <c r="DO579" s="56"/>
      <c r="DP579" s="56"/>
      <c r="DQ579" s="56"/>
      <c r="DR579" s="56"/>
      <c r="DS579" s="56"/>
      <c r="DT579" s="56"/>
      <c r="DU579" s="56"/>
      <c r="DV579" s="56"/>
      <c r="DW579" s="56"/>
      <c r="DX579" s="56"/>
      <c r="DY579" s="56"/>
      <c r="DZ579" s="56"/>
      <c r="EA579" s="56"/>
      <c r="EB579" s="56"/>
      <c r="EC579" s="56"/>
      <c r="ED579" s="56"/>
      <c r="EE579" s="56"/>
      <c r="EF579" s="56"/>
      <c r="EG579" s="56"/>
      <c r="EH579" s="56"/>
      <c r="EI579" s="56"/>
      <c r="EJ579" s="56"/>
      <c r="EK579" s="56"/>
      <c r="EL579" s="56"/>
      <c r="EM579" s="56"/>
      <c r="EN579" s="56"/>
      <c r="EO579" s="56"/>
      <c r="EP579" s="56"/>
      <c r="EQ579" s="56"/>
      <c r="ER579" s="56"/>
      <c r="ES579" s="56"/>
      <c r="ET579" s="56"/>
      <c r="EU579" s="56"/>
      <c r="EV579" s="56"/>
      <c r="EW579" s="56"/>
      <c r="EX579" s="56"/>
      <c r="EY579" s="56"/>
      <c r="EZ579" s="56"/>
      <c r="FA579" s="56"/>
      <c r="FB579" s="56"/>
      <c r="FC579" s="56"/>
      <c r="FD579" s="56"/>
      <c r="FE579" s="56"/>
      <c r="FF579" s="56"/>
      <c r="FG579" s="56"/>
      <c r="FH579" s="56"/>
      <c r="FI579" s="56"/>
      <c r="FJ579" s="56"/>
      <c r="FK579" s="56"/>
      <c r="FL579" s="56"/>
      <c r="FM579" s="56"/>
      <c r="FN579" s="56"/>
      <c r="FO579" s="56"/>
      <c r="FP579" s="56"/>
      <c r="FQ579" s="56"/>
      <c r="FR579" s="56"/>
      <c r="FS579" s="56"/>
      <c r="FT579" s="56"/>
      <c r="FU579" s="56"/>
      <c r="FV579" s="56"/>
      <c r="FW579" s="56"/>
      <c r="FX579" s="56"/>
      <c r="FY579" s="56"/>
      <c r="FZ579" s="56"/>
      <c r="GA579" s="56"/>
      <c r="GB579" s="56"/>
      <c r="GC579" s="56"/>
      <c r="GD579" s="56"/>
      <c r="GE579" s="56"/>
      <c r="GF579" s="56"/>
      <c r="GG579" s="56"/>
      <c r="GH579" s="56"/>
      <c r="GI579" s="56"/>
      <c r="GJ579" s="56"/>
      <c r="GK579" s="56"/>
      <c r="GL579" s="56"/>
      <c r="GM579" s="56"/>
      <c r="GN579" s="56"/>
      <c r="GO579" s="56"/>
      <c r="GP579" s="56"/>
      <c r="GQ579" s="56"/>
      <c r="GR579" s="56"/>
      <c r="GS579" s="56"/>
      <c r="GT579" s="56"/>
      <c r="GU579" s="56"/>
      <c r="GV579" s="56"/>
      <c r="GW579" s="56"/>
      <c r="GX579" s="56"/>
      <c r="GY579" s="56"/>
      <c r="GZ579" s="56"/>
      <c r="HA579" s="56"/>
      <c r="HB579" s="56"/>
      <c r="HC579" s="56"/>
      <c r="HD579" s="56"/>
      <c r="HE579" s="56"/>
      <c r="HF579" s="56"/>
      <c r="HG579" s="56"/>
      <c r="HH579" s="56"/>
      <c r="HI579" s="56"/>
      <c r="HJ579" s="56"/>
      <c r="HK579" s="56"/>
      <c r="HL579" s="56"/>
      <c r="HM579" s="56"/>
      <c r="HN579" s="56"/>
      <c r="HO579" s="56"/>
      <c r="HP579" s="56"/>
      <c r="HQ579" s="56"/>
      <c r="HR579" s="56"/>
      <c r="HS579" s="56"/>
      <c r="HT579" s="56"/>
      <c r="HU579" s="56"/>
      <c r="HV579" s="56"/>
      <c r="HW579" s="56"/>
      <c r="HX579" s="56"/>
      <c r="HY579" s="56"/>
      <c r="HZ579" s="56"/>
      <c r="IA579" s="56"/>
      <c r="IB579" s="56"/>
      <c r="IC579" s="56"/>
      <c r="ID579" s="56"/>
      <c r="IE579" s="56"/>
      <c r="IF579" s="56"/>
      <c r="IG579" s="56"/>
      <c r="IH579" s="56"/>
      <c r="II579" s="56"/>
    </row>
    <row r="580" spans="3:243" x14ac:dyDescent="0.25">
      <c r="C580" s="56"/>
      <c r="D580" s="56"/>
      <c r="E580" s="56"/>
      <c r="F580" s="354"/>
      <c r="G580" s="354"/>
      <c r="H580" s="56"/>
      <c r="I580" s="56"/>
      <c r="J580" s="56"/>
      <c r="K580" s="56"/>
      <c r="L580" s="56"/>
      <c r="M580" s="598"/>
      <c r="N580" s="56"/>
      <c r="O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c r="BY580" s="56"/>
      <c r="BZ580" s="56"/>
      <c r="CA580" s="56"/>
      <c r="CB580" s="56"/>
      <c r="CC580" s="56"/>
      <c r="CD580" s="56"/>
      <c r="CE580" s="56"/>
      <c r="CF580" s="56"/>
      <c r="CG580" s="56"/>
      <c r="CH580" s="56"/>
      <c r="CI580" s="56"/>
      <c r="CJ580" s="56"/>
      <c r="CK580" s="56"/>
      <c r="CL580" s="56"/>
      <c r="CM580" s="56"/>
      <c r="CN580" s="56"/>
      <c r="CO580" s="56"/>
      <c r="CP580" s="56"/>
      <c r="CQ580" s="56"/>
      <c r="CR580" s="56"/>
      <c r="CS580" s="56"/>
      <c r="CT580" s="56"/>
      <c r="CU580" s="56"/>
      <c r="CV580" s="56"/>
      <c r="CW580" s="56"/>
      <c r="CX580" s="56"/>
      <c r="CY580" s="56"/>
      <c r="CZ580" s="56"/>
      <c r="DA580" s="56"/>
      <c r="DB580" s="56"/>
      <c r="DC580" s="56"/>
      <c r="DD580" s="56"/>
      <c r="DE580" s="56"/>
      <c r="DF580" s="56"/>
      <c r="DG580" s="56"/>
      <c r="DH580" s="56"/>
      <c r="DI580" s="56"/>
      <c r="DJ580" s="56"/>
      <c r="DK580" s="56"/>
      <c r="DL580" s="56"/>
      <c r="DM580" s="56"/>
      <c r="DN580" s="56"/>
      <c r="DO580" s="56"/>
      <c r="DP580" s="56"/>
      <c r="DQ580" s="56"/>
      <c r="DR580" s="56"/>
      <c r="DS580" s="56"/>
      <c r="DT580" s="56"/>
      <c r="DU580" s="56"/>
      <c r="DV580" s="56"/>
      <c r="DW580" s="56"/>
      <c r="DX580" s="56"/>
      <c r="DY580" s="56"/>
      <c r="DZ580" s="56"/>
      <c r="EA580" s="56"/>
      <c r="EB580" s="56"/>
      <c r="EC580" s="56"/>
      <c r="ED580" s="56"/>
      <c r="EE580" s="56"/>
      <c r="EF580" s="56"/>
      <c r="EG580" s="56"/>
      <c r="EH580" s="56"/>
      <c r="EI580" s="56"/>
      <c r="EJ580" s="56"/>
      <c r="EK580" s="56"/>
      <c r="EL580" s="56"/>
      <c r="EM580" s="56"/>
      <c r="EN580" s="56"/>
      <c r="EO580" s="56"/>
      <c r="EP580" s="56"/>
      <c r="EQ580" s="56"/>
      <c r="ER580" s="56"/>
      <c r="ES580" s="56"/>
      <c r="ET580" s="56"/>
      <c r="EU580" s="56"/>
      <c r="EV580" s="56"/>
      <c r="EW580" s="56"/>
      <c r="EX580" s="56"/>
      <c r="EY580" s="56"/>
      <c r="EZ580" s="56"/>
      <c r="FA580" s="56"/>
      <c r="FB580" s="56"/>
      <c r="FC580" s="56"/>
      <c r="FD580" s="56"/>
      <c r="FE580" s="56"/>
      <c r="FF580" s="56"/>
      <c r="FG580" s="56"/>
      <c r="FH580" s="56"/>
      <c r="FI580" s="56"/>
      <c r="FJ580" s="56"/>
      <c r="FK580" s="56"/>
      <c r="FL580" s="56"/>
      <c r="FM580" s="56"/>
      <c r="FN580" s="56"/>
      <c r="FO580" s="56"/>
      <c r="FP580" s="56"/>
      <c r="FQ580" s="56"/>
      <c r="FR580" s="56"/>
      <c r="FS580" s="56"/>
      <c r="FT580" s="56"/>
      <c r="FU580" s="56"/>
      <c r="FV580" s="56"/>
      <c r="FW580" s="56"/>
      <c r="FX580" s="56"/>
      <c r="FY580" s="56"/>
      <c r="FZ580" s="56"/>
      <c r="GA580" s="56"/>
      <c r="GB580" s="56"/>
      <c r="GC580" s="56"/>
      <c r="GD580" s="56"/>
      <c r="GE580" s="56"/>
      <c r="GF580" s="56"/>
      <c r="GG580" s="56"/>
      <c r="GH580" s="56"/>
      <c r="GI580" s="56"/>
      <c r="GJ580" s="56"/>
      <c r="GK580" s="56"/>
      <c r="GL580" s="56"/>
      <c r="GM580" s="56"/>
      <c r="GN580" s="56"/>
      <c r="GO580" s="56"/>
      <c r="GP580" s="56"/>
      <c r="GQ580" s="56"/>
      <c r="GR580" s="56"/>
      <c r="GS580" s="56"/>
      <c r="GT580" s="56"/>
      <c r="GU580" s="56"/>
      <c r="GV580" s="56"/>
      <c r="GW580" s="56"/>
      <c r="GX580" s="56"/>
      <c r="GY580" s="56"/>
      <c r="GZ580" s="56"/>
      <c r="HA580" s="56"/>
      <c r="HB580" s="56"/>
      <c r="HC580" s="56"/>
      <c r="HD580" s="56"/>
      <c r="HE580" s="56"/>
      <c r="HF580" s="56"/>
      <c r="HG580" s="56"/>
      <c r="HH580" s="56"/>
      <c r="HI580" s="56"/>
      <c r="HJ580" s="56"/>
      <c r="HK580" s="56"/>
      <c r="HL580" s="56"/>
      <c r="HM580" s="56"/>
      <c r="HN580" s="56"/>
      <c r="HO580" s="56"/>
      <c r="HP580" s="56"/>
      <c r="HQ580" s="56"/>
      <c r="HR580" s="56"/>
      <c r="HS580" s="56"/>
      <c r="HT580" s="56"/>
      <c r="HU580" s="56"/>
      <c r="HV580" s="56"/>
      <c r="HW580" s="56"/>
      <c r="HX580" s="56"/>
      <c r="HY580" s="56"/>
      <c r="HZ580" s="56"/>
      <c r="IA580" s="56"/>
      <c r="IB580" s="56"/>
      <c r="IC580" s="56"/>
      <c r="ID580" s="56"/>
      <c r="IE580" s="56"/>
      <c r="IF580" s="56"/>
      <c r="IG580" s="56"/>
      <c r="IH580" s="56"/>
      <c r="II580" s="56"/>
    </row>
    <row r="581" spans="3:243" x14ac:dyDescent="0.25">
      <c r="C581" s="56"/>
      <c r="D581" s="56"/>
      <c r="E581" s="56"/>
      <c r="F581" s="354"/>
      <c r="G581" s="354"/>
      <c r="H581" s="56"/>
      <c r="I581" s="56"/>
      <c r="J581" s="56"/>
      <c r="K581" s="56"/>
      <c r="L581" s="56"/>
      <c r="M581" s="598"/>
      <c r="N581" s="56"/>
      <c r="O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c r="BY581" s="56"/>
      <c r="BZ581" s="56"/>
      <c r="CA581" s="56"/>
      <c r="CB581" s="56"/>
      <c r="CC581" s="56"/>
      <c r="CD581" s="56"/>
      <c r="CE581" s="56"/>
      <c r="CF581" s="56"/>
      <c r="CG581" s="56"/>
      <c r="CH581" s="56"/>
      <c r="CI581" s="56"/>
      <c r="CJ581" s="56"/>
      <c r="CK581" s="56"/>
      <c r="CL581" s="56"/>
      <c r="CM581" s="56"/>
      <c r="CN581" s="56"/>
      <c r="CO581" s="56"/>
      <c r="CP581" s="56"/>
      <c r="CQ581" s="56"/>
      <c r="CR581" s="56"/>
      <c r="CS581" s="56"/>
      <c r="CT581" s="56"/>
      <c r="CU581" s="56"/>
      <c r="CV581" s="56"/>
      <c r="CW581" s="56"/>
      <c r="CX581" s="56"/>
      <c r="CY581" s="56"/>
      <c r="CZ581" s="56"/>
      <c r="DA581" s="56"/>
      <c r="DB581" s="56"/>
      <c r="DC581" s="56"/>
      <c r="DD581" s="56"/>
      <c r="DE581" s="56"/>
      <c r="DF581" s="56"/>
      <c r="DG581" s="56"/>
      <c r="DH581" s="56"/>
      <c r="DI581" s="56"/>
      <c r="DJ581" s="56"/>
      <c r="DK581" s="56"/>
      <c r="DL581" s="56"/>
      <c r="DM581" s="56"/>
      <c r="DN581" s="56"/>
      <c r="DO581" s="56"/>
      <c r="DP581" s="56"/>
      <c r="DQ581" s="56"/>
      <c r="DR581" s="56"/>
      <c r="DS581" s="56"/>
      <c r="DT581" s="56"/>
      <c r="DU581" s="56"/>
      <c r="DV581" s="56"/>
      <c r="DW581" s="56"/>
      <c r="DX581" s="56"/>
      <c r="DY581" s="56"/>
      <c r="DZ581" s="56"/>
      <c r="EA581" s="56"/>
      <c r="EB581" s="56"/>
      <c r="EC581" s="56"/>
      <c r="ED581" s="56"/>
      <c r="EE581" s="56"/>
      <c r="EF581" s="56"/>
      <c r="EG581" s="56"/>
      <c r="EH581" s="56"/>
      <c r="EI581" s="56"/>
      <c r="EJ581" s="56"/>
      <c r="EK581" s="56"/>
      <c r="EL581" s="56"/>
      <c r="EM581" s="56"/>
      <c r="EN581" s="56"/>
      <c r="EO581" s="56"/>
      <c r="EP581" s="56"/>
      <c r="EQ581" s="56"/>
      <c r="ER581" s="56"/>
      <c r="ES581" s="56"/>
      <c r="ET581" s="56"/>
      <c r="EU581" s="56"/>
      <c r="EV581" s="56"/>
      <c r="EW581" s="56"/>
      <c r="EX581" s="56"/>
      <c r="EY581" s="56"/>
      <c r="EZ581" s="56"/>
      <c r="FA581" s="56"/>
      <c r="FB581" s="56"/>
      <c r="FC581" s="56"/>
      <c r="FD581" s="56"/>
      <c r="FE581" s="56"/>
      <c r="FF581" s="56"/>
      <c r="FG581" s="56"/>
      <c r="FH581" s="56"/>
      <c r="FI581" s="56"/>
      <c r="FJ581" s="56"/>
      <c r="FK581" s="56"/>
      <c r="FL581" s="56"/>
      <c r="FM581" s="56"/>
      <c r="FN581" s="56"/>
      <c r="FO581" s="56"/>
      <c r="FP581" s="56"/>
      <c r="FQ581" s="56"/>
      <c r="FR581" s="56"/>
      <c r="FS581" s="56"/>
      <c r="FT581" s="56"/>
      <c r="FU581" s="56"/>
      <c r="FV581" s="56"/>
      <c r="FW581" s="56"/>
      <c r="FX581" s="56"/>
      <c r="FY581" s="56"/>
      <c r="FZ581" s="56"/>
      <c r="GA581" s="56"/>
      <c r="GB581" s="56"/>
      <c r="GC581" s="56"/>
      <c r="GD581" s="56"/>
      <c r="GE581" s="56"/>
      <c r="GF581" s="56"/>
      <c r="GG581" s="56"/>
      <c r="GH581" s="56"/>
      <c r="GI581" s="56"/>
      <c r="GJ581" s="56"/>
      <c r="GK581" s="56"/>
      <c r="GL581" s="56"/>
      <c r="GM581" s="56"/>
      <c r="GN581" s="56"/>
      <c r="GO581" s="56"/>
      <c r="GP581" s="56"/>
      <c r="GQ581" s="56"/>
      <c r="GR581" s="56"/>
      <c r="GS581" s="56"/>
      <c r="GT581" s="56"/>
      <c r="GU581" s="56"/>
      <c r="GV581" s="56"/>
      <c r="GW581" s="56"/>
      <c r="GX581" s="56"/>
      <c r="GY581" s="56"/>
      <c r="GZ581" s="56"/>
      <c r="HA581" s="56"/>
      <c r="HB581" s="56"/>
      <c r="HC581" s="56"/>
      <c r="HD581" s="56"/>
      <c r="HE581" s="56"/>
      <c r="HF581" s="56"/>
      <c r="HG581" s="56"/>
      <c r="HH581" s="56"/>
      <c r="HI581" s="56"/>
      <c r="HJ581" s="56"/>
      <c r="HK581" s="56"/>
      <c r="HL581" s="56"/>
      <c r="HM581" s="56"/>
      <c r="HN581" s="56"/>
      <c r="HO581" s="56"/>
      <c r="HP581" s="56"/>
      <c r="HQ581" s="56"/>
      <c r="HR581" s="56"/>
      <c r="HS581" s="56"/>
      <c r="HT581" s="56"/>
      <c r="HU581" s="56"/>
      <c r="HV581" s="56"/>
      <c r="HW581" s="56"/>
      <c r="HX581" s="56"/>
      <c r="HY581" s="56"/>
      <c r="HZ581" s="56"/>
      <c r="IA581" s="56"/>
      <c r="IB581" s="56"/>
      <c r="IC581" s="56"/>
      <c r="ID581" s="56"/>
      <c r="IE581" s="56"/>
      <c r="IF581" s="56"/>
      <c r="IG581" s="56"/>
      <c r="IH581" s="56"/>
      <c r="II581" s="56"/>
    </row>
    <row r="582" spans="3:243" x14ac:dyDescent="0.25">
      <c r="C582" s="56"/>
      <c r="D582" s="56"/>
      <c r="E582" s="56"/>
      <c r="F582" s="354"/>
      <c r="G582" s="354"/>
      <c r="H582" s="56"/>
      <c r="I582" s="56"/>
      <c r="J582" s="56"/>
      <c r="K582" s="56"/>
      <c r="L582" s="56"/>
      <c r="M582" s="598"/>
      <c r="N582" s="56"/>
      <c r="O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c r="BY582" s="56"/>
      <c r="BZ582" s="56"/>
      <c r="CA582" s="56"/>
      <c r="CB582" s="56"/>
      <c r="CC582" s="56"/>
      <c r="CD582" s="56"/>
      <c r="CE582" s="56"/>
      <c r="CF582" s="56"/>
      <c r="CG582" s="56"/>
      <c r="CH582" s="56"/>
      <c r="CI582" s="56"/>
      <c r="CJ582" s="56"/>
      <c r="CK582" s="56"/>
      <c r="CL582" s="56"/>
      <c r="CM582" s="56"/>
      <c r="CN582" s="56"/>
      <c r="CO582" s="56"/>
      <c r="CP582" s="56"/>
      <c r="CQ582" s="56"/>
      <c r="CR582" s="56"/>
      <c r="CS582" s="56"/>
      <c r="CT582" s="56"/>
      <c r="CU582" s="56"/>
      <c r="CV582" s="56"/>
      <c r="CW582" s="56"/>
      <c r="CX582" s="56"/>
      <c r="CY582" s="56"/>
      <c r="CZ582" s="56"/>
      <c r="DA582" s="56"/>
      <c r="DB582" s="56"/>
      <c r="DC582" s="56"/>
      <c r="DD582" s="56"/>
      <c r="DE582" s="56"/>
      <c r="DF582" s="56"/>
      <c r="DG582" s="56"/>
      <c r="DH582" s="56"/>
      <c r="DI582" s="56"/>
      <c r="DJ582" s="56"/>
      <c r="DK582" s="56"/>
      <c r="DL582" s="56"/>
      <c r="DM582" s="56"/>
      <c r="DN582" s="56"/>
      <c r="DO582" s="56"/>
      <c r="DP582" s="56"/>
      <c r="DQ582" s="56"/>
      <c r="DR582" s="56"/>
      <c r="DS582" s="56"/>
      <c r="DT582" s="56"/>
      <c r="DU582" s="56"/>
      <c r="DV582" s="56"/>
      <c r="DW582" s="56"/>
      <c r="DX582" s="56"/>
      <c r="DY582" s="56"/>
      <c r="DZ582" s="56"/>
      <c r="EA582" s="56"/>
      <c r="EB582" s="56"/>
      <c r="EC582" s="56"/>
      <c r="ED582" s="56"/>
      <c r="EE582" s="56"/>
      <c r="EF582" s="56"/>
      <c r="EG582" s="56"/>
      <c r="EH582" s="56"/>
      <c r="EI582" s="56"/>
      <c r="EJ582" s="56"/>
      <c r="EK582" s="56"/>
      <c r="EL582" s="56"/>
      <c r="EM582" s="56"/>
      <c r="EN582" s="56"/>
      <c r="EO582" s="56"/>
      <c r="EP582" s="56"/>
      <c r="EQ582" s="56"/>
      <c r="ER582" s="56"/>
      <c r="ES582" s="56"/>
      <c r="ET582" s="56"/>
      <c r="EU582" s="56"/>
      <c r="EV582" s="56"/>
      <c r="EW582" s="56"/>
      <c r="EX582" s="56"/>
      <c r="EY582" s="56"/>
      <c r="EZ582" s="56"/>
      <c r="FA582" s="56"/>
      <c r="FB582" s="56"/>
      <c r="FC582" s="56"/>
      <c r="FD582" s="56"/>
      <c r="FE582" s="56"/>
      <c r="FF582" s="56"/>
      <c r="FG582" s="56"/>
      <c r="FH582" s="56"/>
      <c r="FI582" s="56"/>
      <c r="FJ582" s="56"/>
      <c r="FK582" s="56"/>
      <c r="FL582" s="56"/>
      <c r="FM582" s="56"/>
      <c r="FN582" s="56"/>
      <c r="FO582" s="56"/>
      <c r="FP582" s="56"/>
      <c r="FQ582" s="56"/>
      <c r="FR582" s="56"/>
      <c r="FS582" s="56"/>
      <c r="FT582" s="56"/>
      <c r="FU582" s="56"/>
      <c r="FV582" s="56"/>
      <c r="FW582" s="56"/>
      <c r="FX582" s="56"/>
      <c r="FY582" s="56"/>
      <c r="FZ582" s="56"/>
      <c r="GA582" s="56"/>
      <c r="GB582" s="56"/>
      <c r="GC582" s="56"/>
      <c r="GD582" s="56"/>
      <c r="GE582" s="56"/>
      <c r="GF582" s="56"/>
      <c r="GG582" s="56"/>
      <c r="GH582" s="56"/>
      <c r="GI582" s="56"/>
      <c r="GJ582" s="56"/>
      <c r="GK582" s="56"/>
      <c r="GL582" s="56"/>
      <c r="GM582" s="56"/>
      <c r="GN582" s="56"/>
      <c r="GO582" s="56"/>
      <c r="GP582" s="56"/>
      <c r="GQ582" s="56"/>
      <c r="GR582" s="56"/>
      <c r="GS582" s="56"/>
      <c r="GT582" s="56"/>
      <c r="GU582" s="56"/>
      <c r="GV582" s="56"/>
      <c r="GW582" s="56"/>
      <c r="GX582" s="56"/>
      <c r="GY582" s="56"/>
      <c r="GZ582" s="56"/>
      <c r="HA582" s="56"/>
      <c r="HB582" s="56"/>
      <c r="HC582" s="56"/>
      <c r="HD582" s="56"/>
      <c r="HE582" s="56"/>
      <c r="HF582" s="56"/>
      <c r="HG582" s="56"/>
      <c r="HH582" s="56"/>
      <c r="HI582" s="56"/>
      <c r="HJ582" s="56"/>
      <c r="HK582" s="56"/>
      <c r="HL582" s="56"/>
      <c r="HM582" s="56"/>
      <c r="HN582" s="56"/>
      <c r="HO582" s="56"/>
      <c r="HP582" s="56"/>
      <c r="HQ582" s="56"/>
      <c r="HR582" s="56"/>
      <c r="HS582" s="56"/>
      <c r="HT582" s="56"/>
      <c r="HU582" s="56"/>
      <c r="HV582" s="56"/>
      <c r="HW582" s="56"/>
      <c r="HX582" s="56"/>
      <c r="HY582" s="56"/>
      <c r="HZ582" s="56"/>
      <c r="IA582" s="56"/>
      <c r="IB582" s="56"/>
      <c r="IC582" s="56"/>
      <c r="ID582" s="56"/>
      <c r="IE582" s="56"/>
      <c r="IF582" s="56"/>
      <c r="IG582" s="56"/>
      <c r="IH582" s="56"/>
      <c r="II582" s="56"/>
    </row>
    <row r="583" spans="3:243" x14ac:dyDescent="0.25">
      <c r="C583" s="56"/>
      <c r="D583" s="56"/>
      <c r="E583" s="56"/>
      <c r="F583" s="354"/>
      <c r="G583" s="354"/>
      <c r="H583" s="56"/>
      <c r="I583" s="56"/>
      <c r="J583" s="56"/>
      <c r="K583" s="56"/>
      <c r="L583" s="56"/>
      <c r="M583" s="598"/>
      <c r="N583" s="56"/>
      <c r="O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c r="BY583" s="56"/>
      <c r="BZ583" s="56"/>
      <c r="CA583" s="56"/>
      <c r="CB583" s="56"/>
      <c r="CC583" s="56"/>
      <c r="CD583" s="56"/>
      <c r="CE583" s="56"/>
      <c r="CF583" s="56"/>
      <c r="CG583" s="56"/>
      <c r="CH583" s="56"/>
      <c r="CI583" s="56"/>
      <c r="CJ583" s="56"/>
      <c r="CK583" s="56"/>
      <c r="CL583" s="56"/>
      <c r="CM583" s="56"/>
      <c r="CN583" s="56"/>
      <c r="CO583" s="56"/>
      <c r="CP583" s="56"/>
      <c r="CQ583" s="56"/>
      <c r="CR583" s="56"/>
      <c r="CS583" s="56"/>
      <c r="CT583" s="56"/>
      <c r="CU583" s="56"/>
      <c r="CV583" s="56"/>
      <c r="CW583" s="56"/>
      <c r="CX583" s="56"/>
      <c r="CY583" s="56"/>
      <c r="CZ583" s="56"/>
      <c r="DA583" s="56"/>
      <c r="DB583" s="56"/>
      <c r="DC583" s="56"/>
      <c r="DD583" s="56"/>
      <c r="DE583" s="56"/>
      <c r="DF583" s="56"/>
      <c r="DG583" s="56"/>
      <c r="DH583" s="56"/>
      <c r="DI583" s="56"/>
      <c r="DJ583" s="56"/>
      <c r="DK583" s="56"/>
      <c r="DL583" s="56"/>
      <c r="DM583" s="56"/>
      <c r="DN583" s="56"/>
      <c r="DO583" s="56"/>
      <c r="DP583" s="56"/>
      <c r="DQ583" s="56"/>
      <c r="DR583" s="56"/>
      <c r="DS583" s="56"/>
      <c r="DT583" s="56"/>
      <c r="DU583" s="56"/>
      <c r="DV583" s="56"/>
      <c r="DW583" s="56"/>
      <c r="DX583" s="56"/>
      <c r="DY583" s="56"/>
      <c r="DZ583" s="56"/>
      <c r="EA583" s="56"/>
      <c r="EB583" s="56"/>
      <c r="EC583" s="56"/>
      <c r="ED583" s="56"/>
      <c r="EE583" s="56"/>
      <c r="EF583" s="56"/>
      <c r="EG583" s="56"/>
      <c r="EH583" s="56"/>
      <c r="EI583" s="56"/>
      <c r="EJ583" s="56"/>
      <c r="EK583" s="56"/>
      <c r="EL583" s="56"/>
      <c r="EM583" s="56"/>
      <c r="EN583" s="56"/>
      <c r="EO583" s="56"/>
      <c r="EP583" s="56"/>
      <c r="EQ583" s="56"/>
      <c r="ER583" s="56"/>
      <c r="ES583" s="56"/>
      <c r="ET583" s="56"/>
      <c r="EU583" s="56"/>
      <c r="EV583" s="56"/>
      <c r="EW583" s="56"/>
      <c r="EX583" s="56"/>
      <c r="EY583" s="56"/>
      <c r="EZ583" s="56"/>
      <c r="FA583" s="56"/>
      <c r="FB583" s="56"/>
      <c r="FC583" s="56"/>
      <c r="FD583" s="56"/>
      <c r="FE583" s="56"/>
      <c r="FF583" s="56"/>
      <c r="FG583" s="56"/>
      <c r="FH583" s="56"/>
      <c r="FI583" s="56"/>
      <c r="FJ583" s="56"/>
      <c r="FK583" s="56"/>
      <c r="FL583" s="56"/>
      <c r="FM583" s="56"/>
      <c r="FN583" s="56"/>
      <c r="FO583" s="56"/>
      <c r="FP583" s="56"/>
      <c r="FQ583" s="56"/>
      <c r="FR583" s="56"/>
      <c r="FS583" s="56"/>
      <c r="FT583" s="56"/>
      <c r="FU583" s="56"/>
      <c r="FV583" s="56"/>
      <c r="FW583" s="56"/>
      <c r="FX583" s="56"/>
      <c r="FY583" s="56"/>
      <c r="FZ583" s="56"/>
      <c r="GA583" s="56"/>
      <c r="GB583" s="56"/>
      <c r="GC583" s="56"/>
      <c r="GD583" s="56"/>
      <c r="GE583" s="56"/>
      <c r="GF583" s="56"/>
      <c r="GG583" s="56"/>
      <c r="GH583" s="56"/>
      <c r="GI583" s="56"/>
      <c r="GJ583" s="56"/>
      <c r="GK583" s="56"/>
      <c r="GL583" s="56"/>
      <c r="GM583" s="56"/>
      <c r="GN583" s="56"/>
      <c r="GO583" s="56"/>
      <c r="GP583" s="56"/>
      <c r="GQ583" s="56"/>
      <c r="GR583" s="56"/>
      <c r="GS583" s="56"/>
      <c r="GT583" s="56"/>
      <c r="GU583" s="56"/>
      <c r="GV583" s="56"/>
      <c r="GW583" s="56"/>
      <c r="GX583" s="56"/>
      <c r="GY583" s="56"/>
      <c r="GZ583" s="56"/>
      <c r="HA583" s="56"/>
      <c r="HB583" s="56"/>
      <c r="HC583" s="56"/>
      <c r="HD583" s="56"/>
      <c r="HE583" s="56"/>
      <c r="HF583" s="56"/>
      <c r="HG583" s="56"/>
      <c r="HH583" s="56"/>
      <c r="HI583" s="56"/>
      <c r="HJ583" s="56"/>
      <c r="HK583" s="56"/>
      <c r="HL583" s="56"/>
      <c r="HM583" s="56"/>
      <c r="HN583" s="56"/>
      <c r="HO583" s="56"/>
      <c r="HP583" s="56"/>
      <c r="HQ583" s="56"/>
      <c r="HR583" s="56"/>
      <c r="HS583" s="56"/>
      <c r="HT583" s="56"/>
      <c r="HU583" s="56"/>
      <c r="HV583" s="56"/>
      <c r="HW583" s="56"/>
      <c r="HX583" s="56"/>
      <c r="HY583" s="56"/>
      <c r="HZ583" s="56"/>
      <c r="IA583" s="56"/>
      <c r="IB583" s="56"/>
      <c r="IC583" s="56"/>
      <c r="ID583" s="56"/>
      <c r="IE583" s="56"/>
      <c r="IF583" s="56"/>
      <c r="IG583" s="56"/>
      <c r="IH583" s="56"/>
      <c r="II583" s="56"/>
    </row>
    <row r="584" spans="3:243" x14ac:dyDescent="0.25">
      <c r="C584" s="56"/>
      <c r="D584" s="56"/>
      <c r="E584" s="56"/>
      <c r="F584" s="354"/>
      <c r="G584" s="354"/>
      <c r="H584" s="56"/>
      <c r="I584" s="56"/>
      <c r="J584" s="56"/>
      <c r="K584" s="56"/>
      <c r="L584" s="56"/>
      <c r="M584" s="598"/>
      <c r="N584" s="56"/>
      <c r="O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c r="BY584" s="56"/>
      <c r="BZ584" s="56"/>
      <c r="CA584" s="56"/>
      <c r="CB584" s="56"/>
      <c r="CC584" s="56"/>
      <c r="CD584" s="56"/>
      <c r="CE584" s="56"/>
      <c r="CF584" s="56"/>
      <c r="CG584" s="56"/>
      <c r="CH584" s="56"/>
      <c r="CI584" s="56"/>
      <c r="CJ584" s="56"/>
      <c r="CK584" s="56"/>
      <c r="CL584" s="56"/>
      <c r="CM584" s="56"/>
      <c r="CN584" s="56"/>
      <c r="CO584" s="56"/>
      <c r="CP584" s="56"/>
      <c r="CQ584" s="56"/>
      <c r="CR584" s="56"/>
      <c r="CS584" s="56"/>
      <c r="CT584" s="56"/>
      <c r="CU584" s="56"/>
      <c r="CV584" s="56"/>
      <c r="CW584" s="56"/>
      <c r="CX584" s="56"/>
      <c r="CY584" s="56"/>
      <c r="CZ584" s="56"/>
      <c r="DA584" s="56"/>
      <c r="DB584" s="56"/>
      <c r="DC584" s="56"/>
      <c r="DD584" s="56"/>
      <c r="DE584" s="56"/>
      <c r="DF584" s="56"/>
      <c r="DG584" s="56"/>
      <c r="DH584" s="56"/>
      <c r="DI584" s="56"/>
      <c r="DJ584" s="56"/>
      <c r="DK584" s="56"/>
      <c r="DL584" s="56"/>
      <c r="DM584" s="56"/>
      <c r="DN584" s="56"/>
      <c r="DO584" s="56"/>
      <c r="DP584" s="56"/>
      <c r="DQ584" s="56"/>
      <c r="DR584" s="56"/>
      <c r="DS584" s="56"/>
      <c r="DT584" s="56"/>
      <c r="DU584" s="56"/>
      <c r="DV584" s="56"/>
      <c r="DW584" s="56"/>
      <c r="DX584" s="56"/>
      <c r="DY584" s="56"/>
      <c r="DZ584" s="56"/>
      <c r="EA584" s="56"/>
      <c r="EB584" s="56"/>
      <c r="EC584" s="56"/>
      <c r="ED584" s="56"/>
      <c r="EE584" s="56"/>
      <c r="EF584" s="56"/>
      <c r="EG584" s="56"/>
      <c r="EH584" s="56"/>
      <c r="EI584" s="56"/>
      <c r="EJ584" s="56"/>
      <c r="EK584" s="56"/>
      <c r="EL584" s="56"/>
      <c r="EM584" s="56"/>
      <c r="EN584" s="56"/>
      <c r="EO584" s="56"/>
      <c r="EP584" s="56"/>
      <c r="EQ584" s="56"/>
      <c r="ER584" s="56"/>
      <c r="ES584" s="56"/>
      <c r="ET584" s="56"/>
      <c r="EU584" s="56"/>
      <c r="EV584" s="56"/>
      <c r="EW584" s="56"/>
      <c r="EX584" s="56"/>
      <c r="EY584" s="56"/>
      <c r="EZ584" s="56"/>
      <c r="FA584" s="56"/>
      <c r="FB584" s="56"/>
      <c r="FC584" s="56"/>
      <c r="FD584" s="56"/>
      <c r="FE584" s="56"/>
      <c r="FF584" s="56"/>
      <c r="FG584" s="56"/>
      <c r="FH584" s="56"/>
      <c r="FI584" s="56"/>
      <c r="FJ584" s="56"/>
      <c r="FK584" s="56"/>
      <c r="FL584" s="56"/>
      <c r="FM584" s="56"/>
      <c r="FN584" s="56"/>
      <c r="FO584" s="56"/>
      <c r="FP584" s="56"/>
      <c r="FQ584" s="56"/>
      <c r="FR584" s="56"/>
      <c r="FS584" s="56"/>
      <c r="FT584" s="56"/>
      <c r="FU584" s="56"/>
      <c r="FV584" s="56"/>
      <c r="FW584" s="56"/>
      <c r="FX584" s="56"/>
      <c r="FY584" s="56"/>
      <c r="FZ584" s="56"/>
      <c r="GA584" s="56"/>
      <c r="GB584" s="56"/>
      <c r="GC584" s="56"/>
      <c r="GD584" s="56"/>
      <c r="GE584" s="56"/>
      <c r="GF584" s="56"/>
      <c r="GG584" s="56"/>
      <c r="GH584" s="56"/>
      <c r="GI584" s="56"/>
      <c r="GJ584" s="56"/>
      <c r="GK584" s="56"/>
      <c r="GL584" s="56"/>
      <c r="GM584" s="56"/>
      <c r="GN584" s="56"/>
      <c r="GO584" s="56"/>
      <c r="GP584" s="56"/>
      <c r="GQ584" s="56"/>
      <c r="GR584" s="56"/>
      <c r="GS584" s="56"/>
      <c r="GT584" s="56"/>
      <c r="GU584" s="56"/>
      <c r="GV584" s="56"/>
      <c r="GW584" s="56"/>
      <c r="GX584" s="56"/>
      <c r="GY584" s="56"/>
      <c r="GZ584" s="56"/>
      <c r="HA584" s="56"/>
      <c r="HB584" s="56"/>
      <c r="HC584" s="56"/>
      <c r="HD584" s="56"/>
      <c r="HE584" s="56"/>
      <c r="HF584" s="56"/>
      <c r="HG584" s="56"/>
      <c r="HH584" s="56"/>
      <c r="HI584" s="56"/>
      <c r="HJ584" s="56"/>
      <c r="HK584" s="56"/>
      <c r="HL584" s="56"/>
      <c r="HM584" s="56"/>
      <c r="HN584" s="56"/>
      <c r="HO584" s="56"/>
      <c r="HP584" s="56"/>
      <c r="HQ584" s="56"/>
      <c r="HR584" s="56"/>
      <c r="HS584" s="56"/>
      <c r="HT584" s="56"/>
      <c r="HU584" s="56"/>
      <c r="HV584" s="56"/>
      <c r="HW584" s="56"/>
      <c r="HX584" s="56"/>
      <c r="HY584" s="56"/>
      <c r="HZ584" s="56"/>
      <c r="IA584" s="56"/>
      <c r="IB584" s="56"/>
      <c r="IC584" s="56"/>
      <c r="ID584" s="56"/>
      <c r="IE584" s="56"/>
      <c r="IF584" s="56"/>
      <c r="IG584" s="56"/>
      <c r="IH584" s="56"/>
      <c r="II584" s="56"/>
    </row>
    <row r="585" spans="3:243" x14ac:dyDescent="0.25">
      <c r="C585" s="56"/>
      <c r="D585" s="56"/>
      <c r="E585" s="56"/>
      <c r="F585" s="354"/>
      <c r="G585" s="354"/>
      <c r="H585" s="56"/>
      <c r="I585" s="56"/>
      <c r="J585" s="56"/>
      <c r="K585" s="56"/>
      <c r="L585" s="56"/>
      <c r="M585" s="598"/>
      <c r="N585" s="56"/>
      <c r="O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c r="BY585" s="56"/>
      <c r="BZ585" s="56"/>
      <c r="CA585" s="56"/>
      <c r="CB585" s="56"/>
      <c r="CC585" s="56"/>
      <c r="CD585" s="56"/>
      <c r="CE585" s="56"/>
      <c r="CF585" s="56"/>
      <c r="CG585" s="56"/>
      <c r="CH585" s="56"/>
      <c r="CI585" s="56"/>
      <c r="CJ585" s="56"/>
      <c r="CK585" s="56"/>
      <c r="CL585" s="56"/>
      <c r="CM585" s="56"/>
      <c r="CN585" s="56"/>
      <c r="CO585" s="56"/>
      <c r="CP585" s="56"/>
      <c r="CQ585" s="56"/>
      <c r="CR585" s="56"/>
      <c r="CS585" s="56"/>
      <c r="CT585" s="56"/>
      <c r="CU585" s="56"/>
      <c r="CV585" s="56"/>
      <c r="CW585" s="56"/>
      <c r="CX585" s="56"/>
      <c r="CY585" s="56"/>
      <c r="CZ585" s="56"/>
      <c r="DA585" s="56"/>
      <c r="DB585" s="56"/>
      <c r="DC585" s="56"/>
      <c r="DD585" s="56"/>
      <c r="DE585" s="56"/>
      <c r="DF585" s="56"/>
      <c r="DG585" s="56"/>
      <c r="DH585" s="56"/>
      <c r="DI585" s="56"/>
      <c r="DJ585" s="56"/>
      <c r="DK585" s="56"/>
      <c r="DL585" s="56"/>
      <c r="DM585" s="56"/>
      <c r="DN585" s="56"/>
      <c r="DO585" s="56"/>
      <c r="DP585" s="56"/>
      <c r="DQ585" s="56"/>
      <c r="DR585" s="56"/>
      <c r="DS585" s="56"/>
      <c r="DT585" s="56"/>
      <c r="DU585" s="56"/>
      <c r="DV585" s="56"/>
      <c r="DW585" s="56"/>
      <c r="DX585" s="56"/>
      <c r="DY585" s="56"/>
      <c r="DZ585" s="56"/>
      <c r="EA585" s="56"/>
      <c r="EB585" s="56"/>
      <c r="EC585" s="56"/>
      <c r="ED585" s="56"/>
      <c r="EE585" s="56"/>
      <c r="EF585" s="56"/>
      <c r="EG585" s="56"/>
      <c r="EH585" s="56"/>
      <c r="EI585" s="56"/>
      <c r="EJ585" s="56"/>
      <c r="EK585" s="56"/>
      <c r="EL585" s="56"/>
      <c r="EM585" s="56"/>
      <c r="EN585" s="56"/>
      <c r="EO585" s="56"/>
      <c r="EP585" s="56"/>
      <c r="EQ585" s="56"/>
      <c r="ER585" s="56"/>
      <c r="ES585" s="56"/>
      <c r="ET585" s="56"/>
      <c r="EU585" s="56"/>
      <c r="EV585" s="56"/>
      <c r="EW585" s="56"/>
      <c r="EX585" s="56"/>
      <c r="EY585" s="56"/>
      <c r="EZ585" s="56"/>
      <c r="FA585" s="56"/>
      <c r="FB585" s="56"/>
      <c r="FC585" s="56"/>
      <c r="FD585" s="56"/>
      <c r="FE585" s="56"/>
      <c r="FF585" s="56"/>
      <c r="FG585" s="56"/>
      <c r="FH585" s="56"/>
      <c r="FI585" s="56"/>
      <c r="FJ585" s="56"/>
      <c r="FK585" s="56"/>
      <c r="FL585" s="56"/>
      <c r="FM585" s="56"/>
      <c r="FN585" s="56"/>
      <c r="FO585" s="56"/>
      <c r="FP585" s="56"/>
      <c r="FQ585" s="56"/>
      <c r="FR585" s="56"/>
      <c r="FS585" s="56"/>
      <c r="FT585" s="56"/>
      <c r="FU585" s="56"/>
      <c r="FV585" s="56"/>
      <c r="FW585" s="56"/>
      <c r="FX585" s="56"/>
      <c r="FY585" s="56"/>
      <c r="FZ585" s="56"/>
      <c r="GA585" s="56"/>
      <c r="GB585" s="56"/>
      <c r="GC585" s="56"/>
      <c r="GD585" s="56"/>
      <c r="GE585" s="56"/>
      <c r="GF585" s="56"/>
      <c r="GG585" s="56"/>
      <c r="GH585" s="56"/>
      <c r="GI585" s="56"/>
      <c r="GJ585" s="56"/>
      <c r="GK585" s="56"/>
      <c r="GL585" s="56"/>
      <c r="GM585" s="56"/>
      <c r="GN585" s="56"/>
      <c r="GO585" s="56"/>
      <c r="GP585" s="56"/>
      <c r="GQ585" s="56"/>
      <c r="GR585" s="56"/>
      <c r="GS585" s="56"/>
      <c r="GT585" s="56"/>
      <c r="GU585" s="56"/>
      <c r="GV585" s="56"/>
      <c r="GW585" s="56"/>
      <c r="GX585" s="56"/>
      <c r="GY585" s="56"/>
      <c r="GZ585" s="56"/>
      <c r="HA585" s="56"/>
      <c r="HB585" s="56"/>
      <c r="HC585" s="56"/>
      <c r="HD585" s="56"/>
      <c r="HE585" s="56"/>
      <c r="HF585" s="56"/>
      <c r="HG585" s="56"/>
      <c r="HH585" s="56"/>
      <c r="HI585" s="56"/>
      <c r="HJ585" s="56"/>
      <c r="HK585" s="56"/>
      <c r="HL585" s="56"/>
      <c r="HM585" s="56"/>
      <c r="HN585" s="56"/>
      <c r="HO585" s="56"/>
      <c r="HP585" s="56"/>
      <c r="HQ585" s="56"/>
      <c r="HR585" s="56"/>
      <c r="HS585" s="56"/>
      <c r="HT585" s="56"/>
      <c r="HU585" s="56"/>
      <c r="HV585" s="56"/>
      <c r="HW585" s="56"/>
      <c r="HX585" s="56"/>
      <c r="HY585" s="56"/>
      <c r="HZ585" s="56"/>
      <c r="IA585" s="56"/>
      <c r="IB585" s="56"/>
      <c r="IC585" s="56"/>
      <c r="ID585" s="56"/>
      <c r="IE585" s="56"/>
      <c r="IF585" s="56"/>
      <c r="IG585" s="56"/>
      <c r="IH585" s="56"/>
      <c r="II585" s="56"/>
    </row>
    <row r="586" spans="3:243" x14ac:dyDescent="0.25">
      <c r="C586" s="56"/>
      <c r="D586" s="56"/>
      <c r="E586" s="56"/>
      <c r="F586" s="354"/>
      <c r="G586" s="354"/>
      <c r="H586" s="56"/>
      <c r="I586" s="56"/>
      <c r="J586" s="56"/>
      <c r="K586" s="56"/>
      <c r="L586" s="56"/>
      <c r="M586" s="598"/>
      <c r="N586" s="56"/>
      <c r="O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c r="BY586" s="56"/>
      <c r="BZ586" s="56"/>
      <c r="CA586" s="56"/>
      <c r="CB586" s="56"/>
      <c r="CC586" s="56"/>
      <c r="CD586" s="56"/>
      <c r="CE586" s="56"/>
      <c r="CF586" s="56"/>
      <c r="CG586" s="56"/>
      <c r="CH586" s="56"/>
      <c r="CI586" s="56"/>
      <c r="CJ586" s="56"/>
      <c r="CK586" s="56"/>
      <c r="CL586" s="56"/>
      <c r="CM586" s="56"/>
      <c r="CN586" s="56"/>
      <c r="CO586" s="56"/>
      <c r="CP586" s="56"/>
      <c r="CQ586" s="56"/>
      <c r="CR586" s="56"/>
      <c r="CS586" s="56"/>
      <c r="CT586" s="56"/>
      <c r="CU586" s="56"/>
      <c r="CV586" s="56"/>
      <c r="CW586" s="56"/>
      <c r="CX586" s="56"/>
      <c r="CY586" s="56"/>
      <c r="CZ586" s="56"/>
      <c r="DA586" s="56"/>
      <c r="DB586" s="56"/>
      <c r="DC586" s="56"/>
      <c r="DD586" s="56"/>
      <c r="DE586" s="56"/>
      <c r="DF586" s="56"/>
      <c r="DG586" s="56"/>
      <c r="DH586" s="56"/>
      <c r="DI586" s="56"/>
      <c r="DJ586" s="56"/>
      <c r="DK586" s="56"/>
      <c r="DL586" s="56"/>
      <c r="DM586" s="56"/>
      <c r="DN586" s="56"/>
      <c r="DO586" s="56"/>
      <c r="DP586" s="56"/>
      <c r="DQ586" s="56"/>
      <c r="DR586" s="56"/>
      <c r="DS586" s="56"/>
      <c r="DT586" s="56"/>
      <c r="DU586" s="56"/>
      <c r="DV586" s="56"/>
      <c r="DW586" s="56"/>
      <c r="DX586" s="56"/>
      <c r="DY586" s="56"/>
      <c r="DZ586" s="56"/>
      <c r="EA586" s="56"/>
      <c r="EB586" s="56"/>
      <c r="EC586" s="56"/>
      <c r="ED586" s="56"/>
      <c r="EE586" s="56"/>
      <c r="EF586" s="56"/>
      <c r="EG586" s="56"/>
      <c r="EH586" s="56"/>
      <c r="EI586" s="56"/>
      <c r="EJ586" s="56"/>
      <c r="EK586" s="56"/>
      <c r="EL586" s="56"/>
      <c r="EM586" s="56"/>
      <c r="EN586" s="56"/>
      <c r="EO586" s="56"/>
      <c r="EP586" s="56"/>
      <c r="EQ586" s="56"/>
      <c r="ER586" s="56"/>
      <c r="ES586" s="56"/>
      <c r="ET586" s="56"/>
      <c r="EU586" s="56"/>
      <c r="EV586" s="56"/>
      <c r="EW586" s="56"/>
      <c r="EX586" s="56"/>
      <c r="EY586" s="56"/>
      <c r="EZ586" s="56"/>
      <c r="FA586" s="56"/>
      <c r="FB586" s="56"/>
      <c r="FC586" s="56"/>
      <c r="FD586" s="56"/>
      <c r="FE586" s="56"/>
      <c r="FF586" s="56"/>
      <c r="FG586" s="56"/>
      <c r="FH586" s="56"/>
      <c r="FI586" s="56"/>
      <c r="FJ586" s="56"/>
      <c r="FK586" s="56"/>
      <c r="FL586" s="56"/>
      <c r="FM586" s="56"/>
      <c r="FN586" s="56"/>
      <c r="FO586" s="56"/>
      <c r="FP586" s="56"/>
      <c r="FQ586" s="56"/>
      <c r="FR586" s="56"/>
      <c r="FS586" s="56"/>
      <c r="FT586" s="56"/>
      <c r="FU586" s="56"/>
      <c r="FV586" s="56"/>
      <c r="FW586" s="56"/>
      <c r="FX586" s="56"/>
      <c r="FY586" s="56"/>
      <c r="FZ586" s="56"/>
      <c r="GA586" s="56"/>
      <c r="GB586" s="56"/>
      <c r="GC586" s="56"/>
      <c r="GD586" s="56"/>
      <c r="GE586" s="56"/>
      <c r="GF586" s="56"/>
      <c r="GG586" s="56"/>
      <c r="GH586" s="56"/>
      <c r="GI586" s="56"/>
      <c r="GJ586" s="56"/>
      <c r="GK586" s="56"/>
      <c r="GL586" s="56"/>
      <c r="GM586" s="56"/>
      <c r="GN586" s="56"/>
      <c r="GO586" s="56"/>
      <c r="GP586" s="56"/>
      <c r="GQ586" s="56"/>
      <c r="GR586" s="56"/>
      <c r="GS586" s="56"/>
      <c r="GT586" s="56"/>
      <c r="GU586" s="56"/>
      <c r="GV586" s="56"/>
      <c r="GW586" s="56"/>
      <c r="GX586" s="56"/>
      <c r="GY586" s="56"/>
      <c r="GZ586" s="56"/>
      <c r="HA586" s="56"/>
      <c r="HB586" s="56"/>
      <c r="HC586" s="56"/>
      <c r="HD586" s="56"/>
      <c r="HE586" s="56"/>
      <c r="HF586" s="56"/>
      <c r="HG586" s="56"/>
      <c r="HH586" s="56"/>
      <c r="HI586" s="56"/>
      <c r="HJ586" s="56"/>
      <c r="HK586" s="56"/>
      <c r="HL586" s="56"/>
      <c r="HM586" s="56"/>
      <c r="HN586" s="56"/>
      <c r="HO586" s="56"/>
      <c r="HP586" s="56"/>
      <c r="HQ586" s="56"/>
      <c r="HR586" s="56"/>
      <c r="HS586" s="56"/>
      <c r="HT586" s="56"/>
      <c r="HU586" s="56"/>
      <c r="HV586" s="56"/>
      <c r="HW586" s="56"/>
      <c r="HX586" s="56"/>
      <c r="HY586" s="56"/>
      <c r="HZ586" s="56"/>
      <c r="IA586" s="56"/>
      <c r="IB586" s="56"/>
      <c r="IC586" s="56"/>
      <c r="ID586" s="56"/>
      <c r="IE586" s="56"/>
      <c r="IF586" s="56"/>
      <c r="IG586" s="56"/>
      <c r="IH586" s="56"/>
      <c r="II586" s="56"/>
    </row>
    <row r="587" spans="3:243" x14ac:dyDescent="0.25">
      <c r="C587" s="56"/>
      <c r="D587" s="56"/>
      <c r="E587" s="56"/>
      <c r="F587" s="354"/>
      <c r="G587" s="354"/>
      <c r="H587" s="56"/>
      <c r="I587" s="56"/>
      <c r="J587" s="56"/>
      <c r="K587" s="56"/>
      <c r="L587" s="56"/>
      <c r="M587" s="598"/>
      <c r="N587" s="56"/>
      <c r="O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c r="BY587" s="56"/>
      <c r="BZ587" s="56"/>
      <c r="CA587" s="56"/>
      <c r="CB587" s="56"/>
      <c r="CC587" s="56"/>
      <c r="CD587" s="56"/>
      <c r="CE587" s="56"/>
      <c r="CF587" s="56"/>
      <c r="CG587" s="56"/>
      <c r="CH587" s="56"/>
      <c r="CI587" s="56"/>
      <c r="CJ587" s="56"/>
      <c r="CK587" s="56"/>
      <c r="CL587" s="56"/>
      <c r="CM587" s="56"/>
      <c r="CN587" s="56"/>
      <c r="CO587" s="56"/>
      <c r="CP587" s="56"/>
      <c r="CQ587" s="56"/>
      <c r="CR587" s="56"/>
      <c r="CS587" s="56"/>
      <c r="CT587" s="56"/>
      <c r="CU587" s="56"/>
      <c r="CV587" s="56"/>
      <c r="CW587" s="56"/>
      <c r="CX587" s="56"/>
      <c r="CY587" s="56"/>
      <c r="CZ587" s="56"/>
      <c r="DA587" s="56"/>
      <c r="DB587" s="56"/>
      <c r="DC587" s="56"/>
      <c r="DD587" s="56"/>
      <c r="DE587" s="56"/>
      <c r="DF587" s="56"/>
      <c r="DG587" s="56"/>
      <c r="DH587" s="56"/>
      <c r="DI587" s="56"/>
      <c r="DJ587" s="56"/>
      <c r="DK587" s="56"/>
      <c r="DL587" s="56"/>
      <c r="DM587" s="56"/>
      <c r="DN587" s="56"/>
      <c r="DO587" s="56"/>
      <c r="DP587" s="56"/>
      <c r="DQ587" s="56"/>
      <c r="DR587" s="56"/>
      <c r="DS587" s="56"/>
      <c r="DT587" s="56"/>
      <c r="DU587" s="56"/>
      <c r="DV587" s="56"/>
      <c r="DW587" s="56"/>
      <c r="DX587" s="56"/>
      <c r="DY587" s="56"/>
      <c r="DZ587" s="56"/>
      <c r="EA587" s="56"/>
      <c r="EB587" s="56"/>
      <c r="EC587" s="56"/>
      <c r="ED587" s="56"/>
      <c r="EE587" s="56"/>
      <c r="EF587" s="56"/>
      <c r="EG587" s="56"/>
      <c r="EH587" s="56"/>
      <c r="EI587" s="56"/>
      <c r="EJ587" s="56"/>
      <c r="EK587" s="56"/>
      <c r="EL587" s="56"/>
      <c r="EM587" s="56"/>
      <c r="EN587" s="56"/>
      <c r="EO587" s="56"/>
      <c r="EP587" s="56"/>
      <c r="EQ587" s="56"/>
      <c r="ER587" s="56"/>
      <c r="ES587" s="56"/>
      <c r="ET587" s="56"/>
      <c r="EU587" s="56"/>
      <c r="EV587" s="56"/>
      <c r="EW587" s="56"/>
      <c r="EX587" s="56"/>
      <c r="EY587" s="56"/>
      <c r="EZ587" s="56"/>
      <c r="FA587" s="56"/>
      <c r="FB587" s="56"/>
      <c r="FC587" s="56"/>
      <c r="FD587" s="56"/>
      <c r="FE587" s="56"/>
      <c r="FF587" s="56"/>
      <c r="FG587" s="56"/>
      <c r="FH587" s="56"/>
      <c r="FI587" s="56"/>
      <c r="FJ587" s="56"/>
      <c r="FK587" s="56"/>
      <c r="FL587" s="56"/>
      <c r="FM587" s="56"/>
      <c r="FN587" s="56"/>
      <c r="FO587" s="56"/>
      <c r="FP587" s="56"/>
      <c r="FQ587" s="56"/>
      <c r="FR587" s="56"/>
      <c r="FS587" s="56"/>
      <c r="FT587" s="56"/>
      <c r="FU587" s="56"/>
      <c r="FV587" s="56"/>
      <c r="FW587" s="56"/>
      <c r="FX587" s="56"/>
      <c r="FY587" s="56"/>
      <c r="FZ587" s="56"/>
      <c r="GA587" s="56"/>
      <c r="GB587" s="56"/>
      <c r="GC587" s="56"/>
      <c r="GD587" s="56"/>
      <c r="GE587" s="56"/>
      <c r="GF587" s="56"/>
      <c r="GG587" s="56"/>
      <c r="GH587" s="56"/>
      <c r="GI587" s="56"/>
      <c r="GJ587" s="56"/>
      <c r="GK587" s="56"/>
      <c r="GL587" s="56"/>
      <c r="GM587" s="56"/>
      <c r="GN587" s="56"/>
      <c r="GO587" s="56"/>
      <c r="GP587" s="56"/>
      <c r="GQ587" s="56"/>
      <c r="GR587" s="56"/>
      <c r="GS587" s="56"/>
      <c r="GT587" s="56"/>
      <c r="GU587" s="56"/>
      <c r="GV587" s="56"/>
      <c r="GW587" s="56"/>
      <c r="GX587" s="56"/>
      <c r="GY587" s="56"/>
      <c r="GZ587" s="56"/>
      <c r="HA587" s="56"/>
      <c r="HB587" s="56"/>
      <c r="HC587" s="56"/>
      <c r="HD587" s="56"/>
      <c r="HE587" s="56"/>
      <c r="HF587" s="56"/>
      <c r="HG587" s="56"/>
      <c r="HH587" s="56"/>
      <c r="HI587" s="56"/>
      <c r="HJ587" s="56"/>
      <c r="HK587" s="56"/>
      <c r="HL587" s="56"/>
      <c r="HM587" s="56"/>
      <c r="HN587" s="56"/>
      <c r="HO587" s="56"/>
      <c r="HP587" s="56"/>
      <c r="HQ587" s="56"/>
      <c r="HR587" s="56"/>
      <c r="HS587" s="56"/>
      <c r="HT587" s="56"/>
      <c r="HU587" s="56"/>
      <c r="HV587" s="56"/>
      <c r="HW587" s="56"/>
      <c r="HX587" s="56"/>
      <c r="HY587" s="56"/>
      <c r="HZ587" s="56"/>
      <c r="IA587" s="56"/>
      <c r="IB587" s="56"/>
      <c r="IC587" s="56"/>
      <c r="ID587" s="56"/>
      <c r="IE587" s="56"/>
      <c r="IF587" s="56"/>
      <c r="IG587" s="56"/>
      <c r="IH587" s="56"/>
      <c r="II587" s="56"/>
    </row>
    <row r="588" spans="3:243" x14ac:dyDescent="0.25">
      <c r="C588" s="56"/>
      <c r="D588" s="56"/>
      <c r="E588" s="56"/>
      <c r="F588" s="354"/>
      <c r="G588" s="354"/>
      <c r="H588" s="56"/>
      <c r="I588" s="56"/>
      <c r="J588" s="56"/>
      <c r="K588" s="56"/>
      <c r="L588" s="56"/>
      <c r="M588" s="598"/>
      <c r="N588" s="56"/>
      <c r="O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c r="BY588" s="56"/>
      <c r="BZ588" s="56"/>
      <c r="CA588" s="56"/>
      <c r="CB588" s="56"/>
      <c r="CC588" s="56"/>
      <c r="CD588" s="56"/>
      <c r="CE588" s="56"/>
      <c r="CF588" s="56"/>
      <c r="CG588" s="56"/>
      <c r="CH588" s="56"/>
      <c r="CI588" s="56"/>
      <c r="CJ588" s="56"/>
      <c r="CK588" s="56"/>
      <c r="CL588" s="56"/>
      <c r="CM588" s="56"/>
      <c r="CN588" s="56"/>
      <c r="CO588" s="56"/>
      <c r="CP588" s="56"/>
      <c r="CQ588" s="56"/>
      <c r="CR588" s="56"/>
      <c r="CS588" s="56"/>
      <c r="CT588" s="56"/>
      <c r="CU588" s="56"/>
      <c r="CV588" s="56"/>
      <c r="CW588" s="56"/>
      <c r="CX588" s="56"/>
      <c r="CY588" s="56"/>
      <c r="CZ588" s="56"/>
      <c r="DA588" s="56"/>
      <c r="DB588" s="56"/>
      <c r="DC588" s="56"/>
      <c r="DD588" s="56"/>
      <c r="DE588" s="56"/>
      <c r="DF588" s="56"/>
      <c r="DG588" s="56"/>
      <c r="DH588" s="56"/>
      <c r="DI588" s="56"/>
      <c r="DJ588" s="56"/>
      <c r="DK588" s="56"/>
      <c r="DL588" s="56"/>
      <c r="DM588" s="56"/>
      <c r="DN588" s="56"/>
      <c r="DO588" s="56"/>
      <c r="DP588" s="56"/>
      <c r="DQ588" s="56"/>
      <c r="DR588" s="56"/>
      <c r="DS588" s="56"/>
      <c r="DT588" s="56"/>
      <c r="DU588" s="56"/>
      <c r="DV588" s="56"/>
      <c r="DW588" s="56"/>
      <c r="DX588" s="56"/>
      <c r="DY588" s="56"/>
      <c r="DZ588" s="56"/>
      <c r="EA588" s="56"/>
      <c r="EB588" s="56"/>
      <c r="EC588" s="56"/>
      <c r="ED588" s="56"/>
      <c r="EE588" s="56"/>
      <c r="EF588" s="56"/>
      <c r="EG588" s="56"/>
      <c r="EH588" s="56"/>
      <c r="EI588" s="56"/>
      <c r="EJ588" s="56"/>
      <c r="EK588" s="56"/>
      <c r="EL588" s="56"/>
      <c r="EM588" s="56"/>
      <c r="EN588" s="56"/>
      <c r="EO588" s="56"/>
      <c r="EP588" s="56"/>
      <c r="EQ588" s="56"/>
      <c r="ER588" s="56"/>
      <c r="ES588" s="56"/>
      <c r="ET588" s="56"/>
      <c r="EU588" s="56"/>
      <c r="EV588" s="56"/>
      <c r="EW588" s="56"/>
      <c r="EX588" s="56"/>
      <c r="EY588" s="56"/>
      <c r="EZ588" s="56"/>
      <c r="FA588" s="56"/>
      <c r="FB588" s="56"/>
      <c r="FC588" s="56"/>
      <c r="FD588" s="56"/>
      <c r="FE588" s="56"/>
      <c r="FF588" s="56"/>
      <c r="FG588" s="56"/>
      <c r="FH588" s="56"/>
      <c r="FI588" s="56"/>
      <c r="FJ588" s="56"/>
      <c r="FK588" s="56"/>
      <c r="FL588" s="56"/>
      <c r="FM588" s="56"/>
      <c r="FN588" s="56"/>
      <c r="FO588" s="56"/>
      <c r="FP588" s="56"/>
      <c r="FQ588" s="56"/>
      <c r="FR588" s="56"/>
      <c r="FS588" s="56"/>
      <c r="FT588" s="56"/>
      <c r="FU588" s="56"/>
      <c r="FV588" s="56"/>
      <c r="FW588" s="56"/>
      <c r="FX588" s="56"/>
      <c r="FY588" s="56"/>
      <c r="FZ588" s="56"/>
      <c r="GA588" s="56"/>
      <c r="GB588" s="56"/>
      <c r="GC588" s="56"/>
      <c r="GD588" s="56"/>
      <c r="GE588" s="56"/>
      <c r="GF588" s="56"/>
      <c r="GG588" s="56"/>
      <c r="GH588" s="56"/>
      <c r="GI588" s="56"/>
      <c r="GJ588" s="56"/>
      <c r="GK588" s="56"/>
      <c r="GL588" s="56"/>
      <c r="GM588" s="56"/>
      <c r="GN588" s="56"/>
      <c r="GO588" s="56"/>
      <c r="GP588" s="56"/>
      <c r="GQ588" s="56"/>
      <c r="GR588" s="56"/>
      <c r="GS588" s="56"/>
      <c r="GT588" s="56"/>
      <c r="GU588" s="56"/>
      <c r="GV588" s="56"/>
      <c r="GW588" s="56"/>
      <c r="GX588" s="56"/>
      <c r="GY588" s="56"/>
      <c r="GZ588" s="56"/>
      <c r="HA588" s="56"/>
      <c r="HB588" s="56"/>
      <c r="HC588" s="56"/>
      <c r="HD588" s="56"/>
      <c r="HE588" s="56"/>
      <c r="HF588" s="56"/>
      <c r="HG588" s="56"/>
      <c r="HH588" s="56"/>
      <c r="HI588" s="56"/>
      <c r="HJ588" s="56"/>
      <c r="HK588" s="56"/>
      <c r="HL588" s="56"/>
      <c r="HM588" s="56"/>
      <c r="HN588" s="56"/>
      <c r="HO588" s="56"/>
      <c r="HP588" s="56"/>
      <c r="HQ588" s="56"/>
      <c r="HR588" s="56"/>
      <c r="HS588" s="56"/>
      <c r="HT588" s="56"/>
      <c r="HU588" s="56"/>
      <c r="HV588" s="56"/>
      <c r="HW588" s="56"/>
      <c r="HX588" s="56"/>
      <c r="HY588" s="56"/>
      <c r="HZ588" s="56"/>
      <c r="IA588" s="56"/>
      <c r="IB588" s="56"/>
      <c r="IC588" s="56"/>
      <c r="ID588" s="56"/>
      <c r="IE588" s="56"/>
      <c r="IF588" s="56"/>
      <c r="IG588" s="56"/>
      <c r="IH588" s="56"/>
      <c r="II588" s="56"/>
    </row>
    <row r="589" spans="3:243" x14ac:dyDescent="0.25">
      <c r="C589" s="56"/>
      <c r="D589" s="56"/>
      <c r="E589" s="56"/>
      <c r="F589" s="354"/>
      <c r="G589" s="354"/>
      <c r="H589" s="56"/>
      <c r="I589" s="56"/>
      <c r="J589" s="56"/>
      <c r="K589" s="56"/>
      <c r="L589" s="56"/>
      <c r="M589" s="598"/>
      <c r="N589" s="56"/>
      <c r="O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c r="BY589" s="56"/>
      <c r="BZ589" s="56"/>
      <c r="CA589" s="56"/>
      <c r="CB589" s="56"/>
      <c r="CC589" s="56"/>
      <c r="CD589" s="56"/>
      <c r="CE589" s="56"/>
      <c r="CF589" s="56"/>
      <c r="CG589" s="56"/>
      <c r="CH589" s="56"/>
      <c r="CI589" s="56"/>
      <c r="CJ589" s="56"/>
      <c r="CK589" s="56"/>
      <c r="CL589" s="56"/>
      <c r="CM589" s="56"/>
      <c r="CN589" s="56"/>
      <c r="CO589" s="56"/>
      <c r="CP589" s="56"/>
      <c r="CQ589" s="56"/>
      <c r="CR589" s="56"/>
      <c r="CS589" s="56"/>
      <c r="CT589" s="56"/>
      <c r="CU589" s="56"/>
      <c r="CV589" s="56"/>
      <c r="CW589" s="56"/>
      <c r="CX589" s="56"/>
      <c r="CY589" s="56"/>
      <c r="CZ589" s="56"/>
      <c r="DA589" s="56"/>
      <c r="DB589" s="56"/>
      <c r="DC589" s="56"/>
      <c r="DD589" s="56"/>
      <c r="DE589" s="56"/>
      <c r="DF589" s="56"/>
      <c r="DG589" s="56"/>
      <c r="DH589" s="56"/>
      <c r="DI589" s="56"/>
      <c r="DJ589" s="56"/>
      <c r="DK589" s="56"/>
      <c r="DL589" s="56"/>
      <c r="DM589" s="56"/>
      <c r="DN589" s="56"/>
      <c r="DO589" s="56"/>
      <c r="DP589" s="56"/>
      <c r="DQ589" s="56"/>
      <c r="DR589" s="56"/>
      <c r="DS589" s="56"/>
      <c r="DT589" s="56"/>
      <c r="DU589" s="56"/>
      <c r="DV589" s="56"/>
      <c r="DW589" s="56"/>
      <c r="DX589" s="56"/>
      <c r="DY589" s="56"/>
      <c r="DZ589" s="56"/>
      <c r="EA589" s="56"/>
      <c r="EB589" s="56"/>
      <c r="EC589" s="56"/>
      <c r="ED589" s="56"/>
      <c r="EE589" s="56"/>
      <c r="EF589" s="56"/>
      <c r="EG589" s="56"/>
      <c r="EH589" s="56"/>
      <c r="EI589" s="56"/>
      <c r="EJ589" s="56"/>
      <c r="EK589" s="56"/>
      <c r="EL589" s="56"/>
      <c r="EM589" s="56"/>
      <c r="EN589" s="56"/>
      <c r="EO589" s="56"/>
      <c r="EP589" s="56"/>
      <c r="EQ589" s="56"/>
      <c r="ER589" s="56"/>
      <c r="ES589" s="56"/>
      <c r="ET589" s="56"/>
      <c r="EU589" s="56"/>
      <c r="EV589" s="56"/>
      <c r="EW589" s="56"/>
      <c r="EX589" s="56"/>
      <c r="EY589" s="56"/>
      <c r="EZ589" s="56"/>
      <c r="FA589" s="56"/>
      <c r="FB589" s="56"/>
      <c r="FC589" s="56"/>
      <c r="FD589" s="56"/>
      <c r="FE589" s="56"/>
      <c r="FF589" s="56"/>
      <c r="FG589" s="56"/>
      <c r="FH589" s="56"/>
      <c r="FI589" s="56"/>
      <c r="FJ589" s="56"/>
      <c r="FK589" s="56"/>
      <c r="FL589" s="56"/>
      <c r="FM589" s="56"/>
      <c r="FN589" s="56"/>
      <c r="FO589" s="56"/>
      <c r="FP589" s="56"/>
      <c r="FQ589" s="56"/>
      <c r="FR589" s="56"/>
      <c r="FS589" s="56"/>
      <c r="FT589" s="56"/>
      <c r="FU589" s="56"/>
      <c r="FV589" s="56"/>
      <c r="FW589" s="56"/>
      <c r="FX589" s="56"/>
      <c r="FY589" s="56"/>
      <c r="FZ589" s="56"/>
      <c r="GA589" s="56"/>
      <c r="GB589" s="56"/>
      <c r="GC589" s="56"/>
      <c r="GD589" s="56"/>
      <c r="GE589" s="56"/>
      <c r="GF589" s="56"/>
      <c r="GG589" s="56"/>
      <c r="GH589" s="56"/>
      <c r="GI589" s="56"/>
      <c r="GJ589" s="56"/>
      <c r="GK589" s="56"/>
      <c r="GL589" s="56"/>
      <c r="GM589" s="56"/>
      <c r="GN589" s="56"/>
      <c r="GO589" s="56"/>
      <c r="GP589" s="56"/>
      <c r="GQ589" s="56"/>
      <c r="GR589" s="56"/>
      <c r="GS589" s="56"/>
      <c r="GT589" s="56"/>
      <c r="GU589" s="56"/>
      <c r="GV589" s="56"/>
      <c r="GW589" s="56"/>
      <c r="GX589" s="56"/>
      <c r="GY589" s="56"/>
      <c r="GZ589" s="56"/>
      <c r="HA589" s="56"/>
      <c r="HB589" s="56"/>
      <c r="HC589" s="56"/>
      <c r="HD589" s="56"/>
      <c r="HE589" s="56"/>
      <c r="HF589" s="56"/>
      <c r="HG589" s="56"/>
      <c r="HH589" s="56"/>
      <c r="HI589" s="56"/>
      <c r="HJ589" s="56"/>
      <c r="HK589" s="56"/>
      <c r="HL589" s="56"/>
      <c r="HM589" s="56"/>
      <c r="HN589" s="56"/>
      <c r="HO589" s="56"/>
      <c r="HP589" s="56"/>
      <c r="HQ589" s="56"/>
      <c r="HR589" s="56"/>
      <c r="HS589" s="56"/>
      <c r="HT589" s="56"/>
      <c r="HU589" s="56"/>
      <c r="HV589" s="56"/>
      <c r="HW589" s="56"/>
      <c r="HX589" s="56"/>
      <c r="HY589" s="56"/>
      <c r="HZ589" s="56"/>
      <c r="IA589" s="56"/>
      <c r="IB589" s="56"/>
      <c r="IC589" s="56"/>
      <c r="ID589" s="56"/>
      <c r="IE589" s="56"/>
      <c r="IF589" s="56"/>
      <c r="IG589" s="56"/>
      <c r="IH589" s="56"/>
      <c r="II589" s="56"/>
    </row>
    <row r="590" spans="3:243" x14ac:dyDescent="0.25">
      <c r="C590" s="56"/>
      <c r="D590" s="56"/>
      <c r="E590" s="56"/>
      <c r="F590" s="354"/>
      <c r="G590" s="354"/>
      <c r="H590" s="56"/>
      <c r="I590" s="56"/>
      <c r="J590" s="56"/>
      <c r="K590" s="56"/>
      <c r="L590" s="56"/>
      <c r="M590" s="598"/>
      <c r="N590" s="56"/>
      <c r="O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c r="BY590" s="56"/>
      <c r="BZ590" s="56"/>
      <c r="CA590" s="56"/>
      <c r="CB590" s="56"/>
      <c r="CC590" s="56"/>
      <c r="CD590" s="56"/>
      <c r="CE590" s="56"/>
      <c r="CF590" s="56"/>
      <c r="CG590" s="56"/>
      <c r="CH590" s="56"/>
      <c r="CI590" s="56"/>
      <c r="CJ590" s="56"/>
      <c r="CK590" s="56"/>
      <c r="CL590" s="56"/>
      <c r="CM590" s="56"/>
      <c r="CN590" s="56"/>
      <c r="CO590" s="56"/>
      <c r="CP590" s="56"/>
      <c r="CQ590" s="56"/>
      <c r="CR590" s="56"/>
      <c r="CS590" s="56"/>
      <c r="CT590" s="56"/>
      <c r="CU590" s="56"/>
      <c r="CV590" s="56"/>
      <c r="CW590" s="56"/>
      <c r="CX590" s="56"/>
      <c r="CY590" s="56"/>
      <c r="CZ590" s="56"/>
      <c r="DA590" s="56"/>
      <c r="DB590" s="56"/>
      <c r="DC590" s="56"/>
      <c r="DD590" s="56"/>
      <c r="DE590" s="56"/>
      <c r="DF590" s="56"/>
      <c r="DG590" s="56"/>
      <c r="DH590" s="56"/>
      <c r="DI590" s="56"/>
      <c r="DJ590" s="56"/>
      <c r="DK590" s="56"/>
      <c r="DL590" s="56"/>
      <c r="DM590" s="56"/>
      <c r="DN590" s="56"/>
      <c r="DO590" s="56"/>
      <c r="DP590" s="56"/>
      <c r="DQ590" s="56"/>
      <c r="DR590" s="56"/>
      <c r="DS590" s="56"/>
      <c r="DT590" s="56"/>
      <c r="DU590" s="56"/>
      <c r="DV590" s="56"/>
      <c r="DW590" s="56"/>
      <c r="DX590" s="56"/>
      <c r="DY590" s="56"/>
      <c r="DZ590" s="56"/>
      <c r="EA590" s="56"/>
      <c r="EB590" s="56"/>
      <c r="EC590" s="56"/>
      <c r="ED590" s="56"/>
      <c r="EE590" s="56"/>
      <c r="EF590" s="56"/>
      <c r="EG590" s="56"/>
      <c r="EH590" s="56"/>
      <c r="EI590" s="56"/>
      <c r="EJ590" s="56"/>
      <c r="EK590" s="56"/>
      <c r="EL590" s="56"/>
      <c r="EM590" s="56"/>
      <c r="EN590" s="56"/>
      <c r="EO590" s="56"/>
      <c r="EP590" s="56"/>
      <c r="EQ590" s="56"/>
      <c r="ER590" s="56"/>
      <c r="ES590" s="56"/>
      <c r="ET590" s="56"/>
      <c r="EU590" s="56"/>
      <c r="EV590" s="56"/>
      <c r="EW590" s="56"/>
      <c r="EX590" s="56"/>
      <c r="EY590" s="56"/>
      <c r="EZ590" s="56"/>
      <c r="FA590" s="56"/>
      <c r="FB590" s="56"/>
      <c r="FC590" s="56"/>
      <c r="FD590" s="56"/>
      <c r="FE590" s="56"/>
      <c r="FF590" s="56"/>
      <c r="FG590" s="56"/>
      <c r="FH590" s="56"/>
      <c r="FI590" s="56"/>
      <c r="FJ590" s="56"/>
      <c r="FK590" s="56"/>
      <c r="FL590" s="56"/>
      <c r="FM590" s="56"/>
      <c r="FN590" s="56"/>
      <c r="FO590" s="56"/>
      <c r="FP590" s="56"/>
      <c r="FQ590" s="56"/>
      <c r="FR590" s="56"/>
      <c r="FS590" s="56"/>
      <c r="FT590" s="56"/>
      <c r="FU590" s="56"/>
      <c r="FV590" s="56"/>
      <c r="FW590" s="56"/>
      <c r="FX590" s="56"/>
      <c r="FY590" s="56"/>
      <c r="FZ590" s="56"/>
      <c r="GA590" s="56"/>
      <c r="GB590" s="56"/>
      <c r="GC590" s="56"/>
      <c r="GD590" s="56"/>
      <c r="GE590" s="56"/>
      <c r="GF590" s="56"/>
      <c r="GG590" s="56"/>
      <c r="GH590" s="56"/>
      <c r="GI590" s="56"/>
      <c r="GJ590" s="56"/>
      <c r="GK590" s="56"/>
      <c r="GL590" s="56"/>
      <c r="GM590" s="56"/>
      <c r="GN590" s="56"/>
      <c r="GO590" s="56"/>
      <c r="GP590" s="56"/>
      <c r="GQ590" s="56"/>
      <c r="GR590" s="56"/>
      <c r="GS590" s="56"/>
      <c r="GT590" s="56"/>
      <c r="GU590" s="56"/>
      <c r="GV590" s="56"/>
      <c r="GW590" s="56"/>
      <c r="GX590" s="56"/>
      <c r="GY590" s="56"/>
      <c r="GZ590" s="56"/>
      <c r="HA590" s="56"/>
      <c r="HB590" s="56"/>
      <c r="HC590" s="56"/>
      <c r="HD590" s="56"/>
      <c r="HE590" s="56"/>
      <c r="HF590" s="56"/>
      <c r="HG590" s="56"/>
      <c r="HH590" s="56"/>
      <c r="HI590" s="56"/>
      <c r="HJ590" s="56"/>
      <c r="HK590" s="56"/>
      <c r="HL590" s="56"/>
      <c r="HM590" s="56"/>
      <c r="HN590" s="56"/>
      <c r="HO590" s="56"/>
      <c r="HP590" s="56"/>
      <c r="HQ590" s="56"/>
      <c r="HR590" s="56"/>
      <c r="HS590" s="56"/>
      <c r="HT590" s="56"/>
      <c r="HU590" s="56"/>
      <c r="HV590" s="56"/>
      <c r="HW590" s="56"/>
      <c r="HX590" s="56"/>
      <c r="HY590" s="56"/>
      <c r="HZ590" s="56"/>
      <c r="IA590" s="56"/>
      <c r="IB590" s="56"/>
      <c r="IC590" s="56"/>
      <c r="ID590" s="56"/>
      <c r="IE590" s="56"/>
      <c r="IF590" s="56"/>
      <c r="IG590" s="56"/>
      <c r="IH590" s="56"/>
      <c r="II590" s="56"/>
    </row>
    <row r="591" spans="3:243" x14ac:dyDescent="0.25">
      <c r="C591" s="56"/>
      <c r="D591" s="56"/>
      <c r="E591" s="56"/>
      <c r="F591" s="354"/>
      <c r="G591" s="354"/>
      <c r="H591" s="56"/>
      <c r="I591" s="56"/>
      <c r="J591" s="56"/>
      <c r="K591" s="56"/>
      <c r="L591" s="56"/>
      <c r="M591" s="598"/>
      <c r="N591" s="56"/>
      <c r="O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c r="BY591" s="56"/>
      <c r="BZ591" s="56"/>
      <c r="CA591" s="56"/>
      <c r="CB591" s="56"/>
      <c r="CC591" s="56"/>
      <c r="CD591" s="56"/>
      <c r="CE591" s="56"/>
      <c r="CF591" s="56"/>
      <c r="CG591" s="56"/>
      <c r="CH591" s="56"/>
      <c r="CI591" s="56"/>
      <c r="CJ591" s="56"/>
      <c r="CK591" s="56"/>
      <c r="CL591" s="56"/>
      <c r="CM591" s="56"/>
      <c r="CN591" s="56"/>
      <c r="CO591" s="56"/>
      <c r="CP591" s="56"/>
      <c r="CQ591" s="56"/>
      <c r="CR591" s="56"/>
      <c r="CS591" s="56"/>
      <c r="CT591" s="56"/>
      <c r="CU591" s="56"/>
      <c r="CV591" s="56"/>
      <c r="CW591" s="56"/>
      <c r="CX591" s="56"/>
      <c r="CY591" s="56"/>
      <c r="CZ591" s="56"/>
      <c r="DA591" s="56"/>
      <c r="DB591" s="56"/>
      <c r="DC591" s="56"/>
      <c r="DD591" s="56"/>
      <c r="DE591" s="56"/>
      <c r="DF591" s="56"/>
      <c r="DG591" s="56"/>
      <c r="DH591" s="56"/>
      <c r="DI591" s="56"/>
      <c r="DJ591" s="56"/>
      <c r="DK591" s="56"/>
      <c r="DL591" s="56"/>
      <c r="DM591" s="56"/>
      <c r="DN591" s="56"/>
      <c r="DO591" s="56"/>
      <c r="DP591" s="56"/>
      <c r="DQ591" s="56"/>
      <c r="DR591" s="56"/>
      <c r="DS591" s="56"/>
      <c r="DT591" s="56"/>
      <c r="DU591" s="56"/>
      <c r="DV591" s="56"/>
      <c r="DW591" s="56"/>
      <c r="DX591" s="56"/>
      <c r="DY591" s="56"/>
      <c r="DZ591" s="56"/>
      <c r="EA591" s="56"/>
      <c r="EB591" s="56"/>
      <c r="EC591" s="56"/>
      <c r="ED591" s="56"/>
      <c r="EE591" s="56"/>
      <c r="EF591" s="56"/>
      <c r="EG591" s="56"/>
      <c r="EH591" s="56"/>
      <c r="EI591" s="56"/>
      <c r="EJ591" s="56"/>
      <c r="EK591" s="56"/>
      <c r="EL591" s="56"/>
      <c r="EM591" s="56"/>
      <c r="EN591" s="56"/>
      <c r="EO591" s="56"/>
      <c r="EP591" s="56"/>
      <c r="EQ591" s="56"/>
      <c r="ER591" s="56"/>
      <c r="ES591" s="56"/>
      <c r="ET591" s="56"/>
      <c r="EU591" s="56"/>
      <c r="EV591" s="56"/>
      <c r="EW591" s="56"/>
      <c r="EX591" s="56"/>
      <c r="EY591" s="56"/>
      <c r="EZ591" s="56"/>
      <c r="FA591" s="56"/>
      <c r="FB591" s="56"/>
      <c r="FC591" s="56"/>
      <c r="FD591" s="56"/>
      <c r="FE591" s="56"/>
      <c r="FF591" s="56"/>
      <c r="FG591" s="56"/>
      <c r="FH591" s="56"/>
      <c r="FI591" s="56"/>
      <c r="FJ591" s="56"/>
      <c r="FK591" s="56"/>
      <c r="FL591" s="56"/>
      <c r="FM591" s="56"/>
      <c r="FN591" s="56"/>
      <c r="FO591" s="56"/>
      <c r="FP591" s="56"/>
      <c r="FQ591" s="56"/>
      <c r="FR591" s="56"/>
      <c r="FS591" s="56"/>
      <c r="FT591" s="56"/>
      <c r="FU591" s="56"/>
      <c r="FV591" s="56"/>
      <c r="FW591" s="56"/>
      <c r="FX591" s="56"/>
      <c r="FY591" s="56"/>
      <c r="FZ591" s="56"/>
      <c r="GA591" s="56"/>
      <c r="GB591" s="56"/>
      <c r="GC591" s="56"/>
      <c r="GD591" s="56"/>
      <c r="GE591" s="56"/>
      <c r="GF591" s="56"/>
      <c r="GG591" s="56"/>
      <c r="GH591" s="56"/>
      <c r="GI591" s="56"/>
      <c r="GJ591" s="56"/>
      <c r="GK591" s="56"/>
      <c r="GL591" s="56"/>
      <c r="GM591" s="56"/>
      <c r="GN591" s="56"/>
      <c r="GO591" s="56"/>
      <c r="GP591" s="56"/>
      <c r="GQ591" s="56"/>
      <c r="GR591" s="56"/>
      <c r="GS591" s="56"/>
      <c r="GT591" s="56"/>
      <c r="GU591" s="56"/>
      <c r="GV591" s="56"/>
      <c r="GW591" s="56"/>
      <c r="GX591" s="56"/>
      <c r="GY591" s="56"/>
      <c r="GZ591" s="56"/>
      <c r="HA591" s="56"/>
      <c r="HB591" s="56"/>
      <c r="HC591" s="56"/>
      <c r="HD591" s="56"/>
      <c r="HE591" s="56"/>
      <c r="HF591" s="56"/>
      <c r="HG591" s="56"/>
      <c r="HH591" s="56"/>
      <c r="HI591" s="56"/>
      <c r="HJ591" s="56"/>
      <c r="HK591" s="56"/>
      <c r="HL591" s="56"/>
      <c r="HM591" s="56"/>
      <c r="HN591" s="56"/>
      <c r="HO591" s="56"/>
      <c r="HP591" s="56"/>
      <c r="HQ591" s="56"/>
      <c r="HR591" s="56"/>
      <c r="HS591" s="56"/>
      <c r="HT591" s="56"/>
      <c r="HU591" s="56"/>
      <c r="HV591" s="56"/>
      <c r="HW591" s="56"/>
      <c r="HX591" s="56"/>
      <c r="HY591" s="56"/>
      <c r="HZ591" s="56"/>
      <c r="IA591" s="56"/>
      <c r="IB591" s="56"/>
      <c r="IC591" s="56"/>
      <c r="ID591" s="56"/>
      <c r="IE591" s="56"/>
      <c r="IF591" s="56"/>
      <c r="IG591" s="56"/>
      <c r="IH591" s="56"/>
      <c r="II591" s="56"/>
    </row>
    <row r="592" spans="3:243" x14ac:dyDescent="0.25">
      <c r="C592" s="56"/>
      <c r="D592" s="56"/>
      <c r="E592" s="56"/>
      <c r="F592" s="354"/>
      <c r="G592" s="354"/>
      <c r="H592" s="56"/>
      <c r="I592" s="56"/>
      <c r="J592" s="56"/>
      <c r="K592" s="56"/>
      <c r="L592" s="56"/>
      <c r="M592" s="598"/>
      <c r="N592" s="56"/>
      <c r="O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c r="BY592" s="56"/>
      <c r="BZ592" s="56"/>
      <c r="CA592" s="56"/>
      <c r="CB592" s="56"/>
      <c r="CC592" s="56"/>
      <c r="CD592" s="56"/>
      <c r="CE592" s="56"/>
      <c r="CF592" s="56"/>
      <c r="CG592" s="56"/>
      <c r="CH592" s="56"/>
      <c r="CI592" s="56"/>
      <c r="CJ592" s="56"/>
      <c r="CK592" s="56"/>
      <c r="CL592" s="56"/>
      <c r="CM592" s="56"/>
      <c r="CN592" s="56"/>
      <c r="CO592" s="56"/>
      <c r="CP592" s="56"/>
      <c r="CQ592" s="56"/>
      <c r="CR592" s="56"/>
      <c r="CS592" s="56"/>
      <c r="CT592" s="56"/>
      <c r="CU592" s="56"/>
      <c r="CV592" s="56"/>
      <c r="CW592" s="56"/>
      <c r="CX592" s="56"/>
      <c r="CY592" s="56"/>
      <c r="CZ592" s="56"/>
      <c r="DA592" s="56"/>
      <c r="DB592" s="56"/>
      <c r="DC592" s="56"/>
      <c r="DD592" s="56"/>
      <c r="DE592" s="56"/>
      <c r="DF592" s="56"/>
      <c r="DG592" s="56"/>
      <c r="DH592" s="56"/>
      <c r="DI592" s="56"/>
      <c r="DJ592" s="56"/>
      <c r="DK592" s="56"/>
      <c r="DL592" s="56"/>
      <c r="DM592" s="56"/>
      <c r="DN592" s="56"/>
      <c r="DO592" s="56"/>
      <c r="DP592" s="56"/>
      <c r="DQ592" s="56"/>
      <c r="DR592" s="56"/>
      <c r="DS592" s="56"/>
      <c r="DT592" s="56"/>
      <c r="DU592" s="56"/>
      <c r="DV592" s="56"/>
      <c r="DW592" s="56"/>
      <c r="DX592" s="56"/>
      <c r="DY592" s="56"/>
      <c r="DZ592" s="56"/>
      <c r="EA592" s="56"/>
      <c r="EB592" s="56"/>
      <c r="EC592" s="56"/>
      <c r="ED592" s="56"/>
      <c r="EE592" s="56"/>
      <c r="EF592" s="56"/>
      <c r="EG592" s="56"/>
      <c r="EH592" s="56"/>
      <c r="EI592" s="56"/>
      <c r="EJ592" s="56"/>
      <c r="EK592" s="56"/>
      <c r="EL592" s="56"/>
      <c r="EM592" s="56"/>
      <c r="EN592" s="56"/>
      <c r="EO592" s="56"/>
      <c r="EP592" s="56"/>
      <c r="EQ592" s="56"/>
      <c r="ER592" s="56"/>
      <c r="ES592" s="56"/>
      <c r="ET592" s="56"/>
      <c r="EU592" s="56"/>
      <c r="EV592" s="56"/>
      <c r="EW592" s="56"/>
      <c r="EX592" s="56"/>
      <c r="EY592" s="56"/>
      <c r="EZ592" s="56"/>
      <c r="FA592" s="56"/>
      <c r="FB592" s="56"/>
      <c r="FC592" s="56"/>
      <c r="FD592" s="56"/>
      <c r="FE592" s="56"/>
      <c r="FF592" s="56"/>
      <c r="FG592" s="56"/>
      <c r="FH592" s="56"/>
      <c r="FI592" s="56"/>
      <c r="FJ592" s="56"/>
      <c r="FK592" s="56"/>
      <c r="FL592" s="56"/>
      <c r="FM592" s="56"/>
      <c r="FN592" s="56"/>
      <c r="FO592" s="56"/>
      <c r="FP592" s="56"/>
      <c r="FQ592" s="56"/>
      <c r="FR592" s="56"/>
      <c r="FS592" s="56"/>
      <c r="FT592" s="56"/>
      <c r="FU592" s="56"/>
      <c r="FV592" s="56"/>
      <c r="FW592" s="56"/>
      <c r="FX592" s="56"/>
      <c r="FY592" s="56"/>
      <c r="FZ592" s="56"/>
      <c r="GA592" s="56"/>
      <c r="GB592" s="56"/>
      <c r="GC592" s="56"/>
      <c r="GD592" s="56"/>
      <c r="GE592" s="56"/>
      <c r="GF592" s="56"/>
      <c r="GG592" s="56"/>
      <c r="GH592" s="56"/>
      <c r="GI592" s="56"/>
      <c r="GJ592" s="56"/>
      <c r="GK592" s="56"/>
      <c r="GL592" s="56"/>
      <c r="GM592" s="56"/>
      <c r="GN592" s="56"/>
      <c r="GO592" s="56"/>
      <c r="GP592" s="56"/>
      <c r="GQ592" s="56"/>
      <c r="GR592" s="56"/>
      <c r="GS592" s="56"/>
      <c r="GT592" s="56"/>
      <c r="GU592" s="56"/>
      <c r="GV592" s="56"/>
      <c r="GW592" s="56"/>
      <c r="GX592" s="56"/>
      <c r="GY592" s="56"/>
      <c r="GZ592" s="56"/>
      <c r="HA592" s="56"/>
      <c r="HB592" s="56"/>
      <c r="HC592" s="56"/>
      <c r="HD592" s="56"/>
      <c r="HE592" s="56"/>
      <c r="HF592" s="56"/>
      <c r="HG592" s="56"/>
      <c r="HH592" s="56"/>
      <c r="HI592" s="56"/>
      <c r="HJ592" s="56"/>
      <c r="HK592" s="56"/>
      <c r="HL592" s="56"/>
      <c r="HM592" s="56"/>
      <c r="HN592" s="56"/>
      <c r="HO592" s="56"/>
      <c r="HP592" s="56"/>
      <c r="HQ592" s="56"/>
      <c r="HR592" s="56"/>
      <c r="HS592" s="56"/>
      <c r="HT592" s="56"/>
      <c r="HU592" s="56"/>
      <c r="HV592" s="56"/>
      <c r="HW592" s="56"/>
      <c r="HX592" s="56"/>
      <c r="HY592" s="56"/>
      <c r="HZ592" s="56"/>
      <c r="IA592" s="56"/>
      <c r="IB592" s="56"/>
      <c r="IC592" s="56"/>
      <c r="ID592" s="56"/>
      <c r="IE592" s="56"/>
      <c r="IF592" s="56"/>
      <c r="IG592" s="56"/>
      <c r="IH592" s="56"/>
      <c r="II592" s="56"/>
    </row>
    <row r="593" spans="3:243" x14ac:dyDescent="0.25">
      <c r="C593" s="56"/>
      <c r="D593" s="56"/>
      <c r="E593" s="56"/>
      <c r="F593" s="354"/>
      <c r="G593" s="354"/>
      <c r="H593" s="56"/>
      <c r="I593" s="56"/>
      <c r="J593" s="56"/>
      <c r="K593" s="56"/>
      <c r="L593" s="56"/>
      <c r="M593" s="598"/>
      <c r="N593" s="56"/>
      <c r="O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c r="BY593" s="56"/>
      <c r="BZ593" s="56"/>
      <c r="CA593" s="56"/>
      <c r="CB593" s="56"/>
      <c r="CC593" s="56"/>
      <c r="CD593" s="56"/>
      <c r="CE593" s="56"/>
      <c r="CF593" s="56"/>
      <c r="CG593" s="56"/>
      <c r="CH593" s="56"/>
      <c r="CI593" s="56"/>
      <c r="CJ593" s="56"/>
      <c r="CK593" s="56"/>
      <c r="CL593" s="56"/>
      <c r="CM593" s="56"/>
      <c r="CN593" s="56"/>
      <c r="CO593" s="56"/>
      <c r="CP593" s="56"/>
      <c r="CQ593" s="56"/>
      <c r="CR593" s="56"/>
      <c r="CS593" s="56"/>
      <c r="CT593" s="56"/>
      <c r="CU593" s="56"/>
      <c r="CV593" s="56"/>
      <c r="CW593" s="56"/>
      <c r="CX593" s="56"/>
      <c r="CY593" s="56"/>
      <c r="CZ593" s="56"/>
      <c r="DA593" s="56"/>
      <c r="DB593" s="56"/>
      <c r="DC593" s="56"/>
      <c r="DD593" s="56"/>
      <c r="DE593" s="56"/>
      <c r="DF593" s="56"/>
      <c r="DG593" s="56"/>
      <c r="DH593" s="56"/>
      <c r="DI593" s="56"/>
      <c r="DJ593" s="56"/>
      <c r="DK593" s="56"/>
      <c r="DL593" s="56"/>
      <c r="DM593" s="56"/>
      <c r="DN593" s="56"/>
      <c r="DO593" s="56"/>
      <c r="DP593" s="56"/>
      <c r="DQ593" s="56"/>
      <c r="DR593" s="56"/>
      <c r="DS593" s="56"/>
      <c r="DT593" s="56"/>
      <c r="DU593" s="56"/>
      <c r="DV593" s="56"/>
      <c r="DW593" s="56"/>
      <c r="DX593" s="56"/>
      <c r="DY593" s="56"/>
      <c r="DZ593" s="56"/>
      <c r="EA593" s="56"/>
      <c r="EB593" s="56"/>
      <c r="EC593" s="56"/>
      <c r="ED593" s="56"/>
      <c r="EE593" s="56"/>
      <c r="EF593" s="56"/>
      <c r="EG593" s="56"/>
      <c r="EH593" s="56"/>
      <c r="EI593" s="56"/>
      <c r="EJ593" s="56"/>
      <c r="EK593" s="56"/>
      <c r="EL593" s="56"/>
      <c r="EM593" s="56"/>
      <c r="EN593" s="56"/>
      <c r="EO593" s="56"/>
      <c r="EP593" s="56"/>
      <c r="EQ593" s="56"/>
      <c r="ER593" s="56"/>
      <c r="ES593" s="56"/>
      <c r="ET593" s="56"/>
      <c r="EU593" s="56"/>
      <c r="EV593" s="56"/>
      <c r="EW593" s="56"/>
      <c r="EX593" s="56"/>
      <c r="EY593" s="56"/>
      <c r="EZ593" s="56"/>
      <c r="FA593" s="56"/>
      <c r="FB593" s="56"/>
      <c r="FC593" s="56"/>
      <c r="FD593" s="56"/>
      <c r="FE593" s="56"/>
      <c r="FF593" s="56"/>
      <c r="FG593" s="56"/>
      <c r="FH593" s="56"/>
      <c r="FI593" s="56"/>
      <c r="FJ593" s="56"/>
      <c r="FK593" s="56"/>
      <c r="FL593" s="56"/>
      <c r="FM593" s="56"/>
      <c r="FN593" s="56"/>
      <c r="FO593" s="56"/>
      <c r="FP593" s="56"/>
      <c r="FQ593" s="56"/>
      <c r="FR593" s="56"/>
      <c r="FS593" s="56"/>
      <c r="FT593" s="56"/>
      <c r="FU593" s="56"/>
      <c r="FV593" s="56"/>
      <c r="FW593" s="56"/>
      <c r="FX593" s="56"/>
      <c r="FY593" s="56"/>
      <c r="FZ593" s="56"/>
      <c r="GA593" s="56"/>
      <c r="GB593" s="56"/>
      <c r="GC593" s="56"/>
      <c r="GD593" s="56"/>
      <c r="GE593" s="56"/>
      <c r="GF593" s="56"/>
      <c r="GG593" s="56"/>
      <c r="GH593" s="56"/>
      <c r="GI593" s="56"/>
      <c r="GJ593" s="56"/>
      <c r="GK593" s="56"/>
      <c r="GL593" s="56"/>
      <c r="GM593" s="56"/>
      <c r="GN593" s="56"/>
      <c r="GO593" s="56"/>
      <c r="GP593" s="56"/>
      <c r="GQ593" s="56"/>
      <c r="GR593" s="56"/>
      <c r="GS593" s="56"/>
      <c r="GT593" s="56"/>
      <c r="GU593" s="56"/>
      <c r="GV593" s="56"/>
      <c r="GW593" s="56"/>
      <c r="GX593" s="56"/>
      <c r="GY593" s="56"/>
      <c r="GZ593" s="56"/>
      <c r="HA593" s="56"/>
      <c r="HB593" s="56"/>
      <c r="HC593" s="56"/>
      <c r="HD593" s="56"/>
      <c r="HE593" s="56"/>
      <c r="HF593" s="56"/>
      <c r="HG593" s="56"/>
      <c r="HH593" s="56"/>
      <c r="HI593" s="56"/>
      <c r="HJ593" s="56"/>
      <c r="HK593" s="56"/>
      <c r="HL593" s="56"/>
      <c r="HM593" s="56"/>
      <c r="HN593" s="56"/>
      <c r="HO593" s="56"/>
      <c r="HP593" s="56"/>
      <c r="HQ593" s="56"/>
      <c r="HR593" s="56"/>
      <c r="HS593" s="56"/>
      <c r="HT593" s="56"/>
      <c r="HU593" s="56"/>
      <c r="HV593" s="56"/>
      <c r="HW593" s="56"/>
      <c r="HX593" s="56"/>
      <c r="HY593" s="56"/>
      <c r="HZ593" s="56"/>
      <c r="IA593" s="56"/>
      <c r="IB593" s="56"/>
      <c r="IC593" s="56"/>
      <c r="ID593" s="56"/>
      <c r="IE593" s="56"/>
      <c r="IF593" s="56"/>
      <c r="IG593" s="56"/>
      <c r="IH593" s="56"/>
      <c r="II593" s="56"/>
    </row>
    <row r="594" spans="3:243" x14ac:dyDescent="0.25">
      <c r="C594" s="56"/>
      <c r="D594" s="56"/>
      <c r="E594" s="56"/>
      <c r="F594" s="354"/>
      <c r="G594" s="354"/>
      <c r="H594" s="56"/>
      <c r="I594" s="56"/>
      <c r="J594" s="56"/>
      <c r="K594" s="56"/>
      <c r="L594" s="56"/>
      <c r="M594" s="598"/>
      <c r="N594" s="56"/>
      <c r="O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c r="BY594" s="56"/>
      <c r="BZ594" s="56"/>
      <c r="CA594" s="56"/>
      <c r="CB594" s="56"/>
      <c r="CC594" s="56"/>
      <c r="CD594" s="56"/>
      <c r="CE594" s="56"/>
      <c r="CF594" s="56"/>
      <c r="CG594" s="56"/>
      <c r="CH594" s="56"/>
      <c r="CI594" s="56"/>
      <c r="CJ594" s="56"/>
      <c r="CK594" s="56"/>
      <c r="CL594" s="56"/>
      <c r="CM594" s="56"/>
      <c r="CN594" s="56"/>
      <c r="CO594" s="56"/>
      <c r="CP594" s="56"/>
      <c r="CQ594" s="56"/>
      <c r="CR594" s="56"/>
      <c r="CS594" s="56"/>
      <c r="CT594" s="56"/>
      <c r="CU594" s="56"/>
      <c r="CV594" s="56"/>
      <c r="CW594" s="56"/>
      <c r="CX594" s="56"/>
      <c r="CY594" s="56"/>
      <c r="CZ594" s="56"/>
      <c r="DA594" s="56"/>
      <c r="DB594" s="56"/>
      <c r="DC594" s="56"/>
      <c r="DD594" s="56"/>
      <c r="DE594" s="56"/>
      <c r="DF594" s="56"/>
      <c r="DG594" s="56"/>
      <c r="DH594" s="56"/>
      <c r="DI594" s="56"/>
      <c r="DJ594" s="56"/>
      <c r="DK594" s="56"/>
      <c r="DL594" s="56"/>
      <c r="DM594" s="56"/>
      <c r="DN594" s="56"/>
      <c r="DO594" s="56"/>
      <c r="DP594" s="56"/>
      <c r="DQ594" s="56"/>
      <c r="DR594" s="56"/>
      <c r="DS594" s="56"/>
      <c r="DT594" s="56"/>
      <c r="DU594" s="56"/>
      <c r="DV594" s="56"/>
      <c r="DW594" s="56"/>
      <c r="DX594" s="56"/>
      <c r="DY594" s="56"/>
      <c r="DZ594" s="56"/>
      <c r="EA594" s="56"/>
      <c r="EB594" s="56"/>
      <c r="EC594" s="56"/>
      <c r="ED594" s="56"/>
      <c r="EE594" s="56"/>
      <c r="EF594" s="56"/>
      <c r="EG594" s="56"/>
      <c r="EH594" s="56"/>
      <c r="EI594" s="56"/>
      <c r="EJ594" s="56"/>
      <c r="EK594" s="56"/>
      <c r="EL594" s="56"/>
      <c r="EM594" s="56"/>
      <c r="EN594" s="56"/>
      <c r="EO594" s="56"/>
      <c r="EP594" s="56"/>
      <c r="EQ594" s="56"/>
      <c r="ER594" s="56"/>
      <c r="ES594" s="56"/>
      <c r="ET594" s="56"/>
      <c r="EU594" s="56"/>
      <c r="EV594" s="56"/>
      <c r="EW594" s="56"/>
      <c r="EX594" s="56"/>
      <c r="EY594" s="56"/>
      <c r="EZ594" s="56"/>
      <c r="FA594" s="56"/>
      <c r="FB594" s="56"/>
      <c r="FC594" s="56"/>
      <c r="FD594" s="56"/>
      <c r="FE594" s="56"/>
      <c r="FF594" s="56"/>
      <c r="FG594" s="56"/>
      <c r="FH594" s="56"/>
      <c r="FI594" s="56"/>
      <c r="FJ594" s="56"/>
      <c r="FK594" s="56"/>
      <c r="FL594" s="56"/>
      <c r="FM594" s="56"/>
      <c r="FN594" s="56"/>
      <c r="FO594" s="56"/>
      <c r="FP594" s="56"/>
      <c r="FQ594" s="56"/>
      <c r="FR594" s="56"/>
      <c r="FS594" s="56"/>
      <c r="FT594" s="56"/>
      <c r="FU594" s="56"/>
      <c r="FV594" s="56"/>
      <c r="FW594" s="56"/>
      <c r="FX594" s="56"/>
      <c r="FY594" s="56"/>
      <c r="FZ594" s="56"/>
      <c r="GA594" s="56"/>
      <c r="GB594" s="56"/>
      <c r="GC594" s="56"/>
      <c r="GD594" s="56"/>
      <c r="GE594" s="56"/>
      <c r="GF594" s="56"/>
      <c r="GG594" s="56"/>
      <c r="GH594" s="56"/>
      <c r="GI594" s="56"/>
      <c r="GJ594" s="56"/>
      <c r="GK594" s="56"/>
      <c r="GL594" s="56"/>
      <c r="GM594" s="56"/>
      <c r="GN594" s="56"/>
      <c r="GO594" s="56"/>
      <c r="GP594" s="56"/>
      <c r="GQ594" s="56"/>
      <c r="GR594" s="56"/>
      <c r="GS594" s="56"/>
      <c r="GT594" s="56"/>
      <c r="GU594" s="56"/>
      <c r="GV594" s="56"/>
      <c r="GW594" s="56"/>
      <c r="GX594" s="56"/>
      <c r="GY594" s="56"/>
      <c r="GZ594" s="56"/>
      <c r="HA594" s="56"/>
      <c r="HB594" s="56"/>
      <c r="HC594" s="56"/>
      <c r="HD594" s="56"/>
      <c r="HE594" s="56"/>
      <c r="HF594" s="56"/>
      <c r="HG594" s="56"/>
      <c r="HH594" s="56"/>
      <c r="HI594" s="56"/>
      <c r="HJ594" s="56"/>
      <c r="HK594" s="56"/>
      <c r="HL594" s="56"/>
      <c r="HM594" s="56"/>
      <c r="HN594" s="56"/>
      <c r="HO594" s="56"/>
      <c r="HP594" s="56"/>
      <c r="HQ594" s="56"/>
      <c r="HR594" s="56"/>
      <c r="HS594" s="56"/>
      <c r="HT594" s="56"/>
      <c r="HU594" s="56"/>
      <c r="HV594" s="56"/>
      <c r="HW594" s="56"/>
      <c r="HX594" s="56"/>
      <c r="HY594" s="56"/>
      <c r="HZ594" s="56"/>
      <c r="IA594" s="56"/>
      <c r="IB594" s="56"/>
      <c r="IC594" s="56"/>
      <c r="ID594" s="56"/>
      <c r="IE594" s="56"/>
      <c r="IF594" s="56"/>
      <c r="IG594" s="56"/>
      <c r="IH594" s="56"/>
      <c r="II594" s="56"/>
    </row>
    <row r="595" spans="3:243" x14ac:dyDescent="0.25">
      <c r="C595" s="56"/>
      <c r="D595" s="56"/>
      <c r="E595" s="56"/>
      <c r="F595" s="354"/>
      <c r="G595" s="354"/>
      <c r="H595" s="56"/>
      <c r="I595" s="56"/>
      <c r="J595" s="56"/>
      <c r="K595" s="56"/>
      <c r="L595" s="56"/>
      <c r="M595" s="598"/>
      <c r="N595" s="56"/>
      <c r="O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c r="BY595" s="56"/>
      <c r="BZ595" s="56"/>
      <c r="CA595" s="56"/>
      <c r="CB595" s="56"/>
      <c r="CC595" s="56"/>
      <c r="CD595" s="56"/>
      <c r="CE595" s="56"/>
      <c r="CF595" s="56"/>
      <c r="CG595" s="56"/>
      <c r="CH595" s="56"/>
      <c r="CI595" s="56"/>
      <c r="CJ595" s="56"/>
      <c r="CK595" s="56"/>
      <c r="CL595" s="56"/>
      <c r="CM595" s="56"/>
      <c r="CN595" s="56"/>
      <c r="CO595" s="56"/>
      <c r="CP595" s="56"/>
      <c r="CQ595" s="56"/>
      <c r="CR595" s="56"/>
      <c r="CS595" s="56"/>
      <c r="CT595" s="56"/>
      <c r="CU595" s="56"/>
      <c r="CV595" s="56"/>
      <c r="CW595" s="56"/>
      <c r="CX595" s="56"/>
      <c r="CY595" s="56"/>
      <c r="CZ595" s="56"/>
      <c r="DA595" s="56"/>
      <c r="DB595" s="56"/>
      <c r="DC595" s="56"/>
      <c r="DD595" s="56"/>
      <c r="DE595" s="56"/>
      <c r="DF595" s="56"/>
      <c r="DG595" s="56"/>
      <c r="DH595" s="56"/>
      <c r="DI595" s="56"/>
      <c r="DJ595" s="56"/>
      <c r="DK595" s="56"/>
      <c r="DL595" s="56"/>
      <c r="DM595" s="56"/>
      <c r="DN595" s="56"/>
      <c r="DO595" s="56"/>
      <c r="DP595" s="56"/>
      <c r="DQ595" s="56"/>
      <c r="DR595" s="56"/>
      <c r="DS595" s="56"/>
      <c r="DT595" s="56"/>
      <c r="DU595" s="56"/>
      <c r="DV595" s="56"/>
      <c r="DW595" s="56"/>
      <c r="DX595" s="56"/>
      <c r="DY595" s="56"/>
      <c r="DZ595" s="56"/>
      <c r="EA595" s="56"/>
      <c r="EB595" s="56"/>
      <c r="EC595" s="56"/>
      <c r="ED595" s="56"/>
      <c r="EE595" s="56"/>
      <c r="EF595" s="56"/>
      <c r="EG595" s="56"/>
      <c r="EH595" s="56"/>
      <c r="EI595" s="56"/>
      <c r="EJ595" s="56"/>
      <c r="EK595" s="56"/>
      <c r="EL595" s="56"/>
      <c r="EM595" s="56"/>
      <c r="EN595" s="56"/>
      <c r="EO595" s="56"/>
      <c r="EP595" s="56"/>
      <c r="EQ595" s="56"/>
      <c r="ER595" s="56"/>
      <c r="ES595" s="56"/>
      <c r="ET595" s="56"/>
      <c r="EU595" s="56"/>
      <c r="EV595" s="56"/>
      <c r="EW595" s="56"/>
      <c r="EX595" s="56"/>
      <c r="EY595" s="56"/>
      <c r="EZ595" s="56"/>
      <c r="FA595" s="56"/>
      <c r="FB595" s="56"/>
      <c r="FC595" s="56"/>
      <c r="FD595" s="56"/>
      <c r="FE595" s="56"/>
      <c r="FF595" s="56"/>
      <c r="FG595" s="56"/>
      <c r="FH595" s="56"/>
      <c r="FI595" s="56"/>
      <c r="FJ595" s="56"/>
      <c r="FK595" s="56"/>
      <c r="FL595" s="56"/>
      <c r="FM595" s="56"/>
      <c r="FN595" s="56"/>
      <c r="FO595" s="56"/>
      <c r="FP595" s="56"/>
      <c r="FQ595" s="56"/>
      <c r="FR595" s="56"/>
      <c r="FS595" s="56"/>
      <c r="FT595" s="56"/>
      <c r="FU595" s="56"/>
      <c r="FV595" s="56"/>
      <c r="FW595" s="56"/>
      <c r="FX595" s="56"/>
      <c r="FY595" s="56"/>
      <c r="FZ595" s="56"/>
      <c r="GA595" s="56"/>
      <c r="GB595" s="56"/>
      <c r="GC595" s="56"/>
      <c r="GD595" s="56"/>
      <c r="GE595" s="56"/>
      <c r="GF595" s="56"/>
      <c r="GG595" s="56"/>
      <c r="GH595" s="56"/>
      <c r="GI595" s="56"/>
      <c r="GJ595" s="56"/>
      <c r="GK595" s="56"/>
      <c r="GL595" s="56"/>
      <c r="GM595" s="56"/>
      <c r="GN595" s="56"/>
      <c r="GO595" s="56"/>
      <c r="GP595" s="56"/>
      <c r="GQ595" s="56"/>
      <c r="GR595" s="56"/>
      <c r="GS595" s="56"/>
      <c r="GT595" s="56"/>
      <c r="GU595" s="56"/>
      <c r="GV595" s="56"/>
      <c r="GW595" s="56"/>
      <c r="GX595" s="56"/>
      <c r="GY595" s="56"/>
      <c r="GZ595" s="56"/>
      <c r="HA595" s="56"/>
      <c r="HB595" s="56"/>
      <c r="HC595" s="56"/>
      <c r="HD595" s="56"/>
      <c r="HE595" s="56"/>
      <c r="HF595" s="56"/>
      <c r="HG595" s="56"/>
      <c r="HH595" s="56"/>
      <c r="HI595" s="56"/>
      <c r="HJ595" s="56"/>
      <c r="HK595" s="56"/>
      <c r="HL595" s="56"/>
      <c r="HM595" s="56"/>
      <c r="HN595" s="56"/>
      <c r="HO595" s="56"/>
      <c r="HP595" s="56"/>
      <c r="HQ595" s="56"/>
      <c r="HR595" s="56"/>
      <c r="HS595" s="56"/>
      <c r="HT595" s="56"/>
      <c r="HU595" s="56"/>
      <c r="HV595" s="56"/>
      <c r="HW595" s="56"/>
      <c r="HX595" s="56"/>
      <c r="HY595" s="56"/>
      <c r="HZ595" s="56"/>
      <c r="IA595" s="56"/>
      <c r="IB595" s="56"/>
      <c r="IC595" s="56"/>
      <c r="ID595" s="56"/>
      <c r="IE595" s="56"/>
      <c r="IF595" s="56"/>
      <c r="IG595" s="56"/>
      <c r="IH595" s="56"/>
      <c r="II595" s="56"/>
    </row>
    <row r="596" spans="3:243" x14ac:dyDescent="0.25">
      <c r="C596" s="56"/>
      <c r="D596" s="56"/>
      <c r="E596" s="56"/>
      <c r="F596" s="354"/>
      <c r="G596" s="354"/>
      <c r="H596" s="56"/>
      <c r="I596" s="56"/>
      <c r="J596" s="56"/>
      <c r="K596" s="56"/>
      <c r="L596" s="56"/>
      <c r="M596" s="598"/>
      <c r="N596" s="56"/>
      <c r="O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c r="BY596" s="56"/>
      <c r="BZ596" s="56"/>
      <c r="CA596" s="56"/>
      <c r="CB596" s="56"/>
      <c r="CC596" s="56"/>
      <c r="CD596" s="56"/>
      <c r="CE596" s="56"/>
      <c r="CF596" s="56"/>
      <c r="CG596" s="56"/>
      <c r="CH596" s="56"/>
      <c r="CI596" s="56"/>
      <c r="CJ596" s="56"/>
      <c r="CK596" s="56"/>
      <c r="CL596" s="56"/>
      <c r="CM596" s="56"/>
      <c r="CN596" s="56"/>
      <c r="CO596" s="56"/>
      <c r="CP596" s="56"/>
      <c r="CQ596" s="56"/>
      <c r="CR596" s="56"/>
      <c r="CS596" s="56"/>
      <c r="CT596" s="56"/>
      <c r="CU596" s="56"/>
      <c r="CV596" s="56"/>
      <c r="CW596" s="56"/>
      <c r="CX596" s="56"/>
      <c r="CY596" s="56"/>
      <c r="CZ596" s="56"/>
      <c r="DA596" s="56"/>
      <c r="DB596" s="56"/>
      <c r="DC596" s="56"/>
      <c r="DD596" s="56"/>
      <c r="DE596" s="56"/>
      <c r="DF596" s="56"/>
      <c r="DG596" s="56"/>
      <c r="DH596" s="56"/>
      <c r="DI596" s="56"/>
      <c r="DJ596" s="56"/>
      <c r="DK596" s="56"/>
      <c r="DL596" s="56"/>
      <c r="DM596" s="56"/>
      <c r="DN596" s="56"/>
      <c r="DO596" s="56"/>
      <c r="DP596" s="56"/>
      <c r="DQ596" s="56"/>
      <c r="DR596" s="56"/>
      <c r="DS596" s="56"/>
      <c r="DT596" s="56"/>
      <c r="DU596" s="56"/>
      <c r="DV596" s="56"/>
      <c r="DW596" s="56"/>
      <c r="DX596" s="56"/>
      <c r="DY596" s="56"/>
      <c r="DZ596" s="56"/>
      <c r="EA596" s="56"/>
      <c r="EB596" s="56"/>
      <c r="EC596" s="56"/>
      <c r="ED596" s="56"/>
      <c r="EE596" s="56"/>
      <c r="EF596" s="56"/>
      <c r="EG596" s="56"/>
      <c r="EH596" s="56"/>
      <c r="EI596" s="56"/>
      <c r="EJ596" s="56"/>
      <c r="EK596" s="56"/>
      <c r="EL596" s="56"/>
      <c r="EM596" s="56"/>
      <c r="EN596" s="56"/>
      <c r="EO596" s="56"/>
      <c r="EP596" s="56"/>
      <c r="EQ596" s="56"/>
      <c r="ER596" s="56"/>
      <c r="ES596" s="56"/>
      <c r="ET596" s="56"/>
      <c r="EU596" s="56"/>
      <c r="EV596" s="56"/>
      <c r="EW596" s="56"/>
      <c r="EX596" s="56"/>
      <c r="EY596" s="56"/>
      <c r="EZ596" s="56"/>
      <c r="FA596" s="56"/>
      <c r="FB596" s="56"/>
      <c r="FC596" s="56"/>
      <c r="FD596" s="56"/>
      <c r="FE596" s="56"/>
      <c r="FF596" s="56"/>
      <c r="FG596" s="56"/>
      <c r="FH596" s="56"/>
      <c r="FI596" s="56"/>
      <c r="FJ596" s="56"/>
      <c r="FK596" s="56"/>
      <c r="FL596" s="56"/>
      <c r="FM596" s="56"/>
      <c r="FN596" s="56"/>
      <c r="FO596" s="56"/>
      <c r="FP596" s="56"/>
      <c r="FQ596" s="56"/>
      <c r="FR596" s="56"/>
      <c r="FS596" s="56"/>
      <c r="FT596" s="56"/>
      <c r="FU596" s="56"/>
      <c r="FV596" s="56"/>
      <c r="FW596" s="56"/>
      <c r="FX596" s="56"/>
      <c r="FY596" s="56"/>
      <c r="FZ596" s="56"/>
      <c r="GA596" s="56"/>
      <c r="GB596" s="56"/>
      <c r="GC596" s="56"/>
      <c r="GD596" s="56"/>
      <c r="GE596" s="56"/>
      <c r="GF596" s="56"/>
      <c r="GG596" s="56"/>
      <c r="GH596" s="56"/>
      <c r="GI596" s="56"/>
      <c r="GJ596" s="56"/>
      <c r="GK596" s="56"/>
      <c r="GL596" s="56"/>
      <c r="GM596" s="56"/>
      <c r="GN596" s="56"/>
      <c r="GO596" s="56"/>
      <c r="GP596" s="56"/>
      <c r="GQ596" s="56"/>
      <c r="GR596" s="56"/>
      <c r="GS596" s="56"/>
      <c r="GT596" s="56"/>
      <c r="GU596" s="56"/>
      <c r="GV596" s="56"/>
      <c r="GW596" s="56"/>
      <c r="GX596" s="56"/>
      <c r="GY596" s="56"/>
      <c r="GZ596" s="56"/>
      <c r="HA596" s="56"/>
      <c r="HB596" s="56"/>
      <c r="HC596" s="56"/>
      <c r="HD596" s="56"/>
      <c r="HE596" s="56"/>
      <c r="HF596" s="56"/>
      <c r="HG596" s="56"/>
      <c r="HH596" s="56"/>
      <c r="HI596" s="56"/>
      <c r="HJ596" s="56"/>
      <c r="HK596" s="56"/>
      <c r="HL596" s="56"/>
      <c r="HM596" s="56"/>
      <c r="HN596" s="56"/>
      <c r="HO596" s="56"/>
      <c r="HP596" s="56"/>
      <c r="HQ596" s="56"/>
      <c r="HR596" s="56"/>
      <c r="HS596" s="56"/>
      <c r="HT596" s="56"/>
      <c r="HU596" s="56"/>
      <c r="HV596" s="56"/>
      <c r="HW596" s="56"/>
      <c r="HX596" s="56"/>
      <c r="HY596" s="56"/>
      <c r="HZ596" s="56"/>
      <c r="IA596" s="56"/>
      <c r="IB596" s="56"/>
      <c r="IC596" s="56"/>
      <c r="ID596" s="56"/>
      <c r="IE596" s="56"/>
      <c r="IF596" s="56"/>
      <c r="IG596" s="56"/>
      <c r="IH596" s="56"/>
      <c r="II596" s="56"/>
    </row>
    <row r="597" spans="3:243" x14ac:dyDescent="0.25">
      <c r="C597" s="56"/>
      <c r="D597" s="56"/>
      <c r="E597" s="56"/>
      <c r="F597" s="354"/>
      <c r="G597" s="354"/>
      <c r="H597" s="56"/>
      <c r="I597" s="56"/>
      <c r="J597" s="56"/>
      <c r="K597" s="56"/>
      <c r="L597" s="56"/>
      <c r="M597" s="598"/>
      <c r="N597" s="56"/>
      <c r="O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c r="BY597" s="56"/>
      <c r="BZ597" s="56"/>
      <c r="CA597" s="56"/>
      <c r="CB597" s="56"/>
      <c r="CC597" s="56"/>
      <c r="CD597" s="56"/>
      <c r="CE597" s="56"/>
      <c r="CF597" s="56"/>
      <c r="CG597" s="56"/>
      <c r="CH597" s="56"/>
      <c r="CI597" s="56"/>
      <c r="CJ597" s="56"/>
      <c r="CK597" s="56"/>
      <c r="CL597" s="56"/>
      <c r="CM597" s="56"/>
      <c r="CN597" s="56"/>
      <c r="CO597" s="56"/>
      <c r="CP597" s="56"/>
      <c r="CQ597" s="56"/>
      <c r="CR597" s="56"/>
      <c r="CS597" s="56"/>
      <c r="CT597" s="56"/>
      <c r="CU597" s="56"/>
      <c r="CV597" s="56"/>
      <c r="CW597" s="56"/>
      <c r="CX597" s="56"/>
      <c r="CY597" s="56"/>
      <c r="CZ597" s="56"/>
      <c r="DA597" s="56"/>
      <c r="DB597" s="56"/>
      <c r="DC597" s="56"/>
      <c r="DD597" s="56"/>
      <c r="DE597" s="56"/>
      <c r="DF597" s="56"/>
      <c r="DG597" s="56"/>
      <c r="DH597" s="56"/>
      <c r="DI597" s="56"/>
      <c r="DJ597" s="56"/>
      <c r="DK597" s="56"/>
      <c r="DL597" s="56"/>
      <c r="DM597" s="56"/>
      <c r="DN597" s="56"/>
      <c r="DO597" s="56"/>
      <c r="DP597" s="56"/>
      <c r="DQ597" s="56"/>
      <c r="DR597" s="56"/>
      <c r="DS597" s="56"/>
      <c r="DT597" s="56"/>
      <c r="DU597" s="56"/>
      <c r="DV597" s="56"/>
      <c r="DW597" s="56"/>
      <c r="DX597" s="56"/>
      <c r="DY597" s="56"/>
      <c r="DZ597" s="56"/>
      <c r="EA597" s="56"/>
      <c r="EB597" s="56"/>
      <c r="EC597" s="56"/>
      <c r="ED597" s="56"/>
      <c r="EE597" s="56"/>
      <c r="EF597" s="56"/>
      <c r="EG597" s="56"/>
      <c r="EH597" s="56"/>
      <c r="EI597" s="56"/>
      <c r="EJ597" s="56"/>
      <c r="EK597" s="56"/>
      <c r="EL597" s="56"/>
      <c r="EM597" s="56"/>
      <c r="EN597" s="56"/>
      <c r="EO597" s="56"/>
      <c r="EP597" s="56"/>
      <c r="EQ597" s="56"/>
      <c r="ER597" s="56"/>
      <c r="ES597" s="56"/>
      <c r="ET597" s="56"/>
      <c r="EU597" s="56"/>
      <c r="EV597" s="56"/>
      <c r="EW597" s="56"/>
      <c r="EX597" s="56"/>
      <c r="EY597" s="56"/>
      <c r="EZ597" s="56"/>
      <c r="FA597" s="56"/>
      <c r="FB597" s="56"/>
      <c r="FC597" s="56"/>
      <c r="FD597" s="56"/>
      <c r="FE597" s="56"/>
      <c r="FF597" s="56"/>
      <c r="FG597" s="56"/>
      <c r="FH597" s="56"/>
      <c r="FI597" s="56"/>
      <c r="FJ597" s="56"/>
      <c r="FK597" s="56"/>
      <c r="FL597" s="56"/>
      <c r="FM597" s="56"/>
      <c r="FN597" s="56"/>
      <c r="FO597" s="56"/>
      <c r="FP597" s="56"/>
      <c r="FQ597" s="56"/>
      <c r="FR597" s="56"/>
      <c r="FS597" s="56"/>
      <c r="FT597" s="56"/>
      <c r="FU597" s="56"/>
      <c r="FV597" s="56"/>
      <c r="FW597" s="56"/>
      <c r="FX597" s="56"/>
      <c r="FY597" s="56"/>
      <c r="FZ597" s="56"/>
      <c r="GA597" s="56"/>
      <c r="GB597" s="56"/>
      <c r="GC597" s="56"/>
      <c r="GD597" s="56"/>
      <c r="GE597" s="56"/>
      <c r="GF597" s="56"/>
      <c r="GG597" s="56"/>
      <c r="GH597" s="56"/>
      <c r="GI597" s="56"/>
      <c r="GJ597" s="56"/>
      <c r="GK597" s="56"/>
      <c r="GL597" s="56"/>
      <c r="GM597" s="56"/>
      <c r="GN597" s="56"/>
      <c r="GO597" s="56"/>
      <c r="GP597" s="56"/>
      <c r="GQ597" s="56"/>
      <c r="GR597" s="56"/>
      <c r="GS597" s="56"/>
      <c r="GT597" s="56"/>
      <c r="GU597" s="56"/>
      <c r="GV597" s="56"/>
      <c r="GW597" s="56"/>
      <c r="GX597" s="56"/>
      <c r="GY597" s="56"/>
      <c r="GZ597" s="56"/>
      <c r="HA597" s="56"/>
      <c r="HB597" s="56"/>
      <c r="HC597" s="56"/>
      <c r="HD597" s="56"/>
      <c r="HE597" s="56"/>
      <c r="HF597" s="56"/>
      <c r="HG597" s="56"/>
      <c r="HH597" s="56"/>
      <c r="HI597" s="56"/>
      <c r="HJ597" s="56"/>
      <c r="HK597" s="56"/>
      <c r="HL597" s="56"/>
      <c r="HM597" s="56"/>
      <c r="HN597" s="56"/>
      <c r="HO597" s="56"/>
      <c r="HP597" s="56"/>
      <c r="HQ597" s="56"/>
      <c r="HR597" s="56"/>
      <c r="HS597" s="56"/>
      <c r="HT597" s="56"/>
      <c r="HU597" s="56"/>
      <c r="HV597" s="56"/>
      <c r="HW597" s="56"/>
      <c r="HX597" s="56"/>
      <c r="HY597" s="56"/>
      <c r="HZ597" s="56"/>
      <c r="IA597" s="56"/>
      <c r="IB597" s="56"/>
      <c r="IC597" s="56"/>
      <c r="ID597" s="56"/>
      <c r="IE597" s="56"/>
      <c r="IF597" s="56"/>
      <c r="IG597" s="56"/>
      <c r="IH597" s="56"/>
      <c r="II597" s="56"/>
    </row>
    <row r="598" spans="3:243" x14ac:dyDescent="0.25">
      <c r="C598" s="56"/>
      <c r="D598" s="56"/>
      <c r="E598" s="56"/>
      <c r="F598" s="354"/>
      <c r="G598" s="354"/>
      <c r="H598" s="56"/>
      <c r="I598" s="56"/>
      <c r="J598" s="56"/>
      <c r="K598" s="56"/>
      <c r="L598" s="56"/>
      <c r="M598" s="598"/>
      <c r="N598" s="56"/>
      <c r="O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c r="BY598" s="56"/>
      <c r="BZ598" s="56"/>
      <c r="CA598" s="56"/>
      <c r="CB598" s="56"/>
      <c r="CC598" s="56"/>
      <c r="CD598" s="56"/>
      <c r="CE598" s="56"/>
      <c r="CF598" s="56"/>
      <c r="CG598" s="56"/>
      <c r="CH598" s="56"/>
      <c r="CI598" s="56"/>
      <c r="CJ598" s="56"/>
      <c r="CK598" s="56"/>
      <c r="CL598" s="56"/>
      <c r="CM598" s="56"/>
      <c r="CN598" s="56"/>
      <c r="CO598" s="56"/>
      <c r="CP598" s="56"/>
      <c r="CQ598" s="56"/>
      <c r="CR598" s="56"/>
      <c r="CS598" s="56"/>
      <c r="CT598" s="56"/>
      <c r="CU598" s="56"/>
      <c r="CV598" s="56"/>
      <c r="CW598" s="56"/>
      <c r="CX598" s="56"/>
      <c r="CY598" s="56"/>
      <c r="CZ598" s="56"/>
      <c r="DA598" s="56"/>
      <c r="DB598" s="56"/>
      <c r="DC598" s="56"/>
      <c r="DD598" s="56"/>
      <c r="DE598" s="56"/>
      <c r="DF598" s="56"/>
      <c r="DG598" s="56"/>
      <c r="DH598" s="56"/>
      <c r="DI598" s="56"/>
      <c r="DJ598" s="56"/>
      <c r="DK598" s="56"/>
      <c r="DL598" s="56"/>
      <c r="DM598" s="56"/>
      <c r="DN598" s="56"/>
      <c r="DO598" s="56"/>
      <c r="DP598" s="56"/>
      <c r="DQ598" s="56"/>
      <c r="DR598" s="56"/>
      <c r="DS598" s="56"/>
      <c r="DT598" s="56"/>
      <c r="DU598" s="56"/>
      <c r="DV598" s="56"/>
      <c r="DW598" s="56"/>
      <c r="DX598" s="56"/>
      <c r="DY598" s="56"/>
      <c r="DZ598" s="56"/>
      <c r="EA598" s="56"/>
      <c r="EB598" s="56"/>
      <c r="EC598" s="56"/>
      <c r="ED598" s="56"/>
      <c r="EE598" s="56"/>
      <c r="EF598" s="56"/>
      <c r="EG598" s="56"/>
      <c r="EH598" s="56"/>
      <c r="EI598" s="56"/>
      <c r="EJ598" s="56"/>
      <c r="EK598" s="56"/>
      <c r="EL598" s="56"/>
      <c r="EM598" s="56"/>
      <c r="EN598" s="56"/>
      <c r="EO598" s="56"/>
      <c r="EP598" s="56"/>
      <c r="EQ598" s="56"/>
      <c r="ER598" s="56"/>
      <c r="ES598" s="56"/>
      <c r="ET598" s="56"/>
      <c r="EU598" s="56"/>
      <c r="EV598" s="56"/>
      <c r="EW598" s="56"/>
      <c r="EX598" s="56"/>
      <c r="EY598" s="56"/>
      <c r="EZ598" s="56"/>
      <c r="FA598" s="56"/>
      <c r="FB598" s="56"/>
      <c r="FC598" s="56"/>
      <c r="FD598" s="56"/>
      <c r="FE598" s="56"/>
      <c r="FF598" s="56"/>
      <c r="FG598" s="56"/>
      <c r="FH598" s="56"/>
      <c r="FI598" s="56"/>
      <c r="FJ598" s="56"/>
      <c r="FK598" s="56"/>
      <c r="FL598" s="56"/>
      <c r="FM598" s="56"/>
      <c r="FN598" s="56"/>
      <c r="FO598" s="56"/>
      <c r="FP598" s="56"/>
      <c r="FQ598" s="56"/>
      <c r="FR598" s="56"/>
      <c r="FS598" s="56"/>
      <c r="FT598" s="56"/>
      <c r="FU598" s="56"/>
      <c r="FV598" s="56"/>
      <c r="FW598" s="56"/>
      <c r="FX598" s="56"/>
      <c r="FY598" s="56"/>
      <c r="FZ598" s="56"/>
      <c r="GA598" s="56"/>
      <c r="GB598" s="56"/>
      <c r="GC598" s="56"/>
      <c r="GD598" s="56"/>
      <c r="GE598" s="56"/>
      <c r="GF598" s="56"/>
      <c r="GG598" s="56"/>
      <c r="GH598" s="56"/>
      <c r="GI598" s="56"/>
      <c r="GJ598" s="56"/>
      <c r="GK598" s="56"/>
      <c r="GL598" s="56"/>
      <c r="GM598" s="56"/>
      <c r="GN598" s="56"/>
      <c r="GO598" s="56"/>
      <c r="GP598" s="56"/>
      <c r="GQ598" s="56"/>
      <c r="GR598" s="56"/>
      <c r="GS598" s="56"/>
      <c r="GT598" s="56"/>
      <c r="GU598" s="56"/>
      <c r="GV598" s="56"/>
      <c r="GW598" s="56"/>
      <c r="GX598" s="56"/>
      <c r="GY598" s="56"/>
      <c r="GZ598" s="56"/>
      <c r="HA598" s="56"/>
      <c r="HB598" s="56"/>
      <c r="HC598" s="56"/>
      <c r="HD598" s="56"/>
      <c r="HE598" s="56"/>
      <c r="HF598" s="56"/>
      <c r="HG598" s="56"/>
      <c r="HH598" s="56"/>
      <c r="HI598" s="56"/>
      <c r="HJ598" s="56"/>
      <c r="HK598" s="56"/>
      <c r="HL598" s="56"/>
      <c r="HM598" s="56"/>
      <c r="HN598" s="56"/>
      <c r="HO598" s="56"/>
      <c r="HP598" s="56"/>
      <c r="HQ598" s="56"/>
      <c r="HR598" s="56"/>
      <c r="HS598" s="56"/>
      <c r="HT598" s="56"/>
      <c r="HU598" s="56"/>
      <c r="HV598" s="56"/>
      <c r="HW598" s="56"/>
      <c r="HX598" s="56"/>
      <c r="HY598" s="56"/>
      <c r="HZ598" s="56"/>
      <c r="IA598" s="56"/>
      <c r="IB598" s="56"/>
      <c r="IC598" s="56"/>
      <c r="ID598" s="56"/>
      <c r="IE598" s="56"/>
      <c r="IF598" s="56"/>
      <c r="IG598" s="56"/>
      <c r="IH598" s="56"/>
      <c r="II598" s="56"/>
    </row>
    <row r="599" spans="3:243" x14ac:dyDescent="0.25">
      <c r="C599" s="56"/>
      <c r="D599" s="56"/>
      <c r="E599" s="56"/>
      <c r="F599" s="354"/>
      <c r="G599" s="354"/>
      <c r="H599" s="56"/>
      <c r="I599" s="56"/>
      <c r="J599" s="56"/>
      <c r="K599" s="56"/>
      <c r="L599" s="56"/>
      <c r="M599" s="598"/>
      <c r="N599" s="56"/>
      <c r="O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c r="BY599" s="56"/>
      <c r="BZ599" s="56"/>
      <c r="CA599" s="56"/>
      <c r="CB599" s="56"/>
      <c r="CC599" s="56"/>
      <c r="CD599" s="56"/>
      <c r="CE599" s="56"/>
      <c r="CF599" s="56"/>
      <c r="CG599" s="56"/>
      <c r="CH599" s="56"/>
      <c r="CI599" s="56"/>
      <c r="CJ599" s="56"/>
      <c r="CK599" s="56"/>
      <c r="CL599" s="56"/>
      <c r="CM599" s="56"/>
      <c r="CN599" s="56"/>
      <c r="CO599" s="56"/>
      <c r="CP599" s="56"/>
      <c r="CQ599" s="56"/>
      <c r="CR599" s="56"/>
      <c r="CS599" s="56"/>
      <c r="CT599" s="56"/>
      <c r="CU599" s="56"/>
      <c r="CV599" s="56"/>
      <c r="CW599" s="56"/>
      <c r="CX599" s="56"/>
      <c r="CY599" s="56"/>
      <c r="CZ599" s="56"/>
      <c r="DA599" s="56"/>
      <c r="DB599" s="56"/>
      <c r="DC599" s="56"/>
      <c r="DD599" s="56"/>
      <c r="DE599" s="56"/>
      <c r="DF599" s="56"/>
      <c r="DG599" s="56"/>
      <c r="DH599" s="56"/>
      <c r="DI599" s="56"/>
      <c r="DJ599" s="56"/>
      <c r="DK599" s="56"/>
      <c r="DL599" s="56"/>
      <c r="DM599" s="56"/>
      <c r="DN599" s="56"/>
      <c r="DO599" s="56"/>
      <c r="DP599" s="56"/>
      <c r="DQ599" s="56"/>
      <c r="DR599" s="56"/>
      <c r="DS599" s="56"/>
      <c r="DT599" s="56"/>
      <c r="DU599" s="56"/>
      <c r="DV599" s="56"/>
      <c r="DW599" s="56"/>
      <c r="DX599" s="56"/>
      <c r="DY599" s="56"/>
      <c r="DZ599" s="56"/>
      <c r="EA599" s="56"/>
      <c r="EB599" s="56"/>
      <c r="EC599" s="56"/>
      <c r="ED599" s="56"/>
      <c r="EE599" s="56"/>
      <c r="EF599" s="56"/>
      <c r="EG599" s="56"/>
      <c r="EH599" s="56"/>
      <c r="EI599" s="56"/>
      <c r="EJ599" s="56"/>
      <c r="EK599" s="56"/>
      <c r="EL599" s="56"/>
      <c r="EM599" s="56"/>
      <c r="EN599" s="56"/>
      <c r="EO599" s="56"/>
      <c r="EP599" s="56"/>
      <c r="EQ599" s="56"/>
      <c r="ER599" s="56"/>
      <c r="ES599" s="56"/>
      <c r="ET599" s="56"/>
      <c r="EU599" s="56"/>
      <c r="EV599" s="56"/>
      <c r="EW599" s="56"/>
      <c r="EX599" s="56"/>
      <c r="EY599" s="56"/>
      <c r="EZ599" s="56"/>
      <c r="FA599" s="56"/>
      <c r="FB599" s="56"/>
      <c r="FC599" s="56"/>
      <c r="FD599" s="56"/>
      <c r="FE599" s="56"/>
      <c r="FF599" s="56"/>
      <c r="FG599" s="56"/>
      <c r="FH599" s="56"/>
      <c r="FI599" s="56"/>
      <c r="FJ599" s="56"/>
      <c r="FK599" s="56"/>
      <c r="FL599" s="56"/>
      <c r="FM599" s="56"/>
      <c r="FN599" s="56"/>
      <c r="FO599" s="56"/>
      <c r="FP599" s="56"/>
      <c r="FQ599" s="56"/>
      <c r="FR599" s="56"/>
      <c r="FS599" s="56"/>
      <c r="FT599" s="56"/>
      <c r="FU599" s="56"/>
      <c r="FV599" s="56"/>
      <c r="FW599" s="56"/>
      <c r="FX599" s="56"/>
      <c r="FY599" s="56"/>
      <c r="FZ599" s="56"/>
      <c r="GA599" s="56"/>
      <c r="GB599" s="56"/>
      <c r="GC599" s="56"/>
      <c r="GD599" s="56"/>
      <c r="GE599" s="56"/>
      <c r="GF599" s="56"/>
      <c r="GG599" s="56"/>
      <c r="GH599" s="56"/>
      <c r="GI599" s="56"/>
      <c r="GJ599" s="56"/>
      <c r="GK599" s="56"/>
      <c r="GL599" s="56"/>
      <c r="GM599" s="56"/>
      <c r="GN599" s="56"/>
      <c r="GO599" s="56"/>
      <c r="GP599" s="56"/>
      <c r="GQ599" s="56"/>
      <c r="GR599" s="56"/>
      <c r="GS599" s="56"/>
      <c r="GT599" s="56"/>
      <c r="GU599" s="56"/>
      <c r="GV599" s="56"/>
      <c r="GW599" s="56"/>
      <c r="GX599" s="56"/>
      <c r="GY599" s="56"/>
      <c r="GZ599" s="56"/>
      <c r="HA599" s="56"/>
      <c r="HB599" s="56"/>
      <c r="HC599" s="56"/>
      <c r="HD599" s="56"/>
      <c r="HE599" s="56"/>
      <c r="HF599" s="56"/>
      <c r="HG599" s="56"/>
      <c r="HH599" s="56"/>
      <c r="HI599" s="56"/>
      <c r="HJ599" s="56"/>
      <c r="HK599" s="56"/>
      <c r="HL599" s="56"/>
      <c r="HM599" s="56"/>
      <c r="HN599" s="56"/>
      <c r="HO599" s="56"/>
      <c r="HP599" s="56"/>
      <c r="HQ599" s="56"/>
      <c r="HR599" s="56"/>
      <c r="HS599" s="56"/>
      <c r="HT599" s="56"/>
      <c r="HU599" s="56"/>
      <c r="HV599" s="56"/>
      <c r="HW599" s="56"/>
      <c r="HX599" s="56"/>
      <c r="HY599" s="56"/>
      <c r="HZ599" s="56"/>
      <c r="IA599" s="56"/>
      <c r="IB599" s="56"/>
      <c r="IC599" s="56"/>
      <c r="ID599" s="56"/>
      <c r="IE599" s="56"/>
      <c r="IF599" s="56"/>
      <c r="IG599" s="56"/>
      <c r="IH599" s="56"/>
      <c r="II599" s="56"/>
    </row>
    <row r="600" spans="3:243" x14ac:dyDescent="0.25">
      <c r="C600" s="56"/>
      <c r="D600" s="56"/>
      <c r="E600" s="56"/>
      <c r="F600" s="354"/>
      <c r="G600" s="354"/>
      <c r="H600" s="56"/>
      <c r="I600" s="56"/>
      <c r="J600" s="56"/>
      <c r="K600" s="56"/>
      <c r="L600" s="56"/>
      <c r="M600" s="598"/>
      <c r="N600" s="56"/>
      <c r="O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c r="BY600" s="56"/>
      <c r="BZ600" s="56"/>
      <c r="CA600" s="56"/>
      <c r="CB600" s="56"/>
      <c r="CC600" s="56"/>
      <c r="CD600" s="56"/>
      <c r="CE600" s="56"/>
      <c r="CF600" s="56"/>
      <c r="CG600" s="56"/>
      <c r="CH600" s="56"/>
      <c r="CI600" s="56"/>
      <c r="CJ600" s="56"/>
      <c r="CK600" s="56"/>
      <c r="CL600" s="56"/>
      <c r="CM600" s="56"/>
      <c r="CN600" s="56"/>
      <c r="CO600" s="56"/>
      <c r="CP600" s="56"/>
      <c r="CQ600" s="56"/>
      <c r="CR600" s="56"/>
      <c r="CS600" s="56"/>
      <c r="CT600" s="56"/>
      <c r="CU600" s="56"/>
      <c r="CV600" s="56"/>
      <c r="CW600" s="56"/>
      <c r="CX600" s="56"/>
      <c r="CY600" s="56"/>
      <c r="CZ600" s="56"/>
      <c r="DA600" s="56"/>
      <c r="DB600" s="56"/>
      <c r="DC600" s="56"/>
      <c r="DD600" s="56"/>
      <c r="DE600" s="56"/>
      <c r="DF600" s="56"/>
      <c r="DG600" s="56"/>
      <c r="DH600" s="56"/>
      <c r="DI600" s="56"/>
      <c r="DJ600" s="56"/>
      <c r="DK600" s="56"/>
      <c r="DL600" s="56"/>
      <c r="DM600" s="56"/>
      <c r="DN600" s="56"/>
      <c r="DO600" s="56"/>
      <c r="DP600" s="56"/>
      <c r="DQ600" s="56"/>
      <c r="DR600" s="56"/>
      <c r="DS600" s="56"/>
      <c r="DT600" s="56"/>
      <c r="DU600" s="56"/>
      <c r="DV600" s="56"/>
      <c r="DW600" s="56"/>
      <c r="DX600" s="56"/>
      <c r="DY600" s="56"/>
      <c r="DZ600" s="56"/>
      <c r="EA600" s="56"/>
      <c r="EB600" s="56"/>
      <c r="EC600" s="56"/>
      <c r="ED600" s="56"/>
      <c r="EE600" s="56"/>
      <c r="EF600" s="56"/>
      <c r="EG600" s="56"/>
      <c r="EH600" s="56"/>
      <c r="EI600" s="56"/>
      <c r="EJ600" s="56"/>
      <c r="EK600" s="56"/>
      <c r="EL600" s="56"/>
      <c r="EM600" s="56"/>
      <c r="EN600" s="56"/>
      <c r="EO600" s="56"/>
      <c r="EP600" s="56"/>
      <c r="EQ600" s="56"/>
      <c r="ER600" s="56"/>
      <c r="ES600" s="56"/>
      <c r="ET600" s="56"/>
      <c r="EU600" s="56"/>
      <c r="EV600" s="56"/>
      <c r="EW600" s="56"/>
      <c r="EX600" s="56"/>
      <c r="EY600" s="56"/>
      <c r="EZ600" s="56"/>
      <c r="FA600" s="56"/>
      <c r="FB600" s="56"/>
      <c r="FC600" s="56"/>
      <c r="FD600" s="56"/>
      <c r="FE600" s="56"/>
      <c r="FF600" s="56"/>
      <c r="FG600" s="56"/>
      <c r="FH600" s="56"/>
      <c r="FI600" s="56"/>
      <c r="FJ600" s="56"/>
      <c r="FK600" s="56"/>
      <c r="FL600" s="56"/>
      <c r="FM600" s="56"/>
      <c r="FN600" s="56"/>
      <c r="FO600" s="56"/>
      <c r="FP600" s="56"/>
      <c r="FQ600" s="56"/>
      <c r="FR600" s="56"/>
      <c r="FS600" s="56"/>
      <c r="FT600" s="56"/>
      <c r="FU600" s="56"/>
      <c r="FV600" s="56"/>
      <c r="FW600" s="56"/>
      <c r="FX600" s="56"/>
      <c r="FY600" s="56"/>
      <c r="FZ600" s="56"/>
      <c r="GA600" s="56"/>
      <c r="GB600" s="56"/>
      <c r="GC600" s="56"/>
      <c r="GD600" s="56"/>
      <c r="GE600" s="56"/>
      <c r="GF600" s="56"/>
      <c r="GG600" s="56"/>
      <c r="GH600" s="56"/>
      <c r="GI600" s="56"/>
      <c r="GJ600" s="56"/>
      <c r="GK600" s="56"/>
      <c r="GL600" s="56"/>
      <c r="GM600" s="56"/>
      <c r="GN600" s="56"/>
      <c r="GO600" s="56"/>
      <c r="GP600" s="56"/>
      <c r="GQ600" s="56"/>
      <c r="GR600" s="56"/>
      <c r="GS600" s="56"/>
      <c r="GT600" s="56"/>
      <c r="GU600" s="56"/>
      <c r="GV600" s="56"/>
      <c r="GW600" s="56"/>
      <c r="GX600" s="56"/>
      <c r="GY600" s="56"/>
      <c r="GZ600" s="56"/>
      <c r="HA600" s="56"/>
      <c r="HB600" s="56"/>
      <c r="HC600" s="56"/>
      <c r="HD600" s="56"/>
      <c r="HE600" s="56"/>
      <c r="HF600" s="56"/>
      <c r="HG600" s="56"/>
      <c r="HH600" s="56"/>
      <c r="HI600" s="56"/>
      <c r="HJ600" s="56"/>
      <c r="HK600" s="56"/>
      <c r="HL600" s="56"/>
      <c r="HM600" s="56"/>
      <c r="HN600" s="56"/>
      <c r="HO600" s="56"/>
      <c r="HP600" s="56"/>
      <c r="HQ600" s="56"/>
      <c r="HR600" s="56"/>
      <c r="HS600" s="56"/>
      <c r="HT600" s="56"/>
      <c r="HU600" s="56"/>
      <c r="HV600" s="56"/>
      <c r="HW600" s="56"/>
      <c r="HX600" s="56"/>
      <c r="HY600" s="56"/>
      <c r="HZ600" s="56"/>
      <c r="IA600" s="56"/>
      <c r="IB600" s="56"/>
      <c r="IC600" s="56"/>
      <c r="ID600" s="56"/>
      <c r="IE600" s="56"/>
      <c r="IF600" s="56"/>
      <c r="IG600" s="56"/>
      <c r="IH600" s="56"/>
      <c r="II600" s="56"/>
    </row>
    <row r="601" spans="3:243" x14ac:dyDescent="0.25">
      <c r="C601" s="56"/>
      <c r="D601" s="56"/>
      <c r="E601" s="56"/>
      <c r="F601" s="354"/>
      <c r="G601" s="354"/>
      <c r="H601" s="56"/>
      <c r="I601" s="56"/>
      <c r="J601" s="56"/>
      <c r="K601" s="56"/>
      <c r="L601" s="56"/>
      <c r="M601" s="598"/>
      <c r="N601" s="56"/>
      <c r="O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c r="BY601" s="56"/>
      <c r="BZ601" s="56"/>
      <c r="CA601" s="56"/>
      <c r="CB601" s="56"/>
      <c r="CC601" s="56"/>
      <c r="CD601" s="56"/>
      <c r="CE601" s="56"/>
      <c r="CF601" s="56"/>
      <c r="CG601" s="56"/>
      <c r="CH601" s="56"/>
      <c r="CI601" s="56"/>
      <c r="CJ601" s="56"/>
      <c r="CK601" s="56"/>
      <c r="CL601" s="56"/>
      <c r="CM601" s="56"/>
      <c r="CN601" s="56"/>
      <c r="CO601" s="56"/>
      <c r="CP601" s="56"/>
      <c r="CQ601" s="56"/>
      <c r="CR601" s="56"/>
      <c r="CS601" s="56"/>
      <c r="CT601" s="56"/>
      <c r="CU601" s="56"/>
      <c r="CV601" s="56"/>
      <c r="CW601" s="56"/>
      <c r="CX601" s="56"/>
      <c r="CY601" s="56"/>
      <c r="CZ601" s="56"/>
      <c r="DA601" s="56"/>
      <c r="DB601" s="56"/>
      <c r="DC601" s="56"/>
      <c r="DD601" s="56"/>
      <c r="DE601" s="56"/>
      <c r="DF601" s="56"/>
      <c r="DG601" s="56"/>
      <c r="DH601" s="56"/>
      <c r="DI601" s="56"/>
      <c r="DJ601" s="56"/>
      <c r="DK601" s="56"/>
      <c r="DL601" s="56"/>
      <c r="DM601" s="56"/>
      <c r="DN601" s="56"/>
      <c r="DO601" s="56"/>
      <c r="DP601" s="56"/>
      <c r="DQ601" s="56"/>
      <c r="DR601" s="56"/>
      <c r="DS601" s="56"/>
      <c r="DT601" s="56"/>
      <c r="DU601" s="56"/>
      <c r="DV601" s="56"/>
      <c r="DW601" s="56"/>
      <c r="DX601" s="56"/>
      <c r="DY601" s="56"/>
      <c r="DZ601" s="56"/>
      <c r="EA601" s="56"/>
      <c r="EB601" s="56"/>
      <c r="EC601" s="56"/>
      <c r="ED601" s="56"/>
      <c r="EE601" s="56"/>
      <c r="EF601" s="56"/>
      <c r="EG601" s="56"/>
      <c r="EH601" s="56"/>
      <c r="EI601" s="56"/>
      <c r="EJ601" s="56"/>
      <c r="EK601" s="56"/>
      <c r="EL601" s="56"/>
      <c r="EM601" s="56"/>
      <c r="EN601" s="56"/>
      <c r="EO601" s="56"/>
      <c r="EP601" s="56"/>
      <c r="EQ601" s="56"/>
      <c r="ER601" s="56"/>
      <c r="ES601" s="56"/>
      <c r="ET601" s="56"/>
      <c r="EU601" s="56"/>
      <c r="EV601" s="56"/>
      <c r="EW601" s="56"/>
      <c r="EX601" s="56"/>
      <c r="EY601" s="56"/>
      <c r="EZ601" s="56"/>
      <c r="FA601" s="56"/>
      <c r="FB601" s="56"/>
      <c r="FC601" s="56"/>
      <c r="FD601" s="56"/>
      <c r="FE601" s="56"/>
      <c r="FF601" s="56"/>
      <c r="FG601" s="56"/>
      <c r="FH601" s="56"/>
      <c r="FI601" s="56"/>
      <c r="FJ601" s="56"/>
      <c r="FK601" s="56"/>
      <c r="FL601" s="56"/>
      <c r="FM601" s="56"/>
      <c r="FN601" s="56"/>
      <c r="FO601" s="56"/>
      <c r="FP601" s="56"/>
      <c r="FQ601" s="56"/>
      <c r="FR601" s="56"/>
      <c r="FS601" s="56"/>
      <c r="FT601" s="56"/>
      <c r="FU601" s="56"/>
      <c r="FV601" s="56"/>
      <c r="FW601" s="56"/>
      <c r="FX601" s="56"/>
      <c r="FY601" s="56"/>
      <c r="FZ601" s="56"/>
      <c r="GA601" s="56"/>
      <c r="GB601" s="56"/>
      <c r="GC601" s="56"/>
      <c r="GD601" s="56"/>
      <c r="GE601" s="56"/>
      <c r="GF601" s="56"/>
      <c r="GG601" s="56"/>
      <c r="GH601" s="56"/>
      <c r="GI601" s="56"/>
      <c r="GJ601" s="56"/>
      <c r="GK601" s="56"/>
      <c r="GL601" s="56"/>
      <c r="GM601" s="56"/>
      <c r="GN601" s="56"/>
      <c r="GO601" s="56"/>
      <c r="GP601" s="56"/>
      <c r="GQ601" s="56"/>
      <c r="GR601" s="56"/>
      <c r="GS601" s="56"/>
      <c r="GT601" s="56"/>
      <c r="GU601" s="56"/>
      <c r="GV601" s="56"/>
      <c r="GW601" s="56"/>
      <c r="GX601" s="56"/>
      <c r="GY601" s="56"/>
      <c r="GZ601" s="56"/>
      <c r="HA601" s="56"/>
      <c r="HB601" s="56"/>
      <c r="HC601" s="56"/>
      <c r="HD601" s="56"/>
      <c r="HE601" s="56"/>
      <c r="HF601" s="56"/>
      <c r="HG601" s="56"/>
      <c r="HH601" s="56"/>
      <c r="HI601" s="56"/>
      <c r="HJ601" s="56"/>
      <c r="HK601" s="56"/>
      <c r="HL601" s="56"/>
      <c r="HM601" s="56"/>
      <c r="HN601" s="56"/>
      <c r="HO601" s="56"/>
      <c r="HP601" s="56"/>
      <c r="HQ601" s="56"/>
      <c r="HR601" s="56"/>
      <c r="HS601" s="56"/>
      <c r="HT601" s="56"/>
      <c r="HU601" s="56"/>
      <c r="HV601" s="56"/>
      <c r="HW601" s="56"/>
      <c r="HX601" s="56"/>
      <c r="HY601" s="56"/>
      <c r="HZ601" s="56"/>
      <c r="IA601" s="56"/>
      <c r="IB601" s="56"/>
      <c r="IC601" s="56"/>
      <c r="ID601" s="56"/>
      <c r="IE601" s="56"/>
      <c r="IF601" s="56"/>
      <c r="IG601" s="56"/>
      <c r="IH601" s="56"/>
      <c r="II601" s="56"/>
    </row>
    <row r="602" spans="3:243" x14ac:dyDescent="0.25">
      <c r="C602" s="56"/>
      <c r="D602" s="56"/>
      <c r="E602" s="56"/>
      <c r="F602" s="354"/>
      <c r="G602" s="354"/>
      <c r="H602" s="56"/>
      <c r="I602" s="56"/>
      <c r="J602" s="56"/>
      <c r="K602" s="56"/>
      <c r="L602" s="56"/>
      <c r="M602" s="598"/>
      <c r="N602" s="56"/>
      <c r="O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c r="BY602" s="56"/>
      <c r="BZ602" s="56"/>
      <c r="CA602" s="56"/>
      <c r="CB602" s="56"/>
      <c r="CC602" s="56"/>
      <c r="CD602" s="56"/>
      <c r="CE602" s="56"/>
      <c r="CF602" s="56"/>
      <c r="CG602" s="56"/>
      <c r="CH602" s="56"/>
      <c r="CI602" s="56"/>
      <c r="CJ602" s="56"/>
      <c r="CK602" s="56"/>
      <c r="CL602" s="56"/>
      <c r="CM602" s="56"/>
      <c r="CN602" s="56"/>
      <c r="CO602" s="56"/>
      <c r="CP602" s="56"/>
      <c r="CQ602" s="56"/>
      <c r="CR602" s="56"/>
      <c r="CS602" s="56"/>
      <c r="CT602" s="56"/>
      <c r="CU602" s="56"/>
      <c r="CV602" s="56"/>
      <c r="CW602" s="56"/>
      <c r="CX602" s="56"/>
      <c r="CY602" s="56"/>
      <c r="CZ602" s="56"/>
      <c r="DA602" s="56"/>
      <c r="DB602" s="56"/>
      <c r="DC602" s="56"/>
      <c r="DD602" s="56"/>
      <c r="DE602" s="56"/>
      <c r="DF602" s="56"/>
      <c r="DG602" s="56"/>
      <c r="DH602" s="56"/>
      <c r="DI602" s="56"/>
      <c r="DJ602" s="56"/>
      <c r="DK602" s="56"/>
      <c r="DL602" s="56"/>
      <c r="DM602" s="56"/>
      <c r="DN602" s="56"/>
      <c r="DO602" s="56"/>
      <c r="DP602" s="56"/>
      <c r="DQ602" s="56"/>
      <c r="DR602" s="56"/>
      <c r="DS602" s="56"/>
      <c r="DT602" s="56"/>
      <c r="DU602" s="56"/>
      <c r="DV602" s="56"/>
      <c r="DW602" s="56"/>
      <c r="DX602" s="56"/>
      <c r="DY602" s="56"/>
      <c r="DZ602" s="56"/>
      <c r="EA602" s="56"/>
      <c r="EB602" s="56"/>
      <c r="EC602" s="56"/>
      <c r="ED602" s="56"/>
      <c r="EE602" s="56"/>
      <c r="EF602" s="56"/>
      <c r="EG602" s="56"/>
      <c r="EH602" s="56"/>
      <c r="EI602" s="56"/>
      <c r="EJ602" s="56"/>
      <c r="EK602" s="56"/>
      <c r="EL602" s="56"/>
      <c r="EM602" s="56"/>
      <c r="EN602" s="56"/>
      <c r="EO602" s="56"/>
      <c r="EP602" s="56"/>
      <c r="EQ602" s="56"/>
      <c r="ER602" s="56"/>
      <c r="ES602" s="56"/>
      <c r="ET602" s="56"/>
      <c r="EU602" s="56"/>
      <c r="EV602" s="56"/>
      <c r="EW602" s="56"/>
      <c r="EX602" s="56"/>
      <c r="EY602" s="56"/>
      <c r="EZ602" s="56"/>
      <c r="FA602" s="56"/>
      <c r="FB602" s="56"/>
      <c r="FC602" s="56"/>
      <c r="FD602" s="56"/>
      <c r="FE602" s="56"/>
      <c r="FF602" s="56"/>
      <c r="FG602" s="56"/>
      <c r="FH602" s="56"/>
      <c r="FI602" s="56"/>
      <c r="FJ602" s="56"/>
      <c r="FK602" s="56"/>
      <c r="FL602" s="56"/>
      <c r="FM602" s="56"/>
      <c r="FN602" s="56"/>
      <c r="FO602" s="56"/>
      <c r="FP602" s="56"/>
      <c r="FQ602" s="56"/>
      <c r="FR602" s="56"/>
      <c r="FS602" s="56"/>
      <c r="FT602" s="56"/>
      <c r="FU602" s="56"/>
      <c r="FV602" s="56"/>
      <c r="FW602" s="56"/>
      <c r="FX602" s="56"/>
      <c r="FY602" s="56"/>
      <c r="FZ602" s="56"/>
      <c r="GA602" s="56"/>
      <c r="GB602" s="56"/>
      <c r="GC602" s="56"/>
      <c r="GD602" s="56"/>
      <c r="GE602" s="56"/>
      <c r="GF602" s="56"/>
      <c r="GG602" s="56"/>
      <c r="GH602" s="56"/>
      <c r="GI602" s="56"/>
      <c r="GJ602" s="56"/>
      <c r="GK602" s="56"/>
      <c r="GL602" s="56"/>
      <c r="GM602" s="56"/>
      <c r="GN602" s="56"/>
      <c r="GO602" s="56"/>
      <c r="GP602" s="56"/>
      <c r="GQ602" s="56"/>
      <c r="GR602" s="56"/>
      <c r="GS602" s="56"/>
      <c r="GT602" s="56"/>
      <c r="GU602" s="56"/>
      <c r="GV602" s="56"/>
      <c r="GW602" s="56"/>
      <c r="GX602" s="56"/>
      <c r="GY602" s="56"/>
      <c r="GZ602" s="56"/>
      <c r="HA602" s="56"/>
      <c r="HB602" s="56"/>
      <c r="HC602" s="56"/>
      <c r="HD602" s="56"/>
      <c r="HE602" s="56"/>
      <c r="HF602" s="56"/>
      <c r="HG602" s="56"/>
      <c r="HH602" s="56"/>
      <c r="HI602" s="56"/>
      <c r="HJ602" s="56"/>
      <c r="HK602" s="56"/>
      <c r="HL602" s="56"/>
      <c r="HM602" s="56"/>
      <c r="HN602" s="56"/>
      <c r="HO602" s="56"/>
      <c r="HP602" s="56"/>
      <c r="HQ602" s="56"/>
      <c r="HR602" s="56"/>
      <c r="HS602" s="56"/>
      <c r="HT602" s="56"/>
      <c r="HU602" s="56"/>
      <c r="HV602" s="56"/>
      <c r="HW602" s="56"/>
      <c r="HX602" s="56"/>
      <c r="HY602" s="56"/>
      <c r="HZ602" s="56"/>
      <c r="IA602" s="56"/>
      <c r="IB602" s="56"/>
      <c r="IC602" s="56"/>
      <c r="ID602" s="56"/>
      <c r="IE602" s="56"/>
      <c r="IF602" s="56"/>
      <c r="IG602" s="56"/>
      <c r="IH602" s="56"/>
      <c r="II602" s="56"/>
    </row>
    <row r="603" spans="3:243" x14ac:dyDescent="0.25">
      <c r="C603" s="56"/>
      <c r="D603" s="56"/>
      <c r="E603" s="56"/>
      <c r="F603" s="354"/>
      <c r="G603" s="354"/>
      <c r="H603" s="56"/>
      <c r="I603" s="56"/>
      <c r="J603" s="56"/>
      <c r="K603" s="56"/>
      <c r="L603" s="56"/>
      <c r="M603" s="598"/>
      <c r="N603" s="56"/>
      <c r="O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c r="BY603" s="56"/>
      <c r="BZ603" s="56"/>
      <c r="CA603" s="56"/>
      <c r="CB603" s="56"/>
      <c r="CC603" s="56"/>
      <c r="CD603" s="56"/>
      <c r="CE603" s="56"/>
      <c r="CF603" s="56"/>
      <c r="CG603" s="56"/>
      <c r="CH603" s="56"/>
      <c r="CI603" s="56"/>
      <c r="CJ603" s="56"/>
      <c r="CK603" s="56"/>
      <c r="CL603" s="56"/>
      <c r="CM603" s="56"/>
      <c r="CN603" s="56"/>
      <c r="CO603" s="56"/>
      <c r="CP603" s="56"/>
      <c r="CQ603" s="56"/>
      <c r="CR603" s="56"/>
      <c r="CS603" s="56"/>
      <c r="CT603" s="56"/>
      <c r="CU603" s="56"/>
      <c r="CV603" s="56"/>
      <c r="CW603" s="56"/>
      <c r="CX603" s="56"/>
      <c r="CY603" s="56"/>
      <c r="CZ603" s="56"/>
      <c r="DA603" s="56"/>
      <c r="DB603" s="56"/>
      <c r="DC603" s="56"/>
      <c r="DD603" s="56"/>
      <c r="DE603" s="56"/>
      <c r="DF603" s="56"/>
      <c r="DG603" s="56"/>
      <c r="DH603" s="56"/>
      <c r="DI603" s="56"/>
      <c r="DJ603" s="56"/>
      <c r="DK603" s="56"/>
      <c r="DL603" s="56"/>
      <c r="DM603" s="56"/>
      <c r="DN603" s="56"/>
      <c r="DO603" s="56"/>
      <c r="DP603" s="56"/>
      <c r="DQ603" s="56"/>
      <c r="DR603" s="56"/>
      <c r="DS603" s="56"/>
      <c r="DT603" s="56"/>
      <c r="DU603" s="56"/>
      <c r="DV603" s="56"/>
      <c r="DW603" s="56"/>
      <c r="DX603" s="56"/>
      <c r="DY603" s="56"/>
      <c r="DZ603" s="56"/>
      <c r="EA603" s="56"/>
      <c r="EB603" s="56"/>
      <c r="EC603" s="56"/>
      <c r="ED603" s="56"/>
      <c r="EE603" s="56"/>
      <c r="EF603" s="56"/>
      <c r="EG603" s="56"/>
      <c r="EH603" s="56"/>
      <c r="EI603" s="56"/>
      <c r="EJ603" s="56"/>
      <c r="EK603" s="56"/>
      <c r="EL603" s="56"/>
      <c r="EM603" s="56"/>
      <c r="EN603" s="56"/>
      <c r="EO603" s="56"/>
      <c r="EP603" s="56"/>
      <c r="EQ603" s="56"/>
      <c r="ER603" s="56"/>
      <c r="ES603" s="56"/>
      <c r="ET603" s="56"/>
      <c r="EU603" s="56"/>
      <c r="EV603" s="56"/>
      <c r="EW603" s="56"/>
      <c r="EX603" s="56"/>
      <c r="EY603" s="56"/>
      <c r="EZ603" s="56"/>
      <c r="FA603" s="56"/>
      <c r="FB603" s="56"/>
      <c r="FC603" s="56"/>
      <c r="FD603" s="56"/>
      <c r="FE603" s="56"/>
      <c r="FF603" s="56"/>
      <c r="FG603" s="56"/>
      <c r="FH603" s="56"/>
      <c r="FI603" s="56"/>
      <c r="FJ603" s="56"/>
      <c r="FK603" s="56"/>
      <c r="FL603" s="56"/>
      <c r="FM603" s="56"/>
      <c r="FN603" s="56"/>
      <c r="FO603" s="56"/>
      <c r="FP603" s="56"/>
      <c r="FQ603" s="56"/>
      <c r="FR603" s="56"/>
      <c r="FS603" s="56"/>
      <c r="FT603" s="56"/>
      <c r="FU603" s="56"/>
      <c r="FV603" s="56"/>
      <c r="FW603" s="56"/>
      <c r="FX603" s="56"/>
      <c r="FY603" s="56"/>
      <c r="FZ603" s="56"/>
      <c r="GA603" s="56"/>
      <c r="GB603" s="56"/>
      <c r="GC603" s="56"/>
      <c r="GD603" s="56"/>
      <c r="GE603" s="56"/>
      <c r="GF603" s="56"/>
      <c r="GG603" s="56"/>
      <c r="GH603" s="56"/>
      <c r="GI603" s="56"/>
      <c r="GJ603" s="56"/>
      <c r="GK603" s="56"/>
      <c r="GL603" s="56"/>
      <c r="GM603" s="56"/>
      <c r="GN603" s="56"/>
      <c r="GO603" s="56"/>
      <c r="GP603" s="56"/>
      <c r="GQ603" s="56"/>
      <c r="GR603" s="56"/>
      <c r="GS603" s="56"/>
      <c r="GT603" s="56"/>
      <c r="GU603" s="56"/>
      <c r="GV603" s="56"/>
      <c r="GW603" s="56"/>
      <c r="GX603" s="56"/>
      <c r="GY603" s="56"/>
      <c r="GZ603" s="56"/>
      <c r="HA603" s="56"/>
      <c r="HB603" s="56"/>
      <c r="HC603" s="56"/>
      <c r="HD603" s="56"/>
      <c r="HE603" s="56"/>
      <c r="HF603" s="56"/>
      <c r="HG603" s="56"/>
      <c r="HH603" s="56"/>
      <c r="HI603" s="56"/>
      <c r="HJ603" s="56"/>
      <c r="HK603" s="56"/>
      <c r="HL603" s="56"/>
      <c r="HM603" s="56"/>
      <c r="HN603" s="56"/>
      <c r="HO603" s="56"/>
      <c r="HP603" s="56"/>
      <c r="HQ603" s="56"/>
      <c r="HR603" s="56"/>
      <c r="HS603" s="56"/>
      <c r="HT603" s="56"/>
      <c r="HU603" s="56"/>
      <c r="HV603" s="56"/>
      <c r="HW603" s="56"/>
      <c r="HX603" s="56"/>
      <c r="HY603" s="56"/>
      <c r="HZ603" s="56"/>
      <c r="IA603" s="56"/>
      <c r="IB603" s="56"/>
      <c r="IC603" s="56"/>
      <c r="ID603" s="56"/>
      <c r="IE603" s="56"/>
      <c r="IF603" s="56"/>
      <c r="IG603" s="56"/>
      <c r="IH603" s="56"/>
      <c r="II603" s="56"/>
    </row>
    <row r="604" spans="3:243" x14ac:dyDescent="0.25">
      <c r="C604" s="56"/>
      <c r="D604" s="56"/>
      <c r="E604" s="56"/>
      <c r="F604" s="354"/>
      <c r="G604" s="354"/>
      <c r="H604" s="56"/>
      <c r="I604" s="56"/>
      <c r="J604" s="56"/>
      <c r="K604" s="56"/>
      <c r="L604" s="56"/>
      <c r="M604" s="598"/>
      <c r="N604" s="56"/>
      <c r="O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c r="BY604" s="56"/>
      <c r="BZ604" s="56"/>
      <c r="CA604" s="56"/>
      <c r="CB604" s="56"/>
      <c r="CC604" s="56"/>
      <c r="CD604" s="56"/>
      <c r="CE604" s="56"/>
      <c r="CF604" s="56"/>
      <c r="CG604" s="56"/>
      <c r="CH604" s="56"/>
      <c r="CI604" s="56"/>
      <c r="CJ604" s="56"/>
      <c r="CK604" s="56"/>
      <c r="CL604" s="56"/>
      <c r="CM604" s="56"/>
      <c r="CN604" s="56"/>
      <c r="CO604" s="56"/>
      <c r="CP604" s="56"/>
      <c r="CQ604" s="56"/>
      <c r="CR604" s="56"/>
      <c r="CS604" s="56"/>
      <c r="CT604" s="56"/>
      <c r="CU604" s="56"/>
      <c r="CV604" s="56"/>
      <c r="CW604" s="56"/>
      <c r="CX604" s="56"/>
      <c r="CY604" s="56"/>
      <c r="CZ604" s="56"/>
      <c r="DA604" s="56"/>
      <c r="DB604" s="56"/>
      <c r="DC604" s="56"/>
      <c r="DD604" s="56"/>
      <c r="DE604" s="56"/>
      <c r="DF604" s="56"/>
      <c r="DG604" s="56"/>
      <c r="DH604" s="56"/>
      <c r="DI604" s="56"/>
      <c r="DJ604" s="56"/>
      <c r="DK604" s="56"/>
      <c r="DL604" s="56"/>
      <c r="DM604" s="56"/>
      <c r="DN604" s="56"/>
      <c r="DO604" s="56"/>
      <c r="DP604" s="56"/>
      <c r="DQ604" s="56"/>
      <c r="DR604" s="56"/>
      <c r="DS604" s="56"/>
      <c r="DT604" s="56"/>
      <c r="DU604" s="56"/>
      <c r="DV604" s="56"/>
      <c r="DW604" s="56"/>
      <c r="DX604" s="56"/>
      <c r="DY604" s="56"/>
      <c r="DZ604" s="56"/>
      <c r="EA604" s="56"/>
      <c r="EB604" s="56"/>
      <c r="EC604" s="56"/>
      <c r="ED604" s="56"/>
      <c r="EE604" s="56"/>
      <c r="EF604" s="56"/>
      <c r="EG604" s="56"/>
      <c r="EH604" s="56"/>
      <c r="EI604" s="56"/>
      <c r="EJ604" s="56"/>
      <c r="EK604" s="56"/>
      <c r="EL604" s="56"/>
      <c r="EM604" s="56"/>
      <c r="EN604" s="56"/>
      <c r="EO604" s="56"/>
      <c r="EP604" s="56"/>
      <c r="EQ604" s="56"/>
      <c r="ER604" s="56"/>
      <c r="ES604" s="56"/>
      <c r="ET604" s="56"/>
      <c r="EU604" s="56"/>
      <c r="EV604" s="56"/>
      <c r="EW604" s="56"/>
      <c r="EX604" s="56"/>
      <c r="EY604" s="56"/>
      <c r="EZ604" s="56"/>
      <c r="FA604" s="56"/>
      <c r="FB604" s="56"/>
      <c r="FC604" s="56"/>
      <c r="FD604" s="56"/>
      <c r="FE604" s="56"/>
      <c r="FF604" s="56"/>
      <c r="FG604" s="56"/>
      <c r="FH604" s="56"/>
      <c r="FI604" s="56"/>
      <c r="FJ604" s="56"/>
      <c r="FK604" s="56"/>
      <c r="FL604" s="56"/>
      <c r="FM604" s="56"/>
      <c r="FN604" s="56"/>
      <c r="FO604" s="56"/>
      <c r="FP604" s="56"/>
      <c r="FQ604" s="56"/>
      <c r="FR604" s="56"/>
      <c r="FS604" s="56"/>
      <c r="FT604" s="56"/>
      <c r="FU604" s="56"/>
      <c r="FV604" s="56"/>
      <c r="FW604" s="56"/>
      <c r="FX604" s="56"/>
      <c r="FY604" s="56"/>
      <c r="FZ604" s="56"/>
      <c r="GA604" s="56"/>
      <c r="GB604" s="56"/>
      <c r="GC604" s="56"/>
      <c r="GD604" s="56"/>
      <c r="GE604" s="56"/>
      <c r="GF604" s="56"/>
      <c r="GG604" s="56"/>
      <c r="GH604" s="56"/>
      <c r="GI604" s="56"/>
      <c r="GJ604" s="56"/>
      <c r="GK604" s="56"/>
      <c r="GL604" s="56"/>
      <c r="GM604" s="56"/>
      <c r="GN604" s="56"/>
      <c r="GO604" s="56"/>
      <c r="GP604" s="56"/>
      <c r="GQ604" s="56"/>
      <c r="GR604" s="56"/>
      <c r="GS604" s="56"/>
      <c r="GT604" s="56"/>
      <c r="GU604" s="56"/>
      <c r="GV604" s="56"/>
      <c r="GW604" s="56"/>
      <c r="GX604" s="56"/>
      <c r="GY604" s="56"/>
      <c r="GZ604" s="56"/>
      <c r="HA604" s="56"/>
      <c r="HB604" s="56"/>
      <c r="HC604" s="56"/>
      <c r="HD604" s="56"/>
      <c r="HE604" s="56"/>
      <c r="HF604" s="56"/>
      <c r="HG604" s="56"/>
      <c r="HH604" s="56"/>
      <c r="HI604" s="56"/>
      <c r="HJ604" s="56"/>
      <c r="HK604" s="56"/>
      <c r="HL604" s="56"/>
      <c r="HM604" s="56"/>
      <c r="HN604" s="56"/>
      <c r="HO604" s="56"/>
      <c r="HP604" s="56"/>
      <c r="HQ604" s="56"/>
      <c r="HR604" s="56"/>
      <c r="HS604" s="56"/>
      <c r="HT604" s="56"/>
      <c r="HU604" s="56"/>
      <c r="HV604" s="56"/>
      <c r="HW604" s="56"/>
      <c r="HX604" s="56"/>
      <c r="HY604" s="56"/>
      <c r="HZ604" s="56"/>
      <c r="IA604" s="56"/>
      <c r="IB604" s="56"/>
      <c r="IC604" s="56"/>
      <c r="ID604" s="56"/>
      <c r="IE604" s="56"/>
      <c r="IF604" s="56"/>
      <c r="IG604" s="56"/>
      <c r="IH604" s="56"/>
      <c r="II604" s="56"/>
    </row>
    <row r="605" spans="3:243" x14ac:dyDescent="0.25">
      <c r="C605" s="56"/>
      <c r="D605" s="56"/>
      <c r="E605" s="56"/>
      <c r="F605" s="354"/>
      <c r="G605" s="354"/>
      <c r="H605" s="56"/>
      <c r="I605" s="56"/>
      <c r="J605" s="56"/>
      <c r="K605" s="56"/>
      <c r="L605" s="56"/>
      <c r="M605" s="598"/>
      <c r="N605" s="56"/>
      <c r="O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c r="BY605" s="56"/>
      <c r="BZ605" s="56"/>
      <c r="CA605" s="56"/>
      <c r="CB605" s="56"/>
      <c r="CC605" s="56"/>
      <c r="CD605" s="56"/>
      <c r="CE605" s="56"/>
      <c r="CF605" s="56"/>
      <c r="CG605" s="56"/>
      <c r="CH605" s="56"/>
      <c r="CI605" s="56"/>
      <c r="CJ605" s="56"/>
      <c r="CK605" s="56"/>
      <c r="CL605" s="56"/>
      <c r="CM605" s="56"/>
      <c r="CN605" s="56"/>
      <c r="CO605" s="56"/>
      <c r="CP605" s="56"/>
      <c r="CQ605" s="56"/>
      <c r="CR605" s="56"/>
      <c r="CS605" s="56"/>
      <c r="CT605" s="56"/>
      <c r="CU605" s="56"/>
      <c r="CV605" s="56"/>
      <c r="CW605" s="56"/>
      <c r="CX605" s="56"/>
      <c r="CY605" s="56"/>
      <c r="CZ605" s="56"/>
      <c r="DA605" s="56"/>
      <c r="DB605" s="56"/>
      <c r="DC605" s="56"/>
      <c r="DD605" s="56"/>
      <c r="DE605" s="56"/>
      <c r="DF605" s="56"/>
      <c r="DG605" s="56"/>
      <c r="DH605" s="56"/>
      <c r="DI605" s="56"/>
      <c r="DJ605" s="56"/>
      <c r="DK605" s="56"/>
      <c r="DL605" s="56"/>
      <c r="DM605" s="56"/>
      <c r="DN605" s="56"/>
      <c r="DO605" s="56"/>
      <c r="DP605" s="56"/>
      <c r="DQ605" s="56"/>
      <c r="DR605" s="56"/>
      <c r="DS605" s="56"/>
      <c r="DT605" s="56"/>
      <c r="DU605" s="56"/>
      <c r="DV605" s="56"/>
      <c r="DW605" s="56"/>
      <c r="DX605" s="56"/>
      <c r="DY605" s="56"/>
      <c r="DZ605" s="56"/>
      <c r="EA605" s="56"/>
      <c r="EB605" s="56"/>
      <c r="EC605" s="56"/>
      <c r="ED605" s="56"/>
      <c r="EE605" s="56"/>
      <c r="EF605" s="56"/>
      <c r="EG605" s="56"/>
      <c r="EH605" s="56"/>
      <c r="EI605" s="56"/>
      <c r="EJ605" s="56"/>
      <c r="EK605" s="56"/>
      <c r="EL605" s="56"/>
      <c r="EM605" s="56"/>
      <c r="EN605" s="56"/>
      <c r="EO605" s="56"/>
      <c r="EP605" s="56"/>
      <c r="EQ605" s="56"/>
      <c r="ER605" s="56"/>
      <c r="ES605" s="56"/>
      <c r="ET605" s="56"/>
      <c r="EU605" s="56"/>
      <c r="EV605" s="56"/>
      <c r="EW605" s="56"/>
      <c r="EX605" s="56"/>
      <c r="EY605" s="56"/>
      <c r="EZ605" s="56"/>
      <c r="FA605" s="56"/>
      <c r="FB605" s="56"/>
      <c r="FC605" s="56"/>
      <c r="FD605" s="56"/>
      <c r="FE605" s="56"/>
      <c r="FF605" s="56"/>
      <c r="FG605" s="56"/>
      <c r="FH605" s="56"/>
      <c r="FI605" s="56"/>
      <c r="FJ605" s="56"/>
      <c r="FK605" s="56"/>
      <c r="FL605" s="56"/>
      <c r="FM605" s="56"/>
      <c r="FN605" s="56"/>
      <c r="FO605" s="56"/>
      <c r="FP605" s="56"/>
      <c r="FQ605" s="56"/>
      <c r="FR605" s="56"/>
      <c r="FS605" s="56"/>
      <c r="FT605" s="56"/>
      <c r="FU605" s="56"/>
      <c r="FV605" s="56"/>
      <c r="FW605" s="56"/>
      <c r="FX605" s="56"/>
      <c r="FY605" s="56"/>
      <c r="FZ605" s="56"/>
      <c r="GA605" s="56"/>
      <c r="GB605" s="56"/>
      <c r="GC605" s="56"/>
      <c r="GD605" s="56"/>
      <c r="GE605" s="56"/>
      <c r="GF605" s="56"/>
      <c r="GG605" s="56"/>
      <c r="GH605" s="56"/>
      <c r="GI605" s="56"/>
      <c r="GJ605" s="56"/>
      <c r="GK605" s="56"/>
      <c r="GL605" s="56"/>
      <c r="GM605" s="56"/>
      <c r="GN605" s="56"/>
      <c r="GO605" s="56"/>
      <c r="GP605" s="56"/>
      <c r="GQ605" s="56"/>
      <c r="GR605" s="56"/>
      <c r="GS605" s="56"/>
      <c r="GT605" s="56"/>
      <c r="GU605" s="56"/>
      <c r="GV605" s="56"/>
      <c r="GW605" s="56"/>
      <c r="GX605" s="56"/>
      <c r="GY605" s="56"/>
      <c r="GZ605" s="56"/>
      <c r="HA605" s="56"/>
      <c r="HB605" s="56"/>
      <c r="HC605" s="56"/>
      <c r="HD605" s="56"/>
      <c r="HE605" s="56"/>
      <c r="HF605" s="56"/>
      <c r="HG605" s="56"/>
      <c r="HH605" s="56"/>
      <c r="HI605" s="56"/>
      <c r="HJ605" s="56"/>
      <c r="HK605" s="56"/>
      <c r="HL605" s="56"/>
      <c r="HM605" s="56"/>
      <c r="HN605" s="56"/>
      <c r="HO605" s="56"/>
      <c r="HP605" s="56"/>
      <c r="HQ605" s="56"/>
      <c r="HR605" s="56"/>
      <c r="HS605" s="56"/>
      <c r="HT605" s="56"/>
      <c r="HU605" s="56"/>
      <c r="HV605" s="56"/>
      <c r="HW605" s="56"/>
      <c r="HX605" s="56"/>
      <c r="HY605" s="56"/>
      <c r="HZ605" s="56"/>
      <c r="IA605" s="56"/>
      <c r="IB605" s="56"/>
      <c r="IC605" s="56"/>
      <c r="ID605" s="56"/>
      <c r="IE605" s="56"/>
      <c r="IF605" s="56"/>
      <c r="IG605" s="56"/>
      <c r="IH605" s="56"/>
      <c r="II605" s="56"/>
    </row>
    <row r="606" spans="3:243" x14ac:dyDescent="0.25">
      <c r="C606" s="56"/>
      <c r="D606" s="56"/>
      <c r="E606" s="56"/>
      <c r="F606" s="354"/>
      <c r="G606" s="354"/>
      <c r="H606" s="56"/>
      <c r="I606" s="56"/>
      <c r="J606" s="56"/>
      <c r="K606" s="56"/>
      <c r="L606" s="56"/>
      <c r="M606" s="598"/>
      <c r="N606" s="56"/>
      <c r="O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c r="BY606" s="56"/>
      <c r="BZ606" s="56"/>
      <c r="CA606" s="56"/>
      <c r="CB606" s="56"/>
      <c r="CC606" s="56"/>
      <c r="CD606" s="56"/>
      <c r="CE606" s="56"/>
      <c r="CF606" s="56"/>
      <c r="CG606" s="56"/>
      <c r="CH606" s="56"/>
      <c r="CI606" s="56"/>
      <c r="CJ606" s="56"/>
      <c r="CK606" s="56"/>
      <c r="CL606" s="56"/>
      <c r="CM606" s="56"/>
      <c r="CN606" s="56"/>
      <c r="CO606" s="56"/>
      <c r="CP606" s="56"/>
      <c r="CQ606" s="56"/>
      <c r="CR606" s="56"/>
      <c r="CS606" s="56"/>
      <c r="CT606" s="56"/>
      <c r="CU606" s="56"/>
      <c r="CV606" s="56"/>
      <c r="CW606" s="56"/>
      <c r="CX606" s="56"/>
      <c r="CY606" s="56"/>
      <c r="CZ606" s="56"/>
      <c r="DA606" s="56"/>
      <c r="DB606" s="56"/>
      <c r="DC606" s="56"/>
      <c r="DD606" s="56"/>
      <c r="DE606" s="56"/>
      <c r="DF606" s="56"/>
      <c r="DG606" s="56"/>
      <c r="DH606" s="56"/>
      <c r="DI606" s="56"/>
      <c r="DJ606" s="56"/>
      <c r="DK606" s="56"/>
      <c r="DL606" s="56"/>
      <c r="DM606" s="56"/>
      <c r="DN606" s="56"/>
      <c r="DO606" s="56"/>
      <c r="DP606" s="56"/>
      <c r="DQ606" s="56"/>
      <c r="DR606" s="56"/>
      <c r="DS606" s="56"/>
      <c r="DT606" s="56"/>
      <c r="DU606" s="56"/>
      <c r="DV606" s="56"/>
      <c r="DW606" s="56"/>
      <c r="DX606" s="56"/>
      <c r="DY606" s="56"/>
      <c r="DZ606" s="56"/>
      <c r="EA606" s="56"/>
      <c r="EB606" s="56"/>
      <c r="EC606" s="56"/>
      <c r="ED606" s="56"/>
      <c r="EE606" s="56"/>
      <c r="EF606" s="56"/>
      <c r="EG606" s="56"/>
      <c r="EH606" s="56"/>
      <c r="EI606" s="56"/>
      <c r="EJ606" s="56"/>
      <c r="EK606" s="56"/>
      <c r="EL606" s="56"/>
      <c r="EM606" s="56"/>
      <c r="EN606" s="56"/>
      <c r="EO606" s="56"/>
      <c r="EP606" s="56"/>
      <c r="EQ606" s="56"/>
      <c r="ER606" s="56"/>
      <c r="ES606" s="56"/>
      <c r="ET606" s="56"/>
      <c r="EU606" s="56"/>
      <c r="EV606" s="56"/>
      <c r="EW606" s="56"/>
      <c r="EX606" s="56"/>
      <c r="EY606" s="56"/>
      <c r="EZ606" s="56"/>
      <c r="FA606" s="56"/>
      <c r="FB606" s="56"/>
      <c r="FC606" s="56"/>
      <c r="FD606" s="56"/>
      <c r="FE606" s="56"/>
      <c r="FF606" s="56"/>
      <c r="FG606" s="56"/>
      <c r="FH606" s="56"/>
      <c r="FI606" s="56"/>
      <c r="FJ606" s="56"/>
      <c r="FK606" s="56"/>
      <c r="FL606" s="56"/>
      <c r="FM606" s="56"/>
      <c r="FN606" s="56"/>
      <c r="FO606" s="56"/>
      <c r="FP606" s="56"/>
      <c r="FQ606" s="56"/>
      <c r="FR606" s="56"/>
      <c r="FS606" s="56"/>
      <c r="FT606" s="56"/>
      <c r="FU606" s="56"/>
      <c r="FV606" s="56"/>
      <c r="FW606" s="56"/>
      <c r="FX606" s="56"/>
      <c r="FY606" s="56"/>
      <c r="FZ606" s="56"/>
      <c r="GA606" s="56"/>
      <c r="GB606" s="56"/>
      <c r="GC606" s="56"/>
      <c r="GD606" s="56"/>
      <c r="GE606" s="56"/>
      <c r="GF606" s="56"/>
      <c r="GG606" s="56"/>
      <c r="GH606" s="56"/>
      <c r="GI606" s="56"/>
      <c r="GJ606" s="56"/>
      <c r="GK606" s="56"/>
      <c r="GL606" s="56"/>
      <c r="GM606" s="56"/>
      <c r="GN606" s="56"/>
      <c r="GO606" s="56"/>
      <c r="GP606" s="56"/>
      <c r="GQ606" s="56"/>
      <c r="GR606" s="56"/>
      <c r="GS606" s="56"/>
      <c r="GT606" s="56"/>
      <c r="GU606" s="56"/>
      <c r="GV606" s="56"/>
      <c r="GW606" s="56"/>
      <c r="GX606" s="56"/>
      <c r="GY606" s="56"/>
      <c r="GZ606" s="56"/>
      <c r="HA606" s="56"/>
      <c r="HB606" s="56"/>
      <c r="HC606" s="56"/>
      <c r="HD606" s="56"/>
      <c r="HE606" s="56"/>
      <c r="HF606" s="56"/>
      <c r="HG606" s="56"/>
      <c r="HH606" s="56"/>
      <c r="HI606" s="56"/>
      <c r="HJ606" s="56"/>
      <c r="HK606" s="56"/>
      <c r="HL606" s="56"/>
      <c r="HM606" s="56"/>
      <c r="HN606" s="56"/>
      <c r="HO606" s="56"/>
      <c r="HP606" s="56"/>
      <c r="HQ606" s="56"/>
      <c r="HR606" s="56"/>
      <c r="HS606" s="56"/>
      <c r="HT606" s="56"/>
      <c r="HU606" s="56"/>
      <c r="HV606" s="56"/>
      <c r="HW606" s="56"/>
      <c r="HX606" s="56"/>
      <c r="HY606" s="56"/>
      <c r="HZ606" s="56"/>
      <c r="IA606" s="56"/>
      <c r="IB606" s="56"/>
      <c r="IC606" s="56"/>
      <c r="ID606" s="56"/>
      <c r="IE606" s="56"/>
      <c r="IF606" s="56"/>
      <c r="IG606" s="56"/>
      <c r="IH606" s="56"/>
      <c r="II606" s="56"/>
    </row>
    <row r="607" spans="3:243" x14ac:dyDescent="0.25">
      <c r="C607" s="56"/>
      <c r="D607" s="56"/>
      <c r="E607" s="56"/>
      <c r="F607" s="354"/>
      <c r="G607" s="354"/>
      <c r="H607" s="56"/>
      <c r="I607" s="56"/>
      <c r="J607" s="56"/>
      <c r="K607" s="56"/>
      <c r="L607" s="56"/>
      <c r="M607" s="598"/>
      <c r="N607" s="56"/>
      <c r="O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c r="BY607" s="56"/>
      <c r="BZ607" s="56"/>
      <c r="CA607" s="56"/>
      <c r="CB607" s="56"/>
      <c r="CC607" s="56"/>
      <c r="CD607" s="56"/>
      <c r="CE607" s="56"/>
      <c r="CF607" s="56"/>
      <c r="CG607" s="56"/>
      <c r="CH607" s="56"/>
      <c r="CI607" s="56"/>
      <c r="CJ607" s="56"/>
      <c r="CK607" s="56"/>
      <c r="CL607" s="56"/>
      <c r="CM607" s="56"/>
      <c r="CN607" s="56"/>
      <c r="CO607" s="56"/>
      <c r="CP607" s="56"/>
      <c r="CQ607" s="56"/>
      <c r="CR607" s="56"/>
      <c r="CS607" s="56"/>
      <c r="CT607" s="56"/>
      <c r="CU607" s="56"/>
      <c r="CV607" s="56"/>
      <c r="CW607" s="56"/>
      <c r="CX607" s="56"/>
      <c r="CY607" s="56"/>
      <c r="CZ607" s="56"/>
      <c r="DA607" s="56"/>
      <c r="DB607" s="56"/>
      <c r="DC607" s="56"/>
      <c r="DD607" s="56"/>
      <c r="DE607" s="56"/>
      <c r="DF607" s="56"/>
      <c r="DG607" s="56"/>
      <c r="DH607" s="56"/>
      <c r="DI607" s="56"/>
      <c r="DJ607" s="56"/>
      <c r="DK607" s="56"/>
      <c r="DL607" s="56"/>
      <c r="DM607" s="56"/>
      <c r="DN607" s="56"/>
      <c r="DO607" s="56"/>
      <c r="DP607" s="56"/>
      <c r="DQ607" s="56"/>
      <c r="DR607" s="56"/>
      <c r="DS607" s="56"/>
      <c r="DT607" s="56"/>
      <c r="DU607" s="56"/>
      <c r="DV607" s="56"/>
      <c r="DW607" s="56"/>
      <c r="DX607" s="56"/>
      <c r="DY607" s="56"/>
      <c r="DZ607" s="56"/>
      <c r="EA607" s="56"/>
      <c r="EB607" s="56"/>
      <c r="EC607" s="56"/>
      <c r="ED607" s="56"/>
      <c r="EE607" s="56"/>
      <c r="EF607" s="56"/>
      <c r="EG607" s="56"/>
      <c r="EH607" s="56"/>
      <c r="EI607" s="56"/>
      <c r="EJ607" s="56"/>
      <c r="EK607" s="56"/>
      <c r="EL607" s="56"/>
      <c r="EM607" s="56"/>
      <c r="EN607" s="56"/>
      <c r="EO607" s="56"/>
      <c r="EP607" s="56"/>
      <c r="EQ607" s="56"/>
      <c r="ER607" s="56"/>
      <c r="ES607" s="56"/>
      <c r="ET607" s="56"/>
      <c r="EU607" s="56"/>
      <c r="EV607" s="56"/>
      <c r="EW607" s="56"/>
      <c r="EX607" s="56"/>
      <c r="EY607" s="56"/>
      <c r="EZ607" s="56"/>
      <c r="FA607" s="56"/>
      <c r="FB607" s="56"/>
      <c r="FC607" s="56"/>
      <c r="FD607" s="56"/>
      <c r="FE607" s="56"/>
      <c r="FF607" s="56"/>
      <c r="FG607" s="56"/>
      <c r="FH607" s="56"/>
      <c r="FI607" s="56"/>
      <c r="FJ607" s="56"/>
      <c r="FK607" s="56"/>
      <c r="FL607" s="56"/>
      <c r="FM607" s="56"/>
      <c r="FN607" s="56"/>
      <c r="FO607" s="56"/>
      <c r="FP607" s="56"/>
      <c r="FQ607" s="56"/>
      <c r="FR607" s="56"/>
      <c r="FS607" s="56"/>
      <c r="FT607" s="56"/>
      <c r="FU607" s="56"/>
      <c r="FV607" s="56"/>
      <c r="FW607" s="56"/>
      <c r="FX607" s="56"/>
      <c r="FY607" s="56"/>
      <c r="FZ607" s="56"/>
      <c r="GA607" s="56"/>
      <c r="GB607" s="56"/>
      <c r="GC607" s="56"/>
      <c r="GD607" s="56"/>
      <c r="GE607" s="56"/>
      <c r="GF607" s="56"/>
      <c r="GG607" s="56"/>
      <c r="GH607" s="56"/>
      <c r="GI607" s="56"/>
      <c r="GJ607" s="56"/>
      <c r="GK607" s="56"/>
      <c r="GL607" s="56"/>
      <c r="GM607" s="56"/>
      <c r="GN607" s="56"/>
      <c r="GO607" s="56"/>
      <c r="GP607" s="56"/>
      <c r="GQ607" s="56"/>
      <c r="GR607" s="56"/>
      <c r="GS607" s="56"/>
      <c r="GT607" s="56"/>
      <c r="GU607" s="56"/>
      <c r="GV607" s="56"/>
      <c r="GW607" s="56"/>
      <c r="GX607" s="56"/>
      <c r="GY607" s="56"/>
      <c r="GZ607" s="56"/>
      <c r="HA607" s="56"/>
      <c r="HB607" s="56"/>
      <c r="HC607" s="56"/>
      <c r="HD607" s="56"/>
      <c r="HE607" s="56"/>
      <c r="HF607" s="56"/>
      <c r="HG607" s="56"/>
      <c r="HH607" s="56"/>
      <c r="HI607" s="56"/>
      <c r="HJ607" s="56"/>
      <c r="HK607" s="56"/>
      <c r="HL607" s="56"/>
      <c r="HM607" s="56"/>
      <c r="HN607" s="56"/>
      <c r="HO607" s="56"/>
      <c r="HP607" s="56"/>
      <c r="HQ607" s="56"/>
      <c r="HR607" s="56"/>
      <c r="HS607" s="56"/>
      <c r="HT607" s="56"/>
      <c r="HU607" s="56"/>
      <c r="HV607" s="56"/>
      <c r="HW607" s="56"/>
      <c r="HX607" s="56"/>
      <c r="HY607" s="56"/>
      <c r="HZ607" s="56"/>
      <c r="IA607" s="56"/>
      <c r="IB607" s="56"/>
      <c r="IC607" s="56"/>
      <c r="ID607" s="56"/>
      <c r="IE607" s="56"/>
      <c r="IF607" s="56"/>
      <c r="IG607" s="56"/>
      <c r="IH607" s="56"/>
      <c r="II607" s="56"/>
    </row>
    <row r="608" spans="3:243" x14ac:dyDescent="0.25">
      <c r="C608" s="56"/>
      <c r="D608" s="56"/>
      <c r="E608" s="56"/>
      <c r="F608" s="354"/>
      <c r="G608" s="354"/>
      <c r="H608" s="56"/>
      <c r="I608" s="56"/>
      <c r="J608" s="56"/>
      <c r="K608" s="56"/>
      <c r="L608" s="56"/>
      <c r="M608" s="598"/>
      <c r="N608" s="56"/>
      <c r="O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c r="BY608" s="56"/>
      <c r="BZ608" s="56"/>
      <c r="CA608" s="56"/>
      <c r="CB608" s="56"/>
      <c r="CC608" s="56"/>
      <c r="CD608" s="56"/>
      <c r="CE608" s="56"/>
      <c r="CF608" s="56"/>
      <c r="CG608" s="56"/>
      <c r="CH608" s="56"/>
      <c r="CI608" s="56"/>
      <c r="CJ608" s="56"/>
      <c r="CK608" s="56"/>
      <c r="CL608" s="56"/>
      <c r="CM608" s="56"/>
      <c r="CN608" s="56"/>
      <c r="CO608" s="56"/>
      <c r="CP608" s="56"/>
      <c r="CQ608" s="56"/>
      <c r="CR608" s="56"/>
      <c r="CS608" s="56"/>
      <c r="CT608" s="56"/>
      <c r="CU608" s="56"/>
      <c r="CV608" s="56"/>
      <c r="CW608" s="56"/>
      <c r="CX608" s="56"/>
      <c r="CY608" s="56"/>
      <c r="CZ608" s="56"/>
      <c r="DA608" s="56"/>
      <c r="DB608" s="56"/>
      <c r="DC608" s="56"/>
      <c r="DD608" s="56"/>
      <c r="DE608" s="56"/>
      <c r="DF608" s="56"/>
      <c r="DG608" s="56"/>
      <c r="DH608" s="56"/>
      <c r="DI608" s="56"/>
      <c r="DJ608" s="56"/>
      <c r="DK608" s="56"/>
      <c r="DL608" s="56"/>
      <c r="DM608" s="56"/>
      <c r="DN608" s="56"/>
      <c r="DO608" s="56"/>
      <c r="DP608" s="56"/>
      <c r="DQ608" s="56"/>
      <c r="DR608" s="56"/>
      <c r="DS608" s="56"/>
      <c r="DT608" s="56"/>
      <c r="DU608" s="56"/>
      <c r="DV608" s="56"/>
      <c r="DW608" s="56"/>
      <c r="DX608" s="56"/>
      <c r="DY608" s="56"/>
      <c r="DZ608" s="56"/>
      <c r="EA608" s="56"/>
      <c r="EB608" s="56"/>
      <c r="EC608" s="56"/>
      <c r="ED608" s="56"/>
      <c r="EE608" s="56"/>
      <c r="EF608" s="56"/>
      <c r="EG608" s="56"/>
      <c r="EH608" s="56"/>
      <c r="EI608" s="56"/>
      <c r="EJ608" s="56"/>
      <c r="EK608" s="56"/>
      <c r="EL608" s="56"/>
      <c r="EM608" s="56"/>
      <c r="EN608" s="56"/>
      <c r="EO608" s="56"/>
      <c r="EP608" s="56"/>
      <c r="EQ608" s="56"/>
      <c r="ER608" s="56"/>
      <c r="ES608" s="56"/>
      <c r="ET608" s="56"/>
      <c r="EU608" s="56"/>
      <c r="EV608" s="56"/>
      <c r="EW608" s="56"/>
      <c r="EX608" s="56"/>
      <c r="EY608" s="56"/>
      <c r="EZ608" s="56"/>
      <c r="FA608" s="56"/>
      <c r="FB608" s="56"/>
      <c r="FC608" s="56"/>
      <c r="FD608" s="56"/>
      <c r="FE608" s="56"/>
      <c r="FF608" s="56"/>
      <c r="FG608" s="56"/>
      <c r="FH608" s="56"/>
      <c r="FI608" s="56"/>
      <c r="FJ608" s="56"/>
      <c r="FK608" s="56"/>
      <c r="FL608" s="56"/>
      <c r="FM608" s="56"/>
      <c r="FN608" s="56"/>
      <c r="FO608" s="56"/>
      <c r="FP608" s="56"/>
      <c r="FQ608" s="56"/>
      <c r="FR608" s="56"/>
      <c r="FS608" s="56"/>
      <c r="FT608" s="56"/>
      <c r="FU608" s="56"/>
      <c r="FV608" s="56"/>
      <c r="FW608" s="56"/>
      <c r="FX608" s="56"/>
      <c r="FY608" s="56"/>
      <c r="FZ608" s="56"/>
      <c r="GA608" s="56"/>
      <c r="GB608" s="56"/>
      <c r="GC608" s="56"/>
      <c r="GD608" s="56"/>
      <c r="GE608" s="56"/>
      <c r="GF608" s="56"/>
      <c r="GG608" s="56"/>
      <c r="GH608" s="56"/>
      <c r="GI608" s="56"/>
      <c r="GJ608" s="56"/>
      <c r="GK608" s="56"/>
      <c r="GL608" s="56"/>
      <c r="GM608" s="56"/>
      <c r="GN608" s="56"/>
      <c r="GO608" s="56"/>
      <c r="GP608" s="56"/>
      <c r="GQ608" s="56"/>
      <c r="GR608" s="56"/>
      <c r="GS608" s="56"/>
      <c r="GT608" s="56"/>
      <c r="GU608" s="56"/>
      <c r="GV608" s="56"/>
      <c r="GW608" s="56"/>
      <c r="GX608" s="56"/>
      <c r="GY608" s="56"/>
      <c r="GZ608" s="56"/>
      <c r="HA608" s="56"/>
      <c r="HB608" s="56"/>
      <c r="HC608" s="56"/>
      <c r="HD608" s="56"/>
      <c r="HE608" s="56"/>
      <c r="HF608" s="56"/>
      <c r="HG608" s="56"/>
      <c r="HH608" s="56"/>
      <c r="HI608" s="56"/>
      <c r="HJ608" s="56"/>
      <c r="HK608" s="56"/>
      <c r="HL608" s="56"/>
      <c r="HM608" s="56"/>
      <c r="HN608" s="56"/>
      <c r="HO608" s="56"/>
      <c r="HP608" s="56"/>
      <c r="HQ608" s="56"/>
      <c r="HR608" s="56"/>
      <c r="HS608" s="56"/>
      <c r="HT608" s="56"/>
      <c r="HU608" s="56"/>
      <c r="HV608" s="56"/>
      <c r="HW608" s="56"/>
      <c r="HX608" s="56"/>
      <c r="HY608" s="56"/>
      <c r="HZ608" s="56"/>
      <c r="IA608" s="56"/>
      <c r="IB608" s="56"/>
      <c r="IC608" s="56"/>
      <c r="ID608" s="56"/>
      <c r="IE608" s="56"/>
      <c r="IF608" s="56"/>
      <c r="IG608" s="56"/>
      <c r="IH608" s="56"/>
      <c r="II608" s="56"/>
    </row>
    <row r="609" spans="3:243" x14ac:dyDescent="0.25">
      <c r="C609" s="56"/>
      <c r="D609" s="56"/>
      <c r="E609" s="56"/>
      <c r="F609" s="354"/>
      <c r="G609" s="354"/>
      <c r="H609" s="56"/>
      <c r="I609" s="56"/>
      <c r="J609" s="56"/>
      <c r="K609" s="56"/>
      <c r="L609" s="56"/>
      <c r="M609" s="598"/>
      <c r="N609" s="56"/>
      <c r="O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c r="BY609" s="56"/>
      <c r="BZ609" s="56"/>
      <c r="CA609" s="56"/>
      <c r="CB609" s="56"/>
      <c r="CC609" s="56"/>
      <c r="CD609" s="56"/>
      <c r="CE609" s="56"/>
      <c r="CF609" s="56"/>
      <c r="CG609" s="56"/>
      <c r="CH609" s="56"/>
      <c r="CI609" s="56"/>
      <c r="CJ609" s="56"/>
      <c r="CK609" s="56"/>
      <c r="CL609" s="56"/>
      <c r="CM609" s="56"/>
      <c r="CN609" s="56"/>
      <c r="CO609" s="56"/>
      <c r="CP609" s="56"/>
      <c r="CQ609" s="56"/>
      <c r="CR609" s="56"/>
      <c r="CS609" s="56"/>
      <c r="CT609" s="56"/>
      <c r="CU609" s="56"/>
      <c r="CV609" s="56"/>
      <c r="CW609" s="56"/>
      <c r="CX609" s="56"/>
      <c r="CY609" s="56"/>
      <c r="CZ609" s="56"/>
      <c r="DA609" s="56"/>
      <c r="DB609" s="56"/>
      <c r="DC609" s="56"/>
      <c r="DD609" s="56"/>
      <c r="DE609" s="56"/>
      <c r="DF609" s="56"/>
      <c r="DG609" s="56"/>
      <c r="DH609" s="56"/>
      <c r="DI609" s="56"/>
      <c r="DJ609" s="56"/>
      <c r="DK609" s="56"/>
      <c r="DL609" s="56"/>
      <c r="DM609" s="56"/>
      <c r="DN609" s="56"/>
      <c r="DO609" s="56"/>
      <c r="DP609" s="56"/>
      <c r="DQ609" s="56"/>
      <c r="DR609" s="56"/>
      <c r="DS609" s="56"/>
      <c r="DT609" s="56"/>
      <c r="DU609" s="56"/>
      <c r="DV609" s="56"/>
      <c r="DW609" s="56"/>
      <c r="DX609" s="56"/>
      <c r="DY609" s="56"/>
      <c r="DZ609" s="56"/>
      <c r="EA609" s="56"/>
      <c r="EB609" s="56"/>
      <c r="EC609" s="56"/>
      <c r="ED609" s="56"/>
      <c r="EE609" s="56"/>
      <c r="EF609" s="56"/>
      <c r="EG609" s="56"/>
      <c r="EH609" s="56"/>
      <c r="EI609" s="56"/>
      <c r="EJ609" s="56"/>
      <c r="EK609" s="56"/>
      <c r="EL609" s="56"/>
      <c r="EM609" s="56"/>
      <c r="EN609" s="56"/>
      <c r="EO609" s="56"/>
      <c r="EP609" s="56"/>
      <c r="EQ609" s="56"/>
      <c r="ER609" s="56"/>
      <c r="ES609" s="56"/>
      <c r="ET609" s="56"/>
      <c r="EU609" s="56"/>
      <c r="EV609" s="56"/>
      <c r="EW609" s="56"/>
      <c r="EX609" s="56"/>
      <c r="EY609" s="56"/>
      <c r="EZ609" s="56"/>
      <c r="FA609" s="56"/>
      <c r="FB609" s="56"/>
      <c r="FC609" s="56"/>
      <c r="FD609" s="56"/>
      <c r="FE609" s="56"/>
      <c r="FF609" s="56"/>
      <c r="FG609" s="56"/>
      <c r="FH609" s="56"/>
      <c r="FI609" s="56"/>
      <c r="FJ609" s="56"/>
      <c r="FK609" s="56"/>
      <c r="FL609" s="56"/>
      <c r="FM609" s="56"/>
      <c r="FN609" s="56"/>
      <c r="FO609" s="56"/>
      <c r="FP609" s="56"/>
      <c r="FQ609" s="56"/>
      <c r="FR609" s="56"/>
      <c r="FS609" s="56"/>
      <c r="FT609" s="56"/>
      <c r="FU609" s="56"/>
      <c r="FV609" s="56"/>
      <c r="FW609" s="56"/>
      <c r="FX609" s="56"/>
      <c r="FY609" s="56"/>
      <c r="FZ609" s="56"/>
      <c r="GA609" s="56"/>
      <c r="GB609" s="56"/>
      <c r="GC609" s="56"/>
      <c r="GD609" s="56"/>
      <c r="GE609" s="56"/>
      <c r="GF609" s="56"/>
      <c r="GG609" s="56"/>
      <c r="GH609" s="56"/>
      <c r="GI609" s="56"/>
      <c r="GJ609" s="56"/>
      <c r="GK609" s="56"/>
      <c r="GL609" s="56"/>
      <c r="GM609" s="56"/>
      <c r="GN609" s="56"/>
      <c r="GO609" s="56"/>
      <c r="GP609" s="56"/>
      <c r="GQ609" s="56"/>
      <c r="GR609" s="56"/>
      <c r="GS609" s="56"/>
      <c r="GT609" s="56"/>
      <c r="GU609" s="56"/>
      <c r="GV609" s="56"/>
      <c r="GW609" s="56"/>
      <c r="GX609" s="56"/>
      <c r="GY609" s="56"/>
      <c r="GZ609" s="56"/>
      <c r="HA609" s="56"/>
      <c r="HB609" s="56"/>
      <c r="HC609" s="56"/>
      <c r="HD609" s="56"/>
      <c r="HE609" s="56"/>
      <c r="HF609" s="56"/>
      <c r="HG609" s="56"/>
      <c r="HH609" s="56"/>
      <c r="HI609" s="56"/>
      <c r="HJ609" s="56"/>
      <c r="HK609" s="56"/>
      <c r="HL609" s="56"/>
      <c r="HM609" s="56"/>
      <c r="HN609" s="56"/>
      <c r="HO609" s="56"/>
      <c r="HP609" s="56"/>
      <c r="HQ609" s="56"/>
      <c r="HR609" s="56"/>
      <c r="HS609" s="56"/>
      <c r="HT609" s="56"/>
      <c r="HU609" s="56"/>
      <c r="HV609" s="56"/>
      <c r="HW609" s="56"/>
      <c r="HX609" s="56"/>
      <c r="HY609" s="56"/>
      <c r="HZ609" s="56"/>
      <c r="IA609" s="56"/>
      <c r="IB609" s="56"/>
      <c r="IC609" s="56"/>
      <c r="ID609" s="56"/>
      <c r="IE609" s="56"/>
      <c r="IF609" s="56"/>
      <c r="IG609" s="56"/>
      <c r="IH609" s="56"/>
      <c r="II609" s="56"/>
    </row>
    <row r="610" spans="3:243" x14ac:dyDescent="0.25">
      <c r="C610" s="56"/>
      <c r="D610" s="56"/>
      <c r="E610" s="56"/>
      <c r="F610" s="354"/>
      <c r="G610" s="354"/>
      <c r="H610" s="56"/>
      <c r="I610" s="56"/>
      <c r="J610" s="56"/>
      <c r="K610" s="56"/>
      <c r="L610" s="56"/>
      <c r="M610" s="598"/>
      <c r="N610" s="56"/>
      <c r="O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c r="BY610" s="56"/>
      <c r="BZ610" s="56"/>
      <c r="CA610" s="56"/>
      <c r="CB610" s="56"/>
      <c r="CC610" s="56"/>
      <c r="CD610" s="56"/>
      <c r="CE610" s="56"/>
      <c r="CF610" s="56"/>
      <c r="CG610" s="56"/>
      <c r="CH610" s="56"/>
      <c r="CI610" s="56"/>
      <c r="CJ610" s="56"/>
      <c r="CK610" s="56"/>
      <c r="CL610" s="56"/>
      <c r="CM610" s="56"/>
      <c r="CN610" s="56"/>
      <c r="CO610" s="56"/>
      <c r="CP610" s="56"/>
      <c r="CQ610" s="56"/>
      <c r="CR610" s="56"/>
      <c r="CS610" s="56"/>
      <c r="CT610" s="56"/>
      <c r="CU610" s="56"/>
      <c r="CV610" s="56"/>
      <c r="CW610" s="56"/>
      <c r="CX610" s="56"/>
      <c r="CY610" s="56"/>
      <c r="CZ610" s="56"/>
      <c r="DA610" s="56"/>
      <c r="DB610" s="56"/>
      <c r="DC610" s="56"/>
      <c r="DD610" s="56"/>
      <c r="DE610" s="56"/>
      <c r="DF610" s="56"/>
      <c r="DG610" s="56"/>
      <c r="DH610" s="56"/>
      <c r="DI610" s="56"/>
      <c r="DJ610" s="56"/>
      <c r="DK610" s="56"/>
      <c r="DL610" s="56"/>
      <c r="DM610" s="56"/>
      <c r="DN610" s="56"/>
      <c r="DO610" s="56"/>
      <c r="DP610" s="56"/>
      <c r="DQ610" s="56"/>
      <c r="DR610" s="56"/>
      <c r="DS610" s="56"/>
      <c r="DT610" s="56"/>
      <c r="DU610" s="56"/>
      <c r="DV610" s="56"/>
      <c r="DW610" s="56"/>
      <c r="DX610" s="56"/>
      <c r="DY610" s="56"/>
      <c r="DZ610" s="56"/>
      <c r="EA610" s="56"/>
      <c r="EB610" s="56"/>
      <c r="EC610" s="56"/>
      <c r="ED610" s="56"/>
      <c r="EE610" s="56"/>
      <c r="EF610" s="56"/>
      <c r="EG610" s="56"/>
      <c r="EH610" s="56"/>
      <c r="EI610" s="56"/>
      <c r="EJ610" s="56"/>
      <c r="EK610" s="56"/>
      <c r="EL610" s="56"/>
      <c r="EM610" s="56"/>
      <c r="EN610" s="56"/>
      <c r="EO610" s="56"/>
      <c r="EP610" s="56"/>
      <c r="EQ610" s="56"/>
      <c r="ER610" s="56"/>
      <c r="ES610" s="56"/>
      <c r="ET610" s="56"/>
      <c r="EU610" s="56"/>
      <c r="EV610" s="56"/>
      <c r="EW610" s="56"/>
      <c r="EX610" s="56"/>
      <c r="EY610" s="56"/>
      <c r="EZ610" s="56"/>
      <c r="FA610" s="56"/>
      <c r="FB610" s="56"/>
      <c r="FC610" s="56"/>
      <c r="FD610" s="56"/>
      <c r="FE610" s="56"/>
      <c r="FF610" s="56"/>
      <c r="FG610" s="56"/>
      <c r="FH610" s="56"/>
      <c r="FI610" s="56"/>
      <c r="FJ610" s="56"/>
      <c r="FK610" s="56"/>
      <c r="FL610" s="56"/>
      <c r="FM610" s="56"/>
      <c r="FN610" s="56"/>
      <c r="FO610" s="56"/>
      <c r="FP610" s="56"/>
      <c r="FQ610" s="56"/>
      <c r="FR610" s="56"/>
      <c r="FS610" s="56"/>
      <c r="FT610" s="56"/>
      <c r="FU610" s="56"/>
      <c r="FV610" s="56"/>
      <c r="FW610" s="56"/>
      <c r="FX610" s="56"/>
      <c r="FY610" s="56"/>
      <c r="FZ610" s="56"/>
      <c r="GA610" s="56"/>
      <c r="GB610" s="56"/>
      <c r="GC610" s="56"/>
      <c r="GD610" s="56"/>
      <c r="GE610" s="56"/>
      <c r="GF610" s="56"/>
      <c r="GG610" s="56"/>
      <c r="GH610" s="56"/>
      <c r="GI610" s="56"/>
      <c r="GJ610" s="56"/>
      <c r="GK610" s="56"/>
      <c r="GL610" s="56"/>
      <c r="GM610" s="56"/>
      <c r="GN610" s="56"/>
      <c r="GO610" s="56"/>
      <c r="GP610" s="56"/>
      <c r="GQ610" s="56"/>
      <c r="GR610" s="56"/>
      <c r="GS610" s="56"/>
      <c r="GT610" s="56"/>
      <c r="GU610" s="56"/>
      <c r="GV610" s="56"/>
      <c r="GW610" s="56"/>
      <c r="GX610" s="56"/>
      <c r="GY610" s="56"/>
      <c r="GZ610" s="56"/>
      <c r="HA610" s="56"/>
      <c r="HB610" s="56"/>
      <c r="HC610" s="56"/>
      <c r="HD610" s="56"/>
      <c r="HE610" s="56"/>
      <c r="HF610" s="56"/>
      <c r="HG610" s="56"/>
      <c r="HH610" s="56"/>
      <c r="HI610" s="56"/>
      <c r="HJ610" s="56"/>
      <c r="HK610" s="56"/>
      <c r="HL610" s="56"/>
      <c r="HM610" s="56"/>
      <c r="HN610" s="56"/>
      <c r="HO610" s="56"/>
      <c r="HP610" s="56"/>
      <c r="HQ610" s="56"/>
      <c r="HR610" s="56"/>
      <c r="HS610" s="56"/>
      <c r="HT610" s="56"/>
      <c r="HU610" s="56"/>
      <c r="HV610" s="56"/>
      <c r="HW610" s="56"/>
      <c r="HX610" s="56"/>
      <c r="HY610" s="56"/>
      <c r="HZ610" s="56"/>
      <c r="IA610" s="56"/>
      <c r="IB610" s="56"/>
      <c r="IC610" s="56"/>
      <c r="ID610" s="56"/>
      <c r="IE610" s="56"/>
      <c r="IF610" s="56"/>
      <c r="IG610" s="56"/>
      <c r="IH610" s="56"/>
      <c r="II610" s="56"/>
    </row>
    <row r="611" spans="3:243" x14ac:dyDescent="0.25">
      <c r="C611" s="56"/>
      <c r="D611" s="56"/>
      <c r="E611" s="56"/>
      <c r="F611" s="354"/>
      <c r="G611" s="354"/>
      <c r="H611" s="56"/>
      <c r="I611" s="56"/>
      <c r="J611" s="56"/>
      <c r="K611" s="56"/>
      <c r="L611" s="56"/>
      <c r="M611" s="598"/>
      <c r="N611" s="56"/>
      <c r="O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c r="BY611" s="56"/>
      <c r="BZ611" s="56"/>
      <c r="CA611" s="56"/>
      <c r="CB611" s="56"/>
      <c r="CC611" s="56"/>
      <c r="CD611" s="56"/>
      <c r="CE611" s="56"/>
      <c r="CF611" s="56"/>
      <c r="CG611" s="56"/>
      <c r="CH611" s="56"/>
      <c r="CI611" s="56"/>
      <c r="CJ611" s="56"/>
      <c r="CK611" s="56"/>
      <c r="CL611" s="56"/>
      <c r="CM611" s="56"/>
      <c r="CN611" s="56"/>
      <c r="CO611" s="56"/>
      <c r="CP611" s="56"/>
      <c r="CQ611" s="56"/>
      <c r="CR611" s="56"/>
      <c r="CS611" s="56"/>
      <c r="CT611" s="56"/>
      <c r="CU611" s="56"/>
      <c r="CV611" s="56"/>
      <c r="CW611" s="56"/>
      <c r="CX611" s="56"/>
      <c r="CY611" s="56"/>
      <c r="CZ611" s="56"/>
      <c r="DA611" s="56"/>
      <c r="DB611" s="56"/>
      <c r="DC611" s="56"/>
      <c r="DD611" s="56"/>
      <c r="DE611" s="56"/>
      <c r="DF611" s="56"/>
      <c r="DG611" s="56"/>
      <c r="DH611" s="56"/>
      <c r="DI611" s="56"/>
      <c r="DJ611" s="56"/>
      <c r="DK611" s="56"/>
      <c r="DL611" s="56"/>
      <c r="DM611" s="56"/>
      <c r="DN611" s="56"/>
      <c r="DO611" s="56"/>
      <c r="DP611" s="56"/>
      <c r="DQ611" s="56"/>
      <c r="DR611" s="56"/>
      <c r="DS611" s="56"/>
      <c r="DT611" s="56"/>
      <c r="DU611" s="56"/>
      <c r="DV611" s="56"/>
      <c r="DW611" s="56"/>
      <c r="DX611" s="56"/>
      <c r="DY611" s="56"/>
      <c r="DZ611" s="56"/>
      <c r="EA611" s="56"/>
      <c r="EB611" s="56"/>
      <c r="EC611" s="56"/>
      <c r="ED611" s="56"/>
      <c r="EE611" s="56"/>
      <c r="EF611" s="56"/>
      <c r="EG611" s="56"/>
      <c r="EH611" s="56"/>
      <c r="EI611" s="56"/>
      <c r="EJ611" s="56"/>
      <c r="EK611" s="56"/>
      <c r="EL611" s="56"/>
      <c r="EM611" s="56"/>
      <c r="EN611" s="56"/>
      <c r="EO611" s="56"/>
      <c r="EP611" s="56"/>
      <c r="EQ611" s="56"/>
      <c r="ER611" s="56"/>
      <c r="ES611" s="56"/>
      <c r="ET611" s="56"/>
      <c r="EU611" s="56"/>
      <c r="EV611" s="56"/>
      <c r="EW611" s="56"/>
      <c r="EX611" s="56"/>
      <c r="EY611" s="56"/>
      <c r="EZ611" s="56"/>
      <c r="FA611" s="56"/>
      <c r="FB611" s="56"/>
      <c r="FC611" s="56"/>
      <c r="FD611" s="56"/>
      <c r="FE611" s="56"/>
      <c r="FF611" s="56"/>
      <c r="FG611" s="56"/>
      <c r="FH611" s="56"/>
      <c r="FI611" s="56"/>
      <c r="FJ611" s="56"/>
      <c r="FK611" s="56"/>
      <c r="FL611" s="56"/>
      <c r="FM611" s="56"/>
      <c r="FN611" s="56"/>
      <c r="FO611" s="56"/>
      <c r="FP611" s="56"/>
      <c r="FQ611" s="56"/>
      <c r="FR611" s="56"/>
      <c r="FS611" s="56"/>
      <c r="FT611" s="56"/>
      <c r="FU611" s="56"/>
      <c r="FV611" s="56"/>
      <c r="FW611" s="56"/>
      <c r="FX611" s="56"/>
      <c r="FY611" s="56"/>
      <c r="FZ611" s="56"/>
      <c r="GA611" s="56"/>
      <c r="GB611" s="56"/>
      <c r="GC611" s="56"/>
      <c r="GD611" s="56"/>
      <c r="GE611" s="56"/>
      <c r="GF611" s="56"/>
      <c r="GG611" s="56"/>
      <c r="GH611" s="56"/>
      <c r="GI611" s="56"/>
      <c r="GJ611" s="56"/>
      <c r="GK611" s="56"/>
      <c r="GL611" s="56"/>
      <c r="GM611" s="56"/>
      <c r="GN611" s="56"/>
      <c r="GO611" s="56"/>
      <c r="GP611" s="56"/>
      <c r="GQ611" s="56"/>
      <c r="GR611" s="56"/>
      <c r="GS611" s="56"/>
      <c r="GT611" s="56"/>
      <c r="GU611" s="56"/>
      <c r="GV611" s="56"/>
      <c r="GW611" s="56"/>
      <c r="GX611" s="56"/>
      <c r="GY611" s="56"/>
      <c r="GZ611" s="56"/>
      <c r="HA611" s="56"/>
      <c r="HB611" s="56"/>
      <c r="HC611" s="56"/>
      <c r="HD611" s="56"/>
      <c r="HE611" s="56"/>
      <c r="HF611" s="56"/>
      <c r="HG611" s="56"/>
      <c r="HH611" s="56"/>
      <c r="HI611" s="56"/>
      <c r="HJ611" s="56"/>
      <c r="HK611" s="56"/>
      <c r="HL611" s="56"/>
      <c r="HM611" s="56"/>
      <c r="HN611" s="56"/>
      <c r="HO611" s="56"/>
      <c r="HP611" s="56"/>
      <c r="HQ611" s="56"/>
      <c r="HR611" s="56"/>
      <c r="HS611" s="56"/>
      <c r="HT611" s="56"/>
      <c r="HU611" s="56"/>
      <c r="HV611" s="56"/>
      <c r="HW611" s="56"/>
      <c r="HX611" s="56"/>
      <c r="HY611" s="56"/>
      <c r="HZ611" s="56"/>
      <c r="IA611" s="56"/>
      <c r="IB611" s="56"/>
      <c r="IC611" s="56"/>
      <c r="ID611" s="56"/>
      <c r="IE611" s="56"/>
      <c r="IF611" s="56"/>
      <c r="IG611" s="56"/>
      <c r="IH611" s="56"/>
      <c r="II611" s="56"/>
    </row>
    <row r="612" spans="3:243" x14ac:dyDescent="0.25">
      <c r="C612" s="56"/>
      <c r="D612" s="56"/>
      <c r="E612" s="56"/>
      <c r="F612" s="354"/>
      <c r="G612" s="354"/>
      <c r="H612" s="56"/>
      <c r="I612" s="56"/>
      <c r="J612" s="56"/>
      <c r="K612" s="56"/>
      <c r="L612" s="56"/>
      <c r="M612" s="598"/>
      <c r="N612" s="56"/>
      <c r="O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c r="BY612" s="56"/>
      <c r="BZ612" s="56"/>
      <c r="CA612" s="56"/>
      <c r="CB612" s="56"/>
      <c r="CC612" s="56"/>
      <c r="CD612" s="56"/>
      <c r="CE612" s="56"/>
      <c r="CF612" s="56"/>
      <c r="CG612" s="56"/>
      <c r="CH612" s="56"/>
      <c r="CI612" s="56"/>
      <c r="CJ612" s="56"/>
      <c r="CK612" s="56"/>
      <c r="CL612" s="56"/>
      <c r="CM612" s="56"/>
      <c r="CN612" s="56"/>
      <c r="CO612" s="56"/>
      <c r="CP612" s="56"/>
      <c r="CQ612" s="56"/>
      <c r="CR612" s="56"/>
      <c r="CS612" s="56"/>
      <c r="CT612" s="56"/>
      <c r="CU612" s="56"/>
      <c r="CV612" s="56"/>
      <c r="CW612" s="56"/>
      <c r="CX612" s="56"/>
      <c r="CY612" s="56"/>
      <c r="CZ612" s="56"/>
      <c r="DA612" s="56"/>
      <c r="DB612" s="56"/>
      <c r="DC612" s="56"/>
      <c r="DD612" s="56"/>
      <c r="DE612" s="56"/>
      <c r="DF612" s="56"/>
      <c r="DG612" s="56"/>
      <c r="DH612" s="56"/>
      <c r="DI612" s="56"/>
      <c r="DJ612" s="56"/>
      <c r="DK612" s="56"/>
      <c r="DL612" s="56"/>
      <c r="DM612" s="56"/>
      <c r="DN612" s="56"/>
      <c r="DO612" s="56"/>
      <c r="DP612" s="56"/>
      <c r="DQ612" s="56"/>
      <c r="DR612" s="56"/>
      <c r="DS612" s="56"/>
      <c r="DT612" s="56"/>
      <c r="DU612" s="56"/>
      <c r="DV612" s="56"/>
      <c r="DW612" s="56"/>
      <c r="DX612" s="56"/>
      <c r="DY612" s="56"/>
      <c r="DZ612" s="56"/>
      <c r="EA612" s="56"/>
      <c r="EB612" s="56"/>
      <c r="EC612" s="56"/>
      <c r="ED612" s="56"/>
      <c r="EE612" s="56"/>
      <c r="EF612" s="56"/>
      <c r="EG612" s="56"/>
      <c r="EH612" s="56"/>
      <c r="EI612" s="56"/>
      <c r="EJ612" s="56"/>
      <c r="EK612" s="56"/>
      <c r="EL612" s="56"/>
      <c r="EM612" s="56"/>
      <c r="EN612" s="56"/>
      <c r="EO612" s="56"/>
      <c r="EP612" s="56"/>
      <c r="EQ612" s="56"/>
      <c r="ER612" s="56"/>
      <c r="ES612" s="56"/>
      <c r="ET612" s="56"/>
      <c r="EU612" s="56"/>
      <c r="EV612" s="56"/>
      <c r="EW612" s="56"/>
      <c r="EX612" s="56"/>
      <c r="EY612" s="56"/>
      <c r="EZ612" s="56"/>
      <c r="FA612" s="56"/>
      <c r="FB612" s="56"/>
      <c r="FC612" s="56"/>
      <c r="FD612" s="56"/>
      <c r="FE612" s="56"/>
      <c r="FF612" s="56"/>
      <c r="FG612" s="56"/>
      <c r="FH612" s="56"/>
      <c r="FI612" s="56"/>
      <c r="FJ612" s="56"/>
      <c r="FK612" s="56"/>
      <c r="FL612" s="56"/>
      <c r="FM612" s="56"/>
      <c r="FN612" s="56"/>
      <c r="FO612" s="56"/>
      <c r="FP612" s="56"/>
      <c r="FQ612" s="56"/>
      <c r="FR612" s="56"/>
      <c r="FS612" s="56"/>
      <c r="FT612" s="56"/>
      <c r="FU612" s="56"/>
      <c r="FV612" s="56"/>
      <c r="FW612" s="56"/>
      <c r="FX612" s="56"/>
      <c r="FY612" s="56"/>
      <c r="FZ612" s="56"/>
      <c r="GA612" s="56"/>
      <c r="GB612" s="56"/>
      <c r="GC612" s="56"/>
      <c r="GD612" s="56"/>
      <c r="GE612" s="56"/>
      <c r="GF612" s="56"/>
      <c r="GG612" s="56"/>
      <c r="GH612" s="56"/>
      <c r="GI612" s="56"/>
      <c r="GJ612" s="56"/>
      <c r="GK612" s="56"/>
      <c r="GL612" s="56"/>
      <c r="GM612" s="56"/>
      <c r="GN612" s="56"/>
      <c r="GO612" s="56"/>
      <c r="GP612" s="56"/>
      <c r="GQ612" s="56"/>
      <c r="GR612" s="56"/>
      <c r="GS612" s="56"/>
      <c r="GT612" s="56"/>
      <c r="GU612" s="56"/>
      <c r="GV612" s="56"/>
      <c r="GW612" s="56"/>
      <c r="GX612" s="56"/>
      <c r="GY612" s="56"/>
      <c r="GZ612" s="56"/>
      <c r="HA612" s="56"/>
      <c r="HB612" s="56"/>
      <c r="HC612" s="56"/>
      <c r="HD612" s="56"/>
      <c r="HE612" s="56"/>
      <c r="HF612" s="56"/>
      <c r="HG612" s="56"/>
      <c r="HH612" s="56"/>
      <c r="HI612" s="56"/>
      <c r="HJ612" s="56"/>
      <c r="HK612" s="56"/>
      <c r="HL612" s="56"/>
      <c r="HM612" s="56"/>
      <c r="HN612" s="56"/>
      <c r="HO612" s="56"/>
      <c r="HP612" s="56"/>
      <c r="HQ612" s="56"/>
      <c r="HR612" s="56"/>
      <c r="HS612" s="56"/>
      <c r="HT612" s="56"/>
      <c r="HU612" s="56"/>
      <c r="HV612" s="56"/>
      <c r="HW612" s="56"/>
      <c r="HX612" s="56"/>
      <c r="HY612" s="56"/>
      <c r="HZ612" s="56"/>
      <c r="IA612" s="56"/>
      <c r="IB612" s="56"/>
      <c r="IC612" s="56"/>
      <c r="ID612" s="56"/>
      <c r="IE612" s="56"/>
      <c r="IF612" s="56"/>
      <c r="IG612" s="56"/>
      <c r="IH612" s="56"/>
      <c r="II612" s="56"/>
    </row>
    <row r="613" spans="3:243" x14ac:dyDescent="0.25">
      <c r="C613" s="56"/>
      <c r="D613" s="56"/>
      <c r="E613" s="56"/>
      <c r="F613" s="354"/>
      <c r="G613" s="354"/>
      <c r="H613" s="56"/>
      <c r="I613" s="56"/>
      <c r="J613" s="56"/>
      <c r="K613" s="56"/>
      <c r="L613" s="56"/>
      <c r="M613" s="598"/>
      <c r="N613" s="56"/>
      <c r="O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c r="BY613" s="56"/>
      <c r="BZ613" s="56"/>
      <c r="CA613" s="56"/>
      <c r="CB613" s="56"/>
      <c r="CC613" s="56"/>
      <c r="CD613" s="56"/>
      <c r="CE613" s="56"/>
      <c r="CF613" s="56"/>
      <c r="CG613" s="56"/>
      <c r="CH613" s="56"/>
      <c r="CI613" s="56"/>
      <c r="CJ613" s="56"/>
      <c r="CK613" s="56"/>
      <c r="CL613" s="56"/>
      <c r="CM613" s="56"/>
      <c r="CN613" s="56"/>
      <c r="CO613" s="56"/>
      <c r="CP613" s="56"/>
      <c r="CQ613" s="56"/>
      <c r="CR613" s="56"/>
      <c r="CS613" s="56"/>
      <c r="CT613" s="56"/>
      <c r="CU613" s="56"/>
      <c r="CV613" s="56"/>
      <c r="CW613" s="56"/>
      <c r="CX613" s="56"/>
      <c r="CY613" s="56"/>
      <c r="CZ613" s="56"/>
      <c r="DA613" s="56"/>
      <c r="DB613" s="56"/>
      <c r="DC613" s="56"/>
      <c r="DD613" s="56"/>
      <c r="DE613" s="56"/>
      <c r="DF613" s="56"/>
      <c r="DG613" s="56"/>
      <c r="DH613" s="56"/>
      <c r="DI613" s="56"/>
      <c r="DJ613" s="56"/>
      <c r="DK613" s="56"/>
      <c r="DL613" s="56"/>
      <c r="DM613" s="56"/>
      <c r="DN613" s="56"/>
      <c r="DO613" s="56"/>
      <c r="DP613" s="56"/>
      <c r="DQ613" s="56"/>
      <c r="DR613" s="56"/>
      <c r="DS613" s="56"/>
      <c r="DT613" s="56"/>
      <c r="DU613" s="56"/>
      <c r="DV613" s="56"/>
      <c r="DW613" s="56"/>
      <c r="DX613" s="56"/>
      <c r="DY613" s="56"/>
      <c r="DZ613" s="56"/>
      <c r="EA613" s="56"/>
      <c r="EB613" s="56"/>
      <c r="EC613" s="56"/>
      <c r="ED613" s="56"/>
      <c r="EE613" s="56"/>
      <c r="EF613" s="56"/>
      <c r="EG613" s="56"/>
      <c r="EH613" s="56"/>
      <c r="EI613" s="56"/>
      <c r="EJ613" s="56"/>
      <c r="EK613" s="56"/>
      <c r="EL613" s="56"/>
      <c r="EM613" s="56"/>
      <c r="EN613" s="56"/>
      <c r="EO613" s="56"/>
      <c r="EP613" s="56"/>
      <c r="EQ613" s="56"/>
      <c r="ER613" s="56"/>
      <c r="ES613" s="56"/>
      <c r="ET613" s="56"/>
      <c r="EU613" s="56"/>
      <c r="EV613" s="56"/>
      <c r="EW613" s="56"/>
      <c r="EX613" s="56"/>
      <c r="EY613" s="56"/>
      <c r="EZ613" s="56"/>
      <c r="FA613" s="56"/>
      <c r="FB613" s="56"/>
      <c r="FC613" s="56"/>
      <c r="FD613" s="56"/>
      <c r="FE613" s="56"/>
      <c r="FF613" s="56"/>
      <c r="FG613" s="56"/>
      <c r="FH613" s="56"/>
      <c r="FI613" s="56"/>
      <c r="FJ613" s="56"/>
      <c r="FK613" s="56"/>
      <c r="FL613" s="56"/>
      <c r="FM613" s="56"/>
      <c r="FN613" s="56"/>
      <c r="FO613" s="56"/>
      <c r="FP613" s="56"/>
      <c r="FQ613" s="56"/>
      <c r="FR613" s="56"/>
      <c r="FS613" s="56"/>
      <c r="FT613" s="56"/>
      <c r="FU613" s="56"/>
      <c r="FV613" s="56"/>
      <c r="FW613" s="56"/>
      <c r="FX613" s="56"/>
      <c r="FY613" s="56"/>
      <c r="FZ613" s="56"/>
      <c r="GA613" s="56"/>
      <c r="GB613" s="56"/>
      <c r="GC613" s="56"/>
      <c r="GD613" s="56"/>
      <c r="GE613" s="56"/>
      <c r="GF613" s="56"/>
      <c r="GG613" s="56"/>
      <c r="GH613" s="56"/>
      <c r="GI613" s="56"/>
      <c r="GJ613" s="56"/>
      <c r="GK613" s="56"/>
      <c r="GL613" s="56"/>
      <c r="GM613" s="56"/>
      <c r="GN613" s="56"/>
      <c r="GO613" s="56"/>
      <c r="GP613" s="56"/>
      <c r="GQ613" s="56"/>
      <c r="GR613" s="56"/>
      <c r="GS613" s="56"/>
      <c r="GT613" s="56"/>
      <c r="GU613" s="56"/>
      <c r="GV613" s="56"/>
      <c r="GW613" s="56"/>
      <c r="GX613" s="56"/>
      <c r="GY613" s="56"/>
      <c r="GZ613" s="56"/>
      <c r="HA613" s="56"/>
      <c r="HB613" s="56"/>
      <c r="HC613" s="56"/>
      <c r="HD613" s="56"/>
      <c r="HE613" s="56"/>
      <c r="HF613" s="56"/>
      <c r="HG613" s="56"/>
      <c r="HH613" s="56"/>
      <c r="HI613" s="56"/>
      <c r="HJ613" s="56"/>
      <c r="HK613" s="56"/>
      <c r="HL613" s="56"/>
      <c r="HM613" s="56"/>
      <c r="HN613" s="56"/>
      <c r="HO613" s="56"/>
      <c r="HP613" s="56"/>
      <c r="HQ613" s="56"/>
      <c r="HR613" s="56"/>
      <c r="HS613" s="56"/>
      <c r="HT613" s="56"/>
      <c r="HU613" s="56"/>
      <c r="HV613" s="56"/>
      <c r="HW613" s="56"/>
      <c r="HX613" s="56"/>
      <c r="HY613" s="56"/>
      <c r="HZ613" s="56"/>
      <c r="IA613" s="56"/>
      <c r="IB613" s="56"/>
      <c r="IC613" s="56"/>
      <c r="ID613" s="56"/>
      <c r="IE613" s="56"/>
      <c r="IF613" s="56"/>
      <c r="IG613" s="56"/>
      <c r="IH613" s="56"/>
      <c r="II613" s="56"/>
    </row>
    <row r="614" spans="3:243" x14ac:dyDescent="0.25">
      <c r="C614" s="56"/>
      <c r="D614" s="56"/>
      <c r="E614" s="56"/>
      <c r="F614" s="354"/>
      <c r="G614" s="354"/>
      <c r="H614" s="56"/>
      <c r="I614" s="56"/>
      <c r="J614" s="56"/>
      <c r="K614" s="56"/>
      <c r="L614" s="56"/>
      <c r="M614" s="598"/>
      <c r="N614" s="56"/>
      <c r="O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c r="BY614" s="56"/>
      <c r="BZ614" s="56"/>
      <c r="CA614" s="56"/>
      <c r="CB614" s="56"/>
      <c r="CC614" s="56"/>
      <c r="CD614" s="56"/>
      <c r="CE614" s="56"/>
      <c r="CF614" s="56"/>
      <c r="CG614" s="56"/>
      <c r="CH614" s="56"/>
      <c r="CI614" s="56"/>
      <c r="CJ614" s="56"/>
      <c r="CK614" s="56"/>
      <c r="CL614" s="56"/>
      <c r="CM614" s="56"/>
      <c r="CN614" s="56"/>
      <c r="CO614" s="56"/>
      <c r="CP614" s="56"/>
      <c r="CQ614" s="56"/>
      <c r="CR614" s="56"/>
      <c r="CS614" s="56"/>
      <c r="CT614" s="56"/>
      <c r="CU614" s="56"/>
      <c r="CV614" s="56"/>
      <c r="CW614" s="56"/>
      <c r="CX614" s="56"/>
      <c r="CY614" s="56"/>
      <c r="CZ614" s="56"/>
      <c r="DA614" s="56"/>
      <c r="DB614" s="56"/>
      <c r="DC614" s="56"/>
      <c r="DD614" s="56"/>
      <c r="DE614" s="56"/>
      <c r="DF614" s="56"/>
      <c r="DG614" s="56"/>
      <c r="DH614" s="56"/>
      <c r="DI614" s="56"/>
      <c r="DJ614" s="56"/>
      <c r="DK614" s="56"/>
      <c r="DL614" s="56"/>
      <c r="DM614" s="56"/>
      <c r="DN614" s="56"/>
      <c r="DO614" s="56"/>
      <c r="DP614" s="56"/>
      <c r="DQ614" s="56"/>
      <c r="DR614" s="56"/>
      <c r="DS614" s="56"/>
      <c r="DT614" s="56"/>
      <c r="DU614" s="56"/>
      <c r="DV614" s="56"/>
      <c r="DW614" s="56"/>
      <c r="DX614" s="56"/>
      <c r="DY614" s="56"/>
      <c r="DZ614" s="56"/>
      <c r="EA614" s="56"/>
      <c r="EB614" s="56"/>
      <c r="EC614" s="56"/>
      <c r="ED614" s="56"/>
      <c r="EE614" s="56"/>
      <c r="EF614" s="56"/>
      <c r="EG614" s="56"/>
      <c r="EH614" s="56"/>
      <c r="EI614" s="56"/>
      <c r="EJ614" s="56"/>
      <c r="EK614" s="56"/>
      <c r="EL614" s="56"/>
      <c r="EM614" s="56"/>
      <c r="EN614" s="56"/>
      <c r="EO614" s="56"/>
      <c r="EP614" s="56"/>
      <c r="EQ614" s="56"/>
      <c r="ER614" s="56"/>
      <c r="ES614" s="56"/>
      <c r="ET614" s="56"/>
      <c r="EU614" s="56"/>
      <c r="EV614" s="56"/>
      <c r="EW614" s="56"/>
      <c r="EX614" s="56"/>
      <c r="EY614" s="56"/>
      <c r="EZ614" s="56"/>
      <c r="FA614" s="56"/>
      <c r="FB614" s="56"/>
      <c r="FC614" s="56"/>
      <c r="FD614" s="56"/>
      <c r="FE614" s="56"/>
      <c r="FF614" s="56"/>
      <c r="FG614" s="56"/>
      <c r="FH614" s="56"/>
      <c r="FI614" s="56"/>
      <c r="FJ614" s="56"/>
      <c r="FK614" s="56"/>
      <c r="FL614" s="56"/>
      <c r="FM614" s="56"/>
      <c r="FN614" s="56"/>
      <c r="FO614" s="56"/>
      <c r="FP614" s="56"/>
      <c r="FQ614" s="56"/>
      <c r="FR614" s="56"/>
      <c r="FS614" s="56"/>
      <c r="FT614" s="56"/>
      <c r="FU614" s="56"/>
      <c r="FV614" s="56"/>
      <c r="FW614" s="56"/>
      <c r="FX614" s="56"/>
      <c r="FY614" s="56"/>
      <c r="FZ614" s="56"/>
      <c r="GA614" s="56"/>
      <c r="GB614" s="56"/>
      <c r="GC614" s="56"/>
      <c r="GD614" s="56"/>
      <c r="GE614" s="56"/>
      <c r="GF614" s="56"/>
      <c r="GG614" s="56"/>
      <c r="GH614" s="56"/>
      <c r="GI614" s="56"/>
      <c r="GJ614" s="56"/>
      <c r="GK614" s="56"/>
      <c r="GL614" s="56"/>
      <c r="GM614" s="56"/>
      <c r="GN614" s="56"/>
      <c r="GO614" s="56"/>
      <c r="GP614" s="56"/>
      <c r="GQ614" s="56"/>
      <c r="GR614" s="56"/>
      <c r="GS614" s="56"/>
      <c r="GT614" s="56"/>
      <c r="GU614" s="56"/>
      <c r="GV614" s="56"/>
      <c r="GW614" s="56"/>
      <c r="GX614" s="56"/>
      <c r="GY614" s="56"/>
      <c r="GZ614" s="56"/>
      <c r="HA614" s="56"/>
      <c r="HB614" s="56"/>
      <c r="HC614" s="56"/>
      <c r="HD614" s="56"/>
      <c r="HE614" s="56"/>
      <c r="HF614" s="56"/>
      <c r="HG614" s="56"/>
      <c r="HH614" s="56"/>
      <c r="HI614" s="56"/>
      <c r="HJ614" s="56"/>
      <c r="HK614" s="56"/>
      <c r="HL614" s="56"/>
      <c r="HM614" s="56"/>
      <c r="HN614" s="56"/>
      <c r="HO614" s="56"/>
      <c r="HP614" s="56"/>
      <c r="HQ614" s="56"/>
      <c r="HR614" s="56"/>
      <c r="HS614" s="56"/>
      <c r="HT614" s="56"/>
      <c r="HU614" s="56"/>
      <c r="HV614" s="56"/>
      <c r="HW614" s="56"/>
      <c r="HX614" s="56"/>
      <c r="HY614" s="56"/>
      <c r="HZ614" s="56"/>
      <c r="IA614" s="56"/>
      <c r="IB614" s="56"/>
      <c r="IC614" s="56"/>
      <c r="ID614" s="56"/>
      <c r="IE614" s="56"/>
      <c r="IF614" s="56"/>
      <c r="IG614" s="56"/>
      <c r="IH614" s="56"/>
      <c r="II614" s="56"/>
    </row>
    <row r="615" spans="3:243" x14ac:dyDescent="0.25">
      <c r="C615" s="56"/>
      <c r="D615" s="56"/>
      <c r="E615" s="56"/>
      <c r="F615" s="354"/>
      <c r="G615" s="354"/>
      <c r="H615" s="56"/>
      <c r="I615" s="56"/>
      <c r="J615" s="56"/>
      <c r="K615" s="56"/>
      <c r="L615" s="56"/>
      <c r="M615" s="598"/>
      <c r="N615" s="56"/>
      <c r="O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c r="BY615" s="56"/>
      <c r="BZ615" s="56"/>
      <c r="CA615" s="56"/>
      <c r="CB615" s="56"/>
      <c r="CC615" s="56"/>
      <c r="CD615" s="56"/>
      <c r="CE615" s="56"/>
      <c r="CF615" s="56"/>
      <c r="CG615" s="56"/>
      <c r="CH615" s="56"/>
      <c r="CI615" s="56"/>
      <c r="CJ615" s="56"/>
      <c r="CK615" s="56"/>
      <c r="CL615" s="56"/>
      <c r="CM615" s="56"/>
      <c r="CN615" s="56"/>
      <c r="CO615" s="56"/>
      <c r="CP615" s="56"/>
      <c r="CQ615" s="56"/>
      <c r="CR615" s="56"/>
      <c r="CS615" s="56"/>
      <c r="CT615" s="56"/>
      <c r="CU615" s="56"/>
      <c r="CV615" s="56"/>
      <c r="CW615" s="56"/>
      <c r="CX615" s="56"/>
      <c r="CY615" s="56"/>
      <c r="CZ615" s="56"/>
      <c r="DA615" s="56"/>
      <c r="DB615" s="56"/>
      <c r="DC615" s="56"/>
      <c r="DD615" s="56"/>
      <c r="DE615" s="56"/>
      <c r="DF615" s="56"/>
      <c r="DG615" s="56"/>
      <c r="DH615" s="56"/>
      <c r="DI615" s="56"/>
      <c r="DJ615" s="56"/>
      <c r="DK615" s="56"/>
      <c r="DL615" s="56"/>
      <c r="DM615" s="56"/>
      <c r="DN615" s="56"/>
      <c r="DO615" s="56"/>
      <c r="DP615" s="56"/>
      <c r="DQ615" s="56"/>
      <c r="DR615" s="56"/>
      <c r="DS615" s="56"/>
      <c r="DT615" s="56"/>
      <c r="DU615" s="56"/>
      <c r="DV615" s="56"/>
      <c r="DW615" s="56"/>
      <c r="DX615" s="56"/>
      <c r="DY615" s="56"/>
      <c r="DZ615" s="56"/>
      <c r="EA615" s="56"/>
      <c r="EB615" s="56"/>
      <c r="EC615" s="56"/>
      <c r="ED615" s="56"/>
      <c r="EE615" s="56"/>
      <c r="EF615" s="56"/>
      <c r="EG615" s="56"/>
      <c r="EH615" s="56"/>
      <c r="EI615" s="56"/>
      <c r="EJ615" s="56"/>
      <c r="EK615" s="56"/>
      <c r="EL615" s="56"/>
      <c r="EM615" s="56"/>
      <c r="EN615" s="56"/>
      <c r="EO615" s="56"/>
      <c r="EP615" s="56"/>
      <c r="EQ615" s="56"/>
      <c r="ER615" s="56"/>
      <c r="ES615" s="56"/>
      <c r="ET615" s="56"/>
      <c r="EU615" s="56"/>
      <c r="EV615" s="56"/>
      <c r="EW615" s="56"/>
      <c r="EX615" s="56"/>
      <c r="EY615" s="56"/>
      <c r="EZ615" s="56"/>
      <c r="FA615" s="56"/>
      <c r="FB615" s="56"/>
      <c r="FC615" s="56"/>
      <c r="FD615" s="56"/>
      <c r="FE615" s="56"/>
      <c r="FF615" s="56"/>
      <c r="FG615" s="56"/>
      <c r="FH615" s="56"/>
      <c r="FI615" s="56"/>
      <c r="FJ615" s="56"/>
      <c r="FK615" s="56"/>
      <c r="FL615" s="56"/>
      <c r="FM615" s="56"/>
      <c r="FN615" s="56"/>
      <c r="FO615" s="56"/>
      <c r="FP615" s="56"/>
      <c r="FQ615" s="56"/>
      <c r="FR615" s="56"/>
      <c r="FS615" s="56"/>
      <c r="FT615" s="56"/>
      <c r="FU615" s="56"/>
      <c r="FV615" s="56"/>
      <c r="FW615" s="56"/>
      <c r="FX615" s="56"/>
      <c r="FY615" s="56"/>
      <c r="FZ615" s="56"/>
      <c r="GA615" s="56"/>
      <c r="GB615" s="56"/>
      <c r="GC615" s="56"/>
      <c r="GD615" s="56"/>
      <c r="GE615" s="56"/>
      <c r="GF615" s="56"/>
      <c r="GG615" s="56"/>
      <c r="GH615" s="56"/>
      <c r="GI615" s="56"/>
      <c r="GJ615" s="56"/>
      <c r="GK615" s="56"/>
      <c r="GL615" s="56"/>
      <c r="GM615" s="56"/>
      <c r="GN615" s="56"/>
      <c r="GO615" s="56"/>
      <c r="GP615" s="56"/>
      <c r="GQ615" s="56"/>
      <c r="GR615" s="56"/>
      <c r="GS615" s="56"/>
      <c r="GT615" s="56"/>
      <c r="GU615" s="56"/>
      <c r="GV615" s="56"/>
      <c r="GW615" s="56"/>
      <c r="GX615" s="56"/>
      <c r="GY615" s="56"/>
      <c r="GZ615" s="56"/>
      <c r="HA615" s="56"/>
      <c r="HB615" s="56"/>
      <c r="HC615" s="56"/>
      <c r="HD615" s="56"/>
      <c r="HE615" s="56"/>
      <c r="HF615" s="56"/>
      <c r="HG615" s="56"/>
      <c r="HH615" s="56"/>
      <c r="HI615" s="56"/>
      <c r="HJ615" s="56"/>
      <c r="HK615" s="56"/>
      <c r="HL615" s="56"/>
      <c r="HM615" s="56"/>
      <c r="HN615" s="56"/>
      <c r="HO615" s="56"/>
      <c r="HP615" s="56"/>
      <c r="HQ615" s="56"/>
      <c r="HR615" s="56"/>
      <c r="HS615" s="56"/>
      <c r="HT615" s="56"/>
      <c r="HU615" s="56"/>
      <c r="HV615" s="56"/>
      <c r="HW615" s="56"/>
      <c r="HX615" s="56"/>
      <c r="HY615" s="56"/>
      <c r="HZ615" s="56"/>
      <c r="IA615" s="56"/>
      <c r="IB615" s="56"/>
      <c r="IC615" s="56"/>
      <c r="ID615" s="56"/>
      <c r="IE615" s="56"/>
      <c r="IF615" s="56"/>
      <c r="IG615" s="56"/>
      <c r="IH615" s="56"/>
      <c r="II615" s="56"/>
    </row>
    <row r="616" spans="3:243" x14ac:dyDescent="0.25">
      <c r="C616" s="56"/>
      <c r="D616" s="56"/>
      <c r="E616" s="56"/>
      <c r="F616" s="354"/>
      <c r="G616" s="354"/>
      <c r="H616" s="56"/>
      <c r="I616" s="56"/>
      <c r="J616" s="56"/>
      <c r="K616" s="56"/>
      <c r="L616" s="56"/>
      <c r="M616" s="598"/>
      <c r="N616" s="56"/>
      <c r="O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c r="BY616" s="56"/>
      <c r="BZ616" s="56"/>
      <c r="CA616" s="56"/>
      <c r="CB616" s="56"/>
      <c r="CC616" s="56"/>
      <c r="CD616" s="56"/>
      <c r="CE616" s="56"/>
      <c r="CF616" s="56"/>
      <c r="CG616" s="56"/>
      <c r="CH616" s="56"/>
      <c r="CI616" s="56"/>
      <c r="CJ616" s="56"/>
      <c r="CK616" s="56"/>
      <c r="CL616" s="56"/>
      <c r="CM616" s="56"/>
      <c r="CN616" s="56"/>
      <c r="CO616" s="56"/>
      <c r="CP616" s="56"/>
      <c r="CQ616" s="56"/>
      <c r="CR616" s="56"/>
      <c r="CS616" s="56"/>
      <c r="CT616" s="56"/>
      <c r="CU616" s="56"/>
      <c r="CV616" s="56"/>
      <c r="CW616" s="56"/>
      <c r="CX616" s="56"/>
      <c r="CY616" s="56"/>
      <c r="CZ616" s="56"/>
      <c r="DA616" s="56"/>
      <c r="DB616" s="56"/>
      <c r="DC616" s="56"/>
      <c r="DD616" s="56"/>
      <c r="DE616" s="56"/>
      <c r="DF616" s="56"/>
      <c r="DG616" s="56"/>
      <c r="DH616" s="56"/>
      <c r="DI616" s="56"/>
      <c r="DJ616" s="56"/>
      <c r="DK616" s="56"/>
      <c r="DL616" s="56"/>
      <c r="DM616" s="56"/>
      <c r="DN616" s="56"/>
      <c r="DO616" s="56"/>
      <c r="DP616" s="56"/>
      <c r="DQ616" s="56"/>
      <c r="DR616" s="56"/>
      <c r="DS616" s="56"/>
      <c r="DT616" s="56"/>
      <c r="DU616" s="56"/>
      <c r="DV616" s="56"/>
      <c r="DW616" s="56"/>
      <c r="DX616" s="56"/>
      <c r="DY616" s="56"/>
      <c r="DZ616" s="56"/>
      <c r="EA616" s="56"/>
      <c r="EB616" s="56"/>
      <c r="EC616" s="56"/>
      <c r="ED616" s="56"/>
      <c r="EE616" s="56"/>
      <c r="EF616" s="56"/>
      <c r="EG616" s="56"/>
      <c r="EH616" s="56"/>
      <c r="EI616" s="56"/>
      <c r="EJ616" s="56"/>
      <c r="EK616" s="56"/>
      <c r="EL616" s="56"/>
      <c r="EM616" s="56"/>
      <c r="EN616" s="56"/>
      <c r="EO616" s="56"/>
      <c r="EP616" s="56"/>
      <c r="EQ616" s="56"/>
      <c r="ER616" s="56"/>
      <c r="ES616" s="56"/>
      <c r="ET616" s="56"/>
      <c r="EU616" s="56"/>
      <c r="EV616" s="56"/>
      <c r="EW616" s="56"/>
      <c r="EX616" s="56"/>
      <c r="EY616" s="56"/>
      <c r="EZ616" s="56"/>
      <c r="FA616" s="56"/>
      <c r="FB616" s="56"/>
      <c r="FC616" s="56"/>
      <c r="FD616" s="56"/>
      <c r="FE616" s="56"/>
      <c r="FF616" s="56"/>
      <c r="FG616" s="56"/>
      <c r="FH616" s="56"/>
      <c r="FI616" s="56"/>
      <c r="FJ616" s="56"/>
      <c r="FK616" s="56"/>
      <c r="FL616" s="56"/>
      <c r="FM616" s="56"/>
      <c r="FN616" s="56"/>
      <c r="FO616" s="56"/>
      <c r="FP616" s="56"/>
      <c r="FQ616" s="56"/>
      <c r="FR616" s="56"/>
      <c r="FS616" s="56"/>
      <c r="FT616" s="56"/>
      <c r="FU616" s="56"/>
      <c r="FV616" s="56"/>
      <c r="FW616" s="56"/>
      <c r="FX616" s="56"/>
      <c r="FY616" s="56"/>
      <c r="FZ616" s="56"/>
      <c r="GA616" s="56"/>
      <c r="GB616" s="56"/>
      <c r="GC616" s="56"/>
      <c r="GD616" s="56"/>
      <c r="GE616" s="56"/>
      <c r="GF616" s="56"/>
      <c r="GG616" s="56"/>
      <c r="GH616" s="56"/>
      <c r="GI616" s="56"/>
      <c r="GJ616" s="56"/>
      <c r="GK616" s="56"/>
      <c r="GL616" s="56"/>
      <c r="GM616" s="56"/>
      <c r="GN616" s="56"/>
      <c r="GO616" s="56"/>
      <c r="GP616" s="56"/>
      <c r="GQ616" s="56"/>
      <c r="GR616" s="56"/>
      <c r="GS616" s="56"/>
      <c r="GT616" s="56"/>
      <c r="GU616" s="56"/>
      <c r="GV616" s="56"/>
      <c r="GW616" s="56"/>
      <c r="GX616" s="56"/>
      <c r="GY616" s="56"/>
      <c r="GZ616" s="56"/>
      <c r="HA616" s="56"/>
      <c r="HB616" s="56"/>
      <c r="HC616" s="56"/>
      <c r="HD616" s="56"/>
      <c r="HE616" s="56"/>
      <c r="HF616" s="56"/>
      <c r="HG616" s="56"/>
      <c r="HH616" s="56"/>
      <c r="HI616" s="56"/>
      <c r="HJ616" s="56"/>
      <c r="HK616" s="56"/>
      <c r="HL616" s="56"/>
      <c r="HM616" s="56"/>
      <c r="HN616" s="56"/>
      <c r="HO616" s="56"/>
      <c r="HP616" s="56"/>
      <c r="HQ616" s="56"/>
      <c r="HR616" s="56"/>
      <c r="HS616" s="56"/>
      <c r="HT616" s="56"/>
      <c r="HU616" s="56"/>
      <c r="HV616" s="56"/>
      <c r="HW616" s="56"/>
      <c r="HX616" s="56"/>
      <c r="HY616" s="56"/>
      <c r="HZ616" s="56"/>
      <c r="IA616" s="56"/>
      <c r="IB616" s="56"/>
      <c r="IC616" s="56"/>
      <c r="ID616" s="56"/>
      <c r="IE616" s="56"/>
      <c r="IF616" s="56"/>
      <c r="IG616" s="56"/>
      <c r="IH616" s="56"/>
      <c r="II616" s="56"/>
    </row>
    <row r="617" spans="3:243" x14ac:dyDescent="0.25">
      <c r="C617" s="56"/>
      <c r="D617" s="56"/>
      <c r="E617" s="56"/>
      <c r="F617" s="354"/>
      <c r="G617" s="354"/>
      <c r="H617" s="56"/>
      <c r="I617" s="56"/>
      <c r="J617" s="56"/>
      <c r="K617" s="56"/>
      <c r="L617" s="56"/>
      <c r="M617" s="598"/>
      <c r="N617" s="56"/>
      <c r="O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c r="BY617" s="56"/>
      <c r="BZ617" s="56"/>
      <c r="CA617" s="56"/>
      <c r="CB617" s="56"/>
      <c r="CC617" s="56"/>
      <c r="CD617" s="56"/>
      <c r="CE617" s="56"/>
      <c r="CF617" s="56"/>
      <c r="CG617" s="56"/>
      <c r="CH617" s="56"/>
      <c r="CI617" s="56"/>
      <c r="CJ617" s="56"/>
      <c r="CK617" s="56"/>
      <c r="CL617" s="56"/>
      <c r="CM617" s="56"/>
      <c r="CN617" s="56"/>
      <c r="CO617" s="56"/>
      <c r="CP617" s="56"/>
      <c r="CQ617" s="56"/>
      <c r="CR617" s="56"/>
      <c r="CS617" s="56"/>
      <c r="CT617" s="56"/>
      <c r="CU617" s="56"/>
      <c r="CV617" s="56"/>
      <c r="CW617" s="56"/>
      <c r="CX617" s="56"/>
      <c r="CY617" s="56"/>
      <c r="CZ617" s="56"/>
      <c r="DA617" s="56"/>
      <c r="DB617" s="56"/>
      <c r="DC617" s="56"/>
      <c r="DD617" s="56"/>
      <c r="DE617" s="56"/>
      <c r="DF617" s="56"/>
      <c r="DG617" s="56"/>
      <c r="DH617" s="56"/>
      <c r="DI617" s="56"/>
      <c r="DJ617" s="56"/>
      <c r="DK617" s="56"/>
      <c r="DL617" s="56"/>
      <c r="DM617" s="56"/>
      <c r="DN617" s="56"/>
      <c r="DO617" s="56"/>
      <c r="DP617" s="56"/>
      <c r="DQ617" s="56"/>
      <c r="DR617" s="56"/>
      <c r="DS617" s="56"/>
      <c r="DT617" s="56"/>
      <c r="DU617" s="56"/>
      <c r="DV617" s="56"/>
      <c r="DW617" s="56"/>
      <c r="DX617" s="56"/>
      <c r="DY617" s="56"/>
      <c r="DZ617" s="56"/>
      <c r="EA617" s="56"/>
      <c r="EB617" s="56"/>
      <c r="EC617" s="56"/>
      <c r="ED617" s="56"/>
      <c r="EE617" s="56"/>
      <c r="EF617" s="56"/>
      <c r="EG617" s="56"/>
      <c r="EH617" s="56"/>
      <c r="EI617" s="56"/>
      <c r="EJ617" s="56"/>
      <c r="EK617" s="56"/>
      <c r="EL617" s="56"/>
      <c r="EM617" s="56"/>
      <c r="EN617" s="56"/>
      <c r="EO617" s="56"/>
      <c r="EP617" s="56"/>
      <c r="EQ617" s="56"/>
      <c r="ER617" s="56"/>
      <c r="ES617" s="56"/>
      <c r="ET617" s="56"/>
      <c r="EU617" s="56"/>
      <c r="EV617" s="56"/>
      <c r="EW617" s="56"/>
      <c r="EX617" s="56"/>
      <c r="EY617" s="56"/>
      <c r="EZ617" s="56"/>
      <c r="FA617" s="56"/>
      <c r="FB617" s="56"/>
      <c r="FC617" s="56"/>
      <c r="FD617" s="56"/>
      <c r="FE617" s="56"/>
      <c r="FF617" s="56"/>
      <c r="FG617" s="56"/>
      <c r="FH617" s="56"/>
      <c r="FI617" s="56"/>
      <c r="FJ617" s="56"/>
      <c r="FK617" s="56"/>
      <c r="FL617" s="56"/>
      <c r="FM617" s="56"/>
      <c r="FN617" s="56"/>
      <c r="FO617" s="56"/>
      <c r="FP617" s="56"/>
      <c r="FQ617" s="56"/>
      <c r="FR617" s="56"/>
      <c r="FS617" s="56"/>
      <c r="FT617" s="56"/>
      <c r="FU617" s="56"/>
      <c r="FV617" s="56"/>
      <c r="FW617" s="56"/>
      <c r="FX617" s="56"/>
      <c r="FY617" s="56"/>
      <c r="FZ617" s="56"/>
      <c r="GA617" s="56"/>
      <c r="GB617" s="56"/>
      <c r="GC617" s="56"/>
      <c r="GD617" s="56"/>
      <c r="GE617" s="56"/>
      <c r="GF617" s="56"/>
      <c r="GG617" s="56"/>
      <c r="GH617" s="56"/>
      <c r="GI617" s="56"/>
      <c r="GJ617" s="56"/>
      <c r="GK617" s="56"/>
      <c r="GL617" s="56"/>
      <c r="GM617" s="56"/>
      <c r="GN617" s="56"/>
      <c r="GO617" s="56"/>
      <c r="GP617" s="56"/>
      <c r="GQ617" s="56"/>
      <c r="GR617" s="56"/>
      <c r="GS617" s="56"/>
      <c r="GT617" s="56"/>
      <c r="GU617" s="56"/>
      <c r="GV617" s="56"/>
      <c r="GW617" s="56"/>
      <c r="GX617" s="56"/>
      <c r="GY617" s="56"/>
      <c r="GZ617" s="56"/>
      <c r="HA617" s="56"/>
      <c r="HB617" s="56"/>
      <c r="HC617" s="56"/>
      <c r="HD617" s="56"/>
      <c r="HE617" s="56"/>
      <c r="HF617" s="56"/>
      <c r="HG617" s="56"/>
      <c r="HH617" s="56"/>
      <c r="HI617" s="56"/>
      <c r="HJ617" s="56"/>
      <c r="HK617" s="56"/>
      <c r="HL617" s="56"/>
      <c r="HM617" s="56"/>
      <c r="HN617" s="56"/>
      <c r="HO617" s="56"/>
      <c r="HP617" s="56"/>
      <c r="HQ617" s="56"/>
      <c r="HR617" s="56"/>
      <c r="HS617" s="56"/>
      <c r="HT617" s="56"/>
      <c r="HU617" s="56"/>
      <c r="HV617" s="56"/>
      <c r="HW617" s="56"/>
      <c r="HX617" s="56"/>
      <c r="HY617" s="56"/>
      <c r="HZ617" s="56"/>
      <c r="IA617" s="56"/>
      <c r="IB617" s="56"/>
      <c r="IC617" s="56"/>
      <c r="ID617" s="56"/>
      <c r="IE617" s="56"/>
      <c r="IF617" s="56"/>
      <c r="IG617" s="56"/>
      <c r="IH617" s="56"/>
      <c r="II617" s="56"/>
    </row>
    <row r="618" spans="3:243" x14ac:dyDescent="0.25">
      <c r="C618" s="56"/>
      <c r="D618" s="56"/>
      <c r="E618" s="56"/>
      <c r="F618" s="354"/>
      <c r="G618" s="354"/>
      <c r="H618" s="56"/>
      <c r="I618" s="56"/>
      <c r="J618" s="56"/>
      <c r="K618" s="56"/>
      <c r="L618" s="56"/>
      <c r="M618" s="598"/>
      <c r="N618" s="56"/>
      <c r="O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c r="BY618" s="56"/>
      <c r="BZ618" s="56"/>
      <c r="CA618" s="56"/>
      <c r="CB618" s="56"/>
      <c r="CC618" s="56"/>
      <c r="CD618" s="56"/>
      <c r="CE618" s="56"/>
      <c r="CF618" s="56"/>
      <c r="CG618" s="56"/>
      <c r="CH618" s="56"/>
      <c r="CI618" s="56"/>
      <c r="CJ618" s="56"/>
      <c r="CK618" s="56"/>
      <c r="CL618" s="56"/>
      <c r="CM618" s="56"/>
      <c r="CN618" s="56"/>
      <c r="CO618" s="56"/>
      <c r="CP618" s="56"/>
      <c r="CQ618" s="56"/>
      <c r="CR618" s="56"/>
      <c r="CS618" s="56"/>
      <c r="CT618" s="56"/>
      <c r="CU618" s="56"/>
      <c r="CV618" s="56"/>
      <c r="CW618" s="56"/>
      <c r="CX618" s="56"/>
      <c r="CY618" s="56"/>
      <c r="CZ618" s="56"/>
      <c r="DA618" s="56"/>
      <c r="DB618" s="56"/>
      <c r="DC618" s="56"/>
      <c r="DD618" s="56"/>
      <c r="DE618" s="56"/>
      <c r="DF618" s="56"/>
      <c r="DG618" s="56"/>
      <c r="DH618" s="56"/>
      <c r="DI618" s="56"/>
      <c r="DJ618" s="56"/>
      <c r="DK618" s="56"/>
      <c r="DL618" s="56"/>
      <c r="DM618" s="56"/>
      <c r="DN618" s="56"/>
      <c r="DO618" s="56"/>
      <c r="DP618" s="56"/>
      <c r="DQ618" s="56"/>
      <c r="DR618" s="56"/>
      <c r="DS618" s="56"/>
      <c r="DT618" s="56"/>
      <c r="DU618" s="56"/>
      <c r="DV618" s="56"/>
      <c r="DW618" s="56"/>
      <c r="DX618" s="56"/>
      <c r="DY618" s="56"/>
      <c r="DZ618" s="56"/>
      <c r="EA618" s="56"/>
      <c r="EB618" s="56"/>
      <c r="EC618" s="56"/>
      <c r="ED618" s="56"/>
      <c r="EE618" s="56"/>
      <c r="EF618" s="56"/>
      <c r="EG618" s="56"/>
      <c r="EH618" s="56"/>
      <c r="EI618" s="56"/>
      <c r="EJ618" s="56"/>
      <c r="EK618" s="56"/>
      <c r="EL618" s="56"/>
      <c r="EM618" s="56"/>
      <c r="EN618" s="56"/>
      <c r="EO618" s="56"/>
      <c r="EP618" s="56"/>
      <c r="EQ618" s="56"/>
      <c r="ER618" s="56"/>
      <c r="ES618" s="56"/>
      <c r="ET618" s="56"/>
      <c r="EU618" s="56"/>
      <c r="EV618" s="56"/>
      <c r="EW618" s="56"/>
      <c r="EX618" s="56"/>
      <c r="EY618" s="56"/>
      <c r="EZ618" s="56"/>
      <c r="FA618" s="56"/>
      <c r="FB618" s="56"/>
      <c r="FC618" s="56"/>
      <c r="FD618" s="56"/>
      <c r="FE618" s="56"/>
      <c r="FF618" s="56"/>
      <c r="FG618" s="56"/>
      <c r="FH618" s="56"/>
      <c r="FI618" s="56"/>
      <c r="FJ618" s="56"/>
      <c r="FK618" s="56"/>
      <c r="FL618" s="56"/>
      <c r="FM618" s="56"/>
      <c r="FN618" s="56"/>
      <c r="FO618" s="56"/>
      <c r="FP618" s="56"/>
      <c r="FQ618" s="56"/>
      <c r="FR618" s="56"/>
      <c r="FS618" s="56"/>
      <c r="FT618" s="56"/>
      <c r="FU618" s="56"/>
      <c r="FV618" s="56"/>
      <c r="FW618" s="56"/>
      <c r="FX618" s="56"/>
      <c r="FY618" s="56"/>
      <c r="FZ618" s="56"/>
      <c r="GA618" s="56"/>
      <c r="GB618" s="56"/>
      <c r="GC618" s="56"/>
      <c r="GD618" s="56"/>
      <c r="GE618" s="56"/>
      <c r="GF618" s="56"/>
      <c r="GG618" s="56"/>
      <c r="GH618" s="56"/>
      <c r="GI618" s="56"/>
      <c r="GJ618" s="56"/>
      <c r="GK618" s="56"/>
      <c r="GL618" s="56"/>
      <c r="GM618" s="56"/>
      <c r="GN618" s="56"/>
      <c r="GO618" s="56"/>
      <c r="GP618" s="56"/>
      <c r="GQ618" s="56"/>
      <c r="GR618" s="56"/>
      <c r="GS618" s="56"/>
      <c r="GT618" s="56"/>
      <c r="GU618" s="56"/>
      <c r="GV618" s="56"/>
      <c r="GW618" s="56"/>
      <c r="GX618" s="56"/>
      <c r="GY618" s="56"/>
      <c r="GZ618" s="56"/>
      <c r="HA618" s="56"/>
      <c r="HB618" s="56"/>
      <c r="HC618" s="56"/>
      <c r="HD618" s="56"/>
      <c r="HE618" s="56"/>
      <c r="HF618" s="56"/>
      <c r="HG618" s="56"/>
      <c r="HH618" s="56"/>
      <c r="HI618" s="56"/>
      <c r="HJ618" s="56"/>
      <c r="HK618" s="56"/>
      <c r="HL618" s="56"/>
      <c r="HM618" s="56"/>
      <c r="HN618" s="56"/>
      <c r="HO618" s="56"/>
      <c r="HP618" s="56"/>
      <c r="HQ618" s="56"/>
      <c r="HR618" s="56"/>
      <c r="HS618" s="56"/>
      <c r="HT618" s="56"/>
      <c r="HU618" s="56"/>
      <c r="HV618" s="56"/>
      <c r="HW618" s="56"/>
      <c r="HX618" s="56"/>
      <c r="HY618" s="56"/>
      <c r="HZ618" s="56"/>
      <c r="IA618" s="56"/>
      <c r="IB618" s="56"/>
      <c r="IC618" s="56"/>
      <c r="ID618" s="56"/>
      <c r="IE618" s="56"/>
      <c r="IF618" s="56"/>
      <c r="IG618" s="56"/>
      <c r="IH618" s="56"/>
      <c r="II618" s="56"/>
    </row>
    <row r="619" spans="3:243" x14ac:dyDescent="0.25">
      <c r="C619" s="56"/>
      <c r="D619" s="56"/>
      <c r="E619" s="56"/>
      <c r="F619" s="354"/>
      <c r="G619" s="354"/>
      <c r="H619" s="56"/>
      <c r="I619" s="56"/>
      <c r="J619" s="56"/>
      <c r="K619" s="56"/>
      <c r="L619" s="56"/>
      <c r="M619" s="598"/>
      <c r="N619" s="56"/>
      <c r="O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c r="BY619" s="56"/>
      <c r="BZ619" s="56"/>
      <c r="CA619" s="56"/>
      <c r="CB619" s="56"/>
      <c r="CC619" s="56"/>
      <c r="CD619" s="56"/>
      <c r="CE619" s="56"/>
      <c r="CF619" s="56"/>
      <c r="CG619" s="56"/>
      <c r="CH619" s="56"/>
      <c r="CI619" s="56"/>
      <c r="CJ619" s="56"/>
      <c r="CK619" s="56"/>
      <c r="CL619" s="56"/>
      <c r="CM619" s="56"/>
      <c r="CN619" s="56"/>
      <c r="CO619" s="56"/>
      <c r="CP619" s="56"/>
      <c r="CQ619" s="56"/>
      <c r="CR619" s="56"/>
      <c r="CS619" s="56"/>
      <c r="CT619" s="56"/>
      <c r="CU619" s="56"/>
      <c r="CV619" s="56"/>
      <c r="CW619" s="56"/>
      <c r="CX619" s="56"/>
      <c r="CY619" s="56"/>
      <c r="CZ619" s="56"/>
      <c r="DA619" s="56"/>
      <c r="DB619" s="56"/>
      <c r="DC619" s="56"/>
      <c r="DD619" s="56"/>
      <c r="DE619" s="56"/>
      <c r="DF619" s="56"/>
      <c r="DG619" s="56"/>
      <c r="DH619" s="56"/>
      <c r="DI619" s="56"/>
      <c r="DJ619" s="56"/>
      <c r="DK619" s="56"/>
      <c r="DL619" s="56"/>
      <c r="DM619" s="56"/>
      <c r="DN619" s="56"/>
      <c r="DO619" s="56"/>
      <c r="DP619" s="56"/>
      <c r="DQ619" s="56"/>
      <c r="DR619" s="56"/>
      <c r="DS619" s="56"/>
      <c r="DT619" s="56"/>
      <c r="DU619" s="56"/>
      <c r="DV619" s="56"/>
      <c r="DW619" s="56"/>
      <c r="DX619" s="56"/>
      <c r="DY619" s="56"/>
      <c r="DZ619" s="56"/>
      <c r="EA619" s="56"/>
      <c r="EB619" s="56"/>
      <c r="EC619" s="56"/>
      <c r="ED619" s="56"/>
      <c r="EE619" s="56"/>
      <c r="EF619" s="56"/>
      <c r="EG619" s="56"/>
      <c r="EH619" s="56"/>
      <c r="EI619" s="56"/>
      <c r="EJ619" s="56"/>
      <c r="EK619" s="56"/>
      <c r="EL619" s="56"/>
      <c r="EM619" s="56"/>
      <c r="EN619" s="56"/>
      <c r="EO619" s="56"/>
      <c r="EP619" s="56"/>
      <c r="EQ619" s="56"/>
      <c r="ER619" s="56"/>
      <c r="ES619" s="56"/>
      <c r="ET619" s="56"/>
      <c r="EU619" s="56"/>
      <c r="EV619" s="56"/>
      <c r="EW619" s="56"/>
      <c r="EX619" s="56"/>
      <c r="EY619" s="56"/>
      <c r="EZ619" s="56"/>
      <c r="FA619" s="56"/>
      <c r="FB619" s="56"/>
      <c r="FC619" s="56"/>
      <c r="FD619" s="56"/>
      <c r="FE619" s="56"/>
      <c r="FF619" s="56"/>
      <c r="FG619" s="56"/>
      <c r="FH619" s="56"/>
      <c r="FI619" s="56"/>
      <c r="FJ619" s="56"/>
      <c r="FK619" s="56"/>
      <c r="FL619" s="56"/>
      <c r="FM619" s="56"/>
      <c r="FN619" s="56"/>
      <c r="FO619" s="56"/>
      <c r="FP619" s="56"/>
      <c r="FQ619" s="56"/>
      <c r="FR619" s="56"/>
      <c r="FS619" s="56"/>
      <c r="FT619" s="56"/>
      <c r="FU619" s="56"/>
      <c r="FV619" s="56"/>
      <c r="FW619" s="56"/>
      <c r="FX619" s="56"/>
      <c r="FY619" s="56"/>
      <c r="FZ619" s="56"/>
      <c r="GA619" s="56"/>
      <c r="GB619" s="56"/>
      <c r="GC619" s="56"/>
      <c r="GD619" s="56"/>
      <c r="GE619" s="56"/>
      <c r="GF619" s="56"/>
      <c r="GG619" s="56"/>
      <c r="GH619" s="56"/>
      <c r="GI619" s="56"/>
      <c r="GJ619" s="56"/>
      <c r="GK619" s="56"/>
      <c r="GL619" s="56"/>
      <c r="GM619" s="56"/>
      <c r="GN619" s="56"/>
      <c r="GO619" s="56"/>
      <c r="GP619" s="56"/>
      <c r="GQ619" s="56"/>
      <c r="GR619" s="56"/>
      <c r="GS619" s="56"/>
      <c r="GT619" s="56"/>
      <c r="GU619" s="56"/>
      <c r="GV619" s="56"/>
      <c r="GW619" s="56"/>
      <c r="GX619" s="56"/>
      <c r="GY619" s="56"/>
      <c r="GZ619" s="56"/>
      <c r="HA619" s="56"/>
      <c r="HB619" s="56"/>
      <c r="HC619" s="56"/>
      <c r="HD619" s="56"/>
      <c r="HE619" s="56"/>
      <c r="HF619" s="56"/>
      <c r="HG619" s="56"/>
      <c r="HH619" s="56"/>
      <c r="HI619" s="56"/>
      <c r="HJ619" s="56"/>
      <c r="HK619" s="56"/>
      <c r="HL619" s="56"/>
      <c r="HM619" s="56"/>
      <c r="HN619" s="56"/>
      <c r="HO619" s="56"/>
      <c r="HP619" s="56"/>
      <c r="HQ619" s="56"/>
      <c r="HR619" s="56"/>
      <c r="HS619" s="56"/>
      <c r="HT619" s="56"/>
      <c r="HU619" s="56"/>
      <c r="HV619" s="56"/>
      <c r="HW619" s="56"/>
      <c r="HX619" s="56"/>
      <c r="HY619" s="56"/>
      <c r="HZ619" s="56"/>
      <c r="IA619" s="56"/>
      <c r="IB619" s="56"/>
      <c r="IC619" s="56"/>
      <c r="ID619" s="56"/>
      <c r="IE619" s="56"/>
      <c r="IF619" s="56"/>
      <c r="IG619" s="56"/>
      <c r="IH619" s="56"/>
      <c r="II619" s="56"/>
    </row>
    <row r="620" spans="3:243" x14ac:dyDescent="0.25">
      <c r="C620" s="56"/>
      <c r="D620" s="56"/>
      <c r="E620" s="56"/>
      <c r="F620" s="354"/>
      <c r="G620" s="354"/>
      <c r="H620" s="56"/>
      <c r="I620" s="56"/>
      <c r="J620" s="56"/>
      <c r="K620" s="56"/>
      <c r="L620" s="56"/>
      <c r="M620" s="598"/>
      <c r="N620" s="56"/>
      <c r="O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c r="BY620" s="56"/>
      <c r="BZ620" s="56"/>
      <c r="CA620" s="56"/>
      <c r="CB620" s="56"/>
      <c r="CC620" s="56"/>
      <c r="CD620" s="56"/>
      <c r="CE620" s="56"/>
      <c r="CF620" s="56"/>
      <c r="CG620" s="56"/>
      <c r="CH620" s="56"/>
      <c r="CI620" s="56"/>
      <c r="CJ620" s="56"/>
      <c r="CK620" s="56"/>
      <c r="CL620" s="56"/>
      <c r="CM620" s="56"/>
      <c r="CN620" s="56"/>
      <c r="CO620" s="56"/>
      <c r="CP620" s="56"/>
      <c r="CQ620" s="56"/>
      <c r="CR620" s="56"/>
      <c r="CS620" s="56"/>
      <c r="CT620" s="56"/>
      <c r="CU620" s="56"/>
      <c r="CV620" s="56"/>
      <c r="CW620" s="56"/>
      <c r="CX620" s="56"/>
      <c r="CY620" s="56"/>
      <c r="CZ620" s="56"/>
      <c r="DA620" s="56"/>
      <c r="DB620" s="56"/>
      <c r="DC620" s="56"/>
      <c r="DD620" s="56"/>
      <c r="DE620" s="56"/>
      <c r="DF620" s="56"/>
      <c r="DG620" s="56"/>
      <c r="DH620" s="56"/>
      <c r="DI620" s="56"/>
      <c r="DJ620" s="56"/>
      <c r="DK620" s="56"/>
      <c r="DL620" s="56"/>
      <c r="DM620" s="56"/>
      <c r="DN620" s="56"/>
      <c r="DO620" s="56"/>
      <c r="DP620" s="56"/>
      <c r="DQ620" s="56"/>
      <c r="DR620" s="56"/>
      <c r="DS620" s="56"/>
      <c r="DT620" s="56"/>
      <c r="DU620" s="56"/>
      <c r="DV620" s="56"/>
      <c r="DW620" s="56"/>
      <c r="DX620" s="56"/>
      <c r="DY620" s="56"/>
      <c r="DZ620" s="56"/>
      <c r="EA620" s="56"/>
      <c r="EB620" s="56"/>
      <c r="EC620" s="56"/>
      <c r="ED620" s="56"/>
      <c r="EE620" s="56"/>
      <c r="EF620" s="56"/>
      <c r="EG620" s="56"/>
      <c r="EH620" s="56"/>
      <c r="EI620" s="56"/>
      <c r="EJ620" s="56"/>
      <c r="EK620" s="56"/>
      <c r="EL620" s="56"/>
      <c r="EM620" s="56"/>
      <c r="EN620" s="56"/>
      <c r="EO620" s="56"/>
      <c r="EP620" s="56"/>
      <c r="EQ620" s="56"/>
      <c r="ER620" s="56"/>
      <c r="ES620" s="56"/>
      <c r="ET620" s="56"/>
      <c r="EU620" s="56"/>
      <c r="EV620" s="56"/>
      <c r="EW620" s="56"/>
      <c r="EX620" s="56"/>
      <c r="EY620" s="56"/>
      <c r="EZ620" s="56"/>
      <c r="FA620" s="56"/>
      <c r="FB620" s="56"/>
      <c r="FC620" s="56"/>
      <c r="FD620" s="56"/>
      <c r="FE620" s="56"/>
      <c r="FF620" s="56"/>
      <c r="FG620" s="56"/>
      <c r="FH620" s="56"/>
      <c r="FI620" s="56"/>
      <c r="FJ620" s="56"/>
      <c r="FK620" s="56"/>
      <c r="FL620" s="56"/>
      <c r="FM620" s="56"/>
      <c r="FN620" s="56"/>
      <c r="FO620" s="56"/>
      <c r="FP620" s="56"/>
      <c r="FQ620" s="56"/>
      <c r="FR620" s="56"/>
      <c r="FS620" s="56"/>
      <c r="FT620" s="56"/>
      <c r="FU620" s="56"/>
      <c r="FV620" s="56"/>
      <c r="FW620" s="56"/>
      <c r="FX620" s="56"/>
      <c r="FY620" s="56"/>
      <c r="FZ620" s="56"/>
      <c r="GA620" s="56"/>
      <c r="GB620" s="56"/>
      <c r="GC620" s="56"/>
      <c r="GD620" s="56"/>
      <c r="GE620" s="56"/>
      <c r="GF620" s="56"/>
      <c r="GG620" s="56"/>
      <c r="GH620" s="56"/>
      <c r="GI620" s="56"/>
      <c r="GJ620" s="56"/>
      <c r="GK620" s="56"/>
      <c r="GL620" s="56"/>
      <c r="GM620" s="56"/>
      <c r="GN620" s="56"/>
      <c r="GO620" s="56"/>
      <c r="GP620" s="56"/>
      <c r="GQ620" s="56"/>
      <c r="GR620" s="56"/>
      <c r="GS620" s="56"/>
      <c r="GT620" s="56"/>
      <c r="GU620" s="56"/>
      <c r="GV620" s="56"/>
      <c r="GW620" s="56"/>
      <c r="GX620" s="56"/>
      <c r="GY620" s="56"/>
      <c r="GZ620" s="56"/>
      <c r="HA620" s="56"/>
      <c r="HB620" s="56"/>
      <c r="HC620" s="56"/>
      <c r="HD620" s="56"/>
      <c r="HE620" s="56"/>
      <c r="HF620" s="56"/>
      <c r="HG620" s="56"/>
      <c r="HH620" s="56"/>
      <c r="HI620" s="56"/>
      <c r="HJ620" s="56"/>
      <c r="HK620" s="56"/>
      <c r="HL620" s="56"/>
      <c r="HM620" s="56"/>
      <c r="HN620" s="56"/>
      <c r="HO620" s="56"/>
      <c r="HP620" s="56"/>
      <c r="HQ620" s="56"/>
      <c r="HR620" s="56"/>
      <c r="HS620" s="56"/>
      <c r="HT620" s="56"/>
      <c r="HU620" s="56"/>
      <c r="HV620" s="56"/>
      <c r="HW620" s="56"/>
      <c r="HX620" s="56"/>
      <c r="HY620" s="56"/>
      <c r="HZ620" s="56"/>
      <c r="IA620" s="56"/>
      <c r="IB620" s="56"/>
      <c r="IC620" s="56"/>
      <c r="ID620" s="56"/>
      <c r="IE620" s="56"/>
      <c r="IF620" s="56"/>
      <c r="IG620" s="56"/>
      <c r="IH620" s="56"/>
      <c r="II620" s="56"/>
    </row>
    <row r="621" spans="3:243" x14ac:dyDescent="0.25">
      <c r="C621" s="56"/>
      <c r="D621" s="56"/>
      <c r="E621" s="56"/>
      <c r="F621" s="354"/>
      <c r="G621" s="354"/>
      <c r="H621" s="56"/>
      <c r="I621" s="56"/>
      <c r="J621" s="56"/>
      <c r="K621" s="56"/>
      <c r="L621" s="56"/>
      <c r="M621" s="598"/>
      <c r="N621" s="56"/>
      <c r="O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c r="BY621" s="56"/>
      <c r="BZ621" s="56"/>
      <c r="CA621" s="56"/>
      <c r="CB621" s="56"/>
      <c r="CC621" s="56"/>
      <c r="CD621" s="56"/>
      <c r="CE621" s="56"/>
      <c r="CF621" s="56"/>
      <c r="CG621" s="56"/>
      <c r="CH621" s="56"/>
      <c r="CI621" s="56"/>
      <c r="CJ621" s="56"/>
      <c r="CK621" s="56"/>
      <c r="CL621" s="56"/>
      <c r="CM621" s="56"/>
      <c r="CN621" s="56"/>
      <c r="CO621" s="56"/>
      <c r="CP621" s="56"/>
      <c r="CQ621" s="56"/>
      <c r="CR621" s="56"/>
      <c r="CS621" s="56"/>
      <c r="CT621" s="56"/>
      <c r="CU621" s="56"/>
      <c r="CV621" s="56"/>
      <c r="CW621" s="56"/>
      <c r="CX621" s="56"/>
      <c r="CY621" s="56"/>
      <c r="CZ621" s="56"/>
      <c r="DA621" s="56"/>
      <c r="DB621" s="56"/>
      <c r="DC621" s="56"/>
      <c r="DD621" s="56"/>
      <c r="DE621" s="56"/>
      <c r="DF621" s="56"/>
      <c r="DG621" s="56"/>
      <c r="DH621" s="56"/>
      <c r="DI621" s="56"/>
      <c r="DJ621" s="56"/>
      <c r="DK621" s="56"/>
      <c r="DL621" s="56"/>
      <c r="DM621" s="56"/>
      <c r="DN621" s="56"/>
      <c r="DO621" s="56"/>
      <c r="DP621" s="56"/>
      <c r="DQ621" s="56"/>
      <c r="DR621" s="56"/>
      <c r="DS621" s="56"/>
      <c r="DT621" s="56"/>
      <c r="DU621" s="56"/>
      <c r="DV621" s="56"/>
      <c r="DW621" s="56"/>
      <c r="DX621" s="56"/>
      <c r="DY621" s="56"/>
      <c r="DZ621" s="56"/>
      <c r="EA621" s="56"/>
      <c r="EB621" s="56"/>
      <c r="EC621" s="56"/>
      <c r="ED621" s="56"/>
      <c r="EE621" s="56"/>
      <c r="EF621" s="56"/>
      <c r="EG621" s="56"/>
      <c r="EH621" s="56"/>
      <c r="EI621" s="56"/>
      <c r="EJ621" s="56"/>
      <c r="EK621" s="56"/>
      <c r="EL621" s="56"/>
      <c r="EM621" s="56"/>
      <c r="EN621" s="56"/>
      <c r="EO621" s="56"/>
      <c r="EP621" s="56"/>
      <c r="EQ621" s="56"/>
      <c r="ER621" s="56"/>
      <c r="ES621" s="56"/>
      <c r="ET621" s="56"/>
      <c r="EU621" s="56"/>
      <c r="EV621" s="56"/>
      <c r="EW621" s="56"/>
      <c r="EX621" s="56"/>
      <c r="EY621" s="56"/>
      <c r="EZ621" s="56"/>
      <c r="FA621" s="56"/>
      <c r="FB621" s="56"/>
      <c r="FC621" s="56"/>
      <c r="FD621" s="56"/>
      <c r="FE621" s="56"/>
      <c r="FF621" s="56"/>
      <c r="FG621" s="56"/>
      <c r="FH621" s="56"/>
      <c r="FI621" s="56"/>
      <c r="FJ621" s="56"/>
      <c r="FK621" s="56"/>
      <c r="FL621" s="56"/>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6"/>
      <c r="GR621" s="56"/>
      <c r="GS621" s="56"/>
      <c r="GT621" s="56"/>
      <c r="GU621" s="56"/>
      <c r="GV621" s="56"/>
      <c r="GW621" s="56"/>
      <c r="GX621" s="56"/>
      <c r="GY621" s="56"/>
      <c r="GZ621" s="56"/>
      <c r="HA621" s="56"/>
      <c r="HB621" s="56"/>
      <c r="HC621" s="56"/>
      <c r="HD621" s="56"/>
      <c r="HE621" s="56"/>
      <c r="HF621" s="56"/>
      <c r="HG621" s="56"/>
      <c r="HH621" s="56"/>
      <c r="HI621" s="56"/>
      <c r="HJ621" s="56"/>
      <c r="HK621" s="56"/>
      <c r="HL621" s="56"/>
      <c r="HM621" s="56"/>
      <c r="HN621" s="56"/>
      <c r="HO621" s="56"/>
      <c r="HP621" s="56"/>
      <c r="HQ621" s="56"/>
      <c r="HR621" s="56"/>
      <c r="HS621" s="56"/>
      <c r="HT621" s="56"/>
      <c r="HU621" s="56"/>
      <c r="HV621" s="56"/>
      <c r="HW621" s="56"/>
      <c r="HX621" s="56"/>
      <c r="HY621" s="56"/>
      <c r="HZ621" s="56"/>
      <c r="IA621" s="56"/>
      <c r="IB621" s="56"/>
      <c r="IC621" s="56"/>
      <c r="ID621" s="56"/>
      <c r="IE621" s="56"/>
      <c r="IF621" s="56"/>
      <c r="IG621" s="56"/>
      <c r="IH621" s="56"/>
      <c r="II621" s="56"/>
    </row>
    <row r="622" spans="3:243" x14ac:dyDescent="0.25">
      <c r="C622" s="56"/>
      <c r="D622" s="56"/>
      <c r="E622" s="56"/>
      <c r="F622" s="354"/>
      <c r="G622" s="354"/>
      <c r="H622" s="56"/>
      <c r="I622" s="56"/>
      <c r="J622" s="56"/>
      <c r="K622" s="56"/>
      <c r="L622" s="56"/>
      <c r="M622" s="598"/>
      <c r="N622" s="56"/>
      <c r="O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c r="BY622" s="56"/>
      <c r="BZ622" s="56"/>
      <c r="CA622" s="56"/>
      <c r="CB622" s="56"/>
      <c r="CC622" s="56"/>
      <c r="CD622" s="56"/>
      <c r="CE622" s="56"/>
      <c r="CF622" s="56"/>
      <c r="CG622" s="56"/>
      <c r="CH622" s="56"/>
      <c r="CI622" s="56"/>
      <c r="CJ622" s="56"/>
      <c r="CK622" s="56"/>
      <c r="CL622" s="56"/>
      <c r="CM622" s="56"/>
      <c r="CN622" s="56"/>
      <c r="CO622" s="56"/>
      <c r="CP622" s="56"/>
      <c r="CQ622" s="56"/>
      <c r="CR622" s="56"/>
      <c r="CS622" s="56"/>
      <c r="CT622" s="56"/>
      <c r="CU622" s="56"/>
      <c r="CV622" s="56"/>
      <c r="CW622" s="56"/>
      <c r="CX622" s="56"/>
      <c r="CY622" s="56"/>
      <c r="CZ622" s="56"/>
      <c r="DA622" s="56"/>
      <c r="DB622" s="56"/>
      <c r="DC622" s="56"/>
      <c r="DD622" s="56"/>
      <c r="DE622" s="56"/>
      <c r="DF622" s="56"/>
      <c r="DG622" s="56"/>
      <c r="DH622" s="56"/>
      <c r="DI622" s="56"/>
      <c r="DJ622" s="56"/>
      <c r="DK622" s="56"/>
      <c r="DL622" s="56"/>
      <c r="DM622" s="56"/>
      <c r="DN622" s="56"/>
      <c r="DO622" s="56"/>
      <c r="DP622" s="56"/>
      <c r="DQ622" s="56"/>
      <c r="DR622" s="56"/>
      <c r="DS622" s="56"/>
      <c r="DT622" s="56"/>
      <c r="DU622" s="56"/>
      <c r="DV622" s="56"/>
      <c r="DW622" s="56"/>
      <c r="DX622" s="56"/>
      <c r="DY622" s="56"/>
      <c r="DZ622" s="56"/>
      <c r="EA622" s="56"/>
      <c r="EB622" s="56"/>
      <c r="EC622" s="56"/>
      <c r="ED622" s="56"/>
      <c r="EE622" s="56"/>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6"/>
      <c r="GR622" s="56"/>
      <c r="GS622" s="56"/>
      <c r="GT622" s="56"/>
      <c r="GU622" s="56"/>
      <c r="GV622" s="56"/>
      <c r="GW622" s="56"/>
      <c r="GX622" s="56"/>
      <c r="GY622" s="56"/>
      <c r="GZ622" s="56"/>
      <c r="HA622" s="56"/>
      <c r="HB622" s="56"/>
      <c r="HC622" s="56"/>
      <c r="HD622" s="56"/>
      <c r="HE622" s="56"/>
      <c r="HF622" s="56"/>
      <c r="HG622" s="56"/>
      <c r="HH622" s="56"/>
      <c r="HI622" s="56"/>
      <c r="HJ622" s="56"/>
      <c r="HK622" s="56"/>
      <c r="HL622" s="56"/>
      <c r="HM622" s="56"/>
      <c r="HN622" s="56"/>
      <c r="HO622" s="56"/>
      <c r="HP622" s="56"/>
      <c r="HQ622" s="56"/>
      <c r="HR622" s="56"/>
      <c r="HS622" s="56"/>
      <c r="HT622" s="56"/>
      <c r="HU622" s="56"/>
      <c r="HV622" s="56"/>
      <c r="HW622" s="56"/>
      <c r="HX622" s="56"/>
      <c r="HY622" s="56"/>
      <c r="HZ622" s="56"/>
      <c r="IA622" s="56"/>
      <c r="IB622" s="56"/>
      <c r="IC622" s="56"/>
      <c r="ID622" s="56"/>
      <c r="IE622" s="56"/>
      <c r="IF622" s="56"/>
      <c r="IG622" s="56"/>
      <c r="IH622" s="56"/>
      <c r="II622" s="56"/>
    </row>
    <row r="623" spans="3:243" x14ac:dyDescent="0.25">
      <c r="C623" s="56"/>
      <c r="D623" s="56"/>
      <c r="E623" s="56"/>
      <c r="F623" s="354"/>
      <c r="G623" s="354"/>
      <c r="H623" s="56"/>
      <c r="I623" s="56"/>
      <c r="J623" s="56"/>
      <c r="K623" s="56"/>
      <c r="L623" s="56"/>
      <c r="M623" s="598"/>
      <c r="N623" s="56"/>
      <c r="O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c r="BY623" s="56"/>
      <c r="BZ623" s="56"/>
      <c r="CA623" s="56"/>
      <c r="CB623" s="56"/>
      <c r="CC623" s="56"/>
      <c r="CD623" s="56"/>
      <c r="CE623" s="56"/>
      <c r="CF623" s="56"/>
      <c r="CG623" s="56"/>
      <c r="CH623" s="56"/>
      <c r="CI623" s="56"/>
      <c r="CJ623" s="56"/>
      <c r="CK623" s="56"/>
      <c r="CL623" s="56"/>
      <c r="CM623" s="56"/>
      <c r="CN623" s="56"/>
      <c r="CO623" s="56"/>
      <c r="CP623" s="56"/>
      <c r="CQ623" s="56"/>
      <c r="CR623" s="56"/>
      <c r="CS623" s="56"/>
      <c r="CT623" s="56"/>
      <c r="CU623" s="56"/>
      <c r="CV623" s="56"/>
      <c r="CW623" s="56"/>
      <c r="CX623" s="56"/>
      <c r="CY623" s="56"/>
      <c r="CZ623" s="56"/>
      <c r="DA623" s="56"/>
      <c r="DB623" s="56"/>
      <c r="DC623" s="56"/>
      <c r="DD623" s="56"/>
      <c r="DE623" s="56"/>
      <c r="DF623" s="56"/>
      <c r="DG623" s="56"/>
      <c r="DH623" s="56"/>
      <c r="DI623" s="56"/>
      <c r="DJ623" s="56"/>
      <c r="DK623" s="56"/>
      <c r="DL623" s="56"/>
      <c r="DM623" s="56"/>
      <c r="DN623" s="56"/>
      <c r="DO623" s="56"/>
      <c r="DP623" s="56"/>
      <c r="DQ623" s="56"/>
      <c r="DR623" s="56"/>
      <c r="DS623" s="56"/>
      <c r="DT623" s="56"/>
      <c r="DU623" s="56"/>
      <c r="DV623" s="56"/>
      <c r="DW623" s="56"/>
      <c r="DX623" s="56"/>
      <c r="DY623" s="56"/>
      <c r="DZ623" s="56"/>
      <c r="EA623" s="56"/>
      <c r="EB623" s="56"/>
      <c r="EC623" s="56"/>
      <c r="ED623" s="56"/>
      <c r="EE623" s="56"/>
      <c r="EF623" s="56"/>
      <c r="EG623" s="56"/>
      <c r="EH623" s="56"/>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6"/>
      <c r="GR623" s="56"/>
      <c r="GS623" s="56"/>
      <c r="GT623" s="56"/>
      <c r="GU623" s="56"/>
      <c r="GV623" s="56"/>
      <c r="GW623" s="56"/>
      <c r="GX623" s="56"/>
      <c r="GY623" s="56"/>
      <c r="GZ623" s="56"/>
      <c r="HA623" s="56"/>
      <c r="HB623" s="56"/>
      <c r="HC623" s="56"/>
      <c r="HD623" s="56"/>
      <c r="HE623" s="56"/>
      <c r="HF623" s="56"/>
      <c r="HG623" s="56"/>
      <c r="HH623" s="56"/>
      <c r="HI623" s="56"/>
      <c r="HJ623" s="56"/>
      <c r="HK623" s="56"/>
      <c r="HL623" s="56"/>
      <c r="HM623" s="56"/>
      <c r="HN623" s="56"/>
      <c r="HO623" s="56"/>
      <c r="HP623" s="56"/>
      <c r="HQ623" s="56"/>
      <c r="HR623" s="56"/>
      <c r="HS623" s="56"/>
      <c r="HT623" s="56"/>
      <c r="HU623" s="56"/>
      <c r="HV623" s="56"/>
      <c r="HW623" s="56"/>
      <c r="HX623" s="56"/>
      <c r="HY623" s="56"/>
      <c r="HZ623" s="56"/>
      <c r="IA623" s="56"/>
      <c r="IB623" s="56"/>
      <c r="IC623" s="56"/>
      <c r="ID623" s="56"/>
      <c r="IE623" s="56"/>
      <c r="IF623" s="56"/>
      <c r="IG623" s="56"/>
      <c r="IH623" s="56"/>
      <c r="II623" s="56"/>
    </row>
    <row r="624" spans="3:243" x14ac:dyDescent="0.25">
      <c r="C624" s="56"/>
      <c r="D624" s="56"/>
      <c r="E624" s="56"/>
      <c r="F624" s="354"/>
      <c r="G624" s="354"/>
      <c r="H624" s="56"/>
      <c r="I624" s="56"/>
      <c r="J624" s="56"/>
      <c r="K624" s="56"/>
      <c r="L624" s="56"/>
      <c r="M624" s="598"/>
      <c r="N624" s="56"/>
      <c r="O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56"/>
      <c r="DO624" s="56"/>
      <c r="DP624" s="56"/>
      <c r="DQ624" s="56"/>
      <c r="DR624" s="56"/>
      <c r="DS624" s="56"/>
      <c r="DT624" s="56"/>
      <c r="DU624" s="56"/>
      <c r="DV624" s="56"/>
      <c r="DW624" s="56"/>
      <c r="DX624" s="56"/>
      <c r="DY624" s="56"/>
      <c r="DZ624" s="56"/>
      <c r="EA624" s="56"/>
      <c r="EB624" s="56"/>
      <c r="EC624" s="56"/>
      <c r="ED624" s="56"/>
      <c r="EE624" s="56"/>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6"/>
      <c r="GR624" s="56"/>
      <c r="GS624" s="56"/>
      <c r="GT624" s="56"/>
      <c r="GU624" s="56"/>
      <c r="GV624" s="56"/>
      <c r="GW624" s="56"/>
      <c r="GX624" s="56"/>
      <c r="GY624" s="56"/>
      <c r="GZ624" s="56"/>
      <c r="HA624" s="56"/>
      <c r="HB624" s="56"/>
      <c r="HC624" s="56"/>
      <c r="HD624" s="56"/>
      <c r="HE624" s="56"/>
      <c r="HF624" s="56"/>
      <c r="HG624" s="56"/>
      <c r="HH624" s="56"/>
      <c r="HI624" s="56"/>
      <c r="HJ624" s="56"/>
      <c r="HK624" s="56"/>
      <c r="HL624" s="56"/>
      <c r="HM624" s="56"/>
      <c r="HN624" s="56"/>
      <c r="HO624" s="56"/>
      <c r="HP624" s="56"/>
      <c r="HQ624" s="56"/>
      <c r="HR624" s="56"/>
      <c r="HS624" s="56"/>
      <c r="HT624" s="56"/>
      <c r="HU624" s="56"/>
      <c r="HV624" s="56"/>
      <c r="HW624" s="56"/>
      <c r="HX624" s="56"/>
      <c r="HY624" s="56"/>
      <c r="HZ624" s="56"/>
      <c r="IA624" s="56"/>
      <c r="IB624" s="56"/>
      <c r="IC624" s="56"/>
      <c r="ID624" s="56"/>
      <c r="IE624" s="56"/>
      <c r="IF624" s="56"/>
      <c r="IG624" s="56"/>
      <c r="IH624" s="56"/>
      <c r="II624" s="56"/>
    </row>
    <row r="625" spans="3:243" x14ac:dyDescent="0.25">
      <c r="C625" s="56"/>
      <c r="D625" s="56"/>
      <c r="E625" s="56"/>
      <c r="F625" s="354"/>
      <c r="G625" s="354"/>
      <c r="H625" s="56"/>
      <c r="I625" s="56"/>
      <c r="J625" s="56"/>
      <c r="K625" s="56"/>
      <c r="L625" s="56"/>
      <c r="M625" s="598"/>
      <c r="N625" s="56"/>
      <c r="O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56"/>
      <c r="DO625" s="56"/>
      <c r="DP625" s="56"/>
      <c r="DQ625" s="56"/>
      <c r="DR625" s="56"/>
      <c r="DS625" s="56"/>
      <c r="DT625" s="56"/>
      <c r="DU625" s="56"/>
      <c r="DV625" s="56"/>
      <c r="DW625" s="56"/>
      <c r="DX625" s="56"/>
      <c r="DY625" s="56"/>
      <c r="DZ625" s="56"/>
      <c r="EA625" s="56"/>
      <c r="EB625" s="56"/>
      <c r="EC625" s="56"/>
      <c r="ED625" s="56"/>
      <c r="EE625" s="56"/>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56"/>
      <c r="FQ625" s="56"/>
      <c r="FR625" s="56"/>
      <c r="FS625" s="56"/>
      <c r="FT625" s="56"/>
      <c r="FU625" s="56"/>
      <c r="FV625" s="56"/>
      <c r="FW625" s="56"/>
      <c r="FX625" s="56"/>
      <c r="FY625" s="56"/>
      <c r="FZ625" s="56"/>
      <c r="GA625" s="56"/>
      <c r="GB625" s="56"/>
      <c r="GC625" s="56"/>
      <c r="GD625" s="56"/>
      <c r="GE625" s="56"/>
      <c r="GF625" s="56"/>
      <c r="GG625" s="56"/>
      <c r="GH625" s="56"/>
      <c r="GI625" s="56"/>
      <c r="GJ625" s="56"/>
      <c r="GK625" s="56"/>
      <c r="GL625" s="56"/>
      <c r="GM625" s="56"/>
      <c r="GN625" s="56"/>
      <c r="GO625" s="56"/>
      <c r="GP625" s="56"/>
      <c r="GQ625" s="56"/>
      <c r="GR625" s="56"/>
      <c r="GS625" s="56"/>
      <c r="GT625" s="56"/>
      <c r="GU625" s="56"/>
      <c r="GV625" s="56"/>
      <c r="GW625" s="56"/>
      <c r="GX625" s="56"/>
      <c r="GY625" s="56"/>
      <c r="GZ625" s="56"/>
      <c r="HA625" s="56"/>
      <c r="HB625" s="56"/>
      <c r="HC625" s="56"/>
      <c r="HD625" s="56"/>
      <c r="HE625" s="56"/>
      <c r="HF625" s="56"/>
      <c r="HG625" s="56"/>
      <c r="HH625" s="56"/>
      <c r="HI625" s="56"/>
      <c r="HJ625" s="56"/>
      <c r="HK625" s="56"/>
      <c r="HL625" s="56"/>
      <c r="HM625" s="56"/>
      <c r="HN625" s="56"/>
      <c r="HO625" s="56"/>
      <c r="HP625" s="56"/>
      <c r="HQ625" s="56"/>
      <c r="HR625" s="56"/>
      <c r="HS625" s="56"/>
      <c r="HT625" s="56"/>
      <c r="HU625" s="56"/>
      <c r="HV625" s="56"/>
      <c r="HW625" s="56"/>
      <c r="HX625" s="56"/>
      <c r="HY625" s="56"/>
      <c r="HZ625" s="56"/>
      <c r="IA625" s="56"/>
      <c r="IB625" s="56"/>
      <c r="IC625" s="56"/>
      <c r="ID625" s="56"/>
      <c r="IE625" s="56"/>
      <c r="IF625" s="56"/>
      <c r="IG625" s="56"/>
      <c r="IH625" s="56"/>
      <c r="II625" s="56"/>
    </row>
    <row r="626" spans="3:243" x14ac:dyDescent="0.25">
      <c r="C626" s="56"/>
      <c r="D626" s="56"/>
      <c r="E626" s="56"/>
      <c r="F626" s="354"/>
      <c r="G626" s="354"/>
      <c r="H626" s="56"/>
      <c r="I626" s="56"/>
      <c r="J626" s="56"/>
      <c r="K626" s="56"/>
      <c r="L626" s="56"/>
      <c r="M626" s="598"/>
      <c r="N626" s="56"/>
      <c r="O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c r="BY626" s="56"/>
      <c r="BZ626" s="56"/>
      <c r="CA626" s="56"/>
      <c r="CB626" s="56"/>
      <c r="CC626" s="56"/>
      <c r="CD626" s="56"/>
      <c r="CE626" s="56"/>
      <c r="CF626" s="56"/>
      <c r="CG626" s="56"/>
      <c r="CH626" s="56"/>
      <c r="CI626" s="56"/>
      <c r="CJ626" s="56"/>
      <c r="CK626" s="56"/>
      <c r="CL626" s="56"/>
      <c r="CM626" s="56"/>
      <c r="CN626" s="56"/>
      <c r="CO626" s="56"/>
      <c r="CP626" s="56"/>
      <c r="CQ626" s="56"/>
      <c r="CR626" s="56"/>
      <c r="CS626" s="56"/>
      <c r="CT626" s="56"/>
      <c r="CU626" s="56"/>
      <c r="CV626" s="56"/>
      <c r="CW626" s="56"/>
      <c r="CX626" s="56"/>
      <c r="CY626" s="56"/>
      <c r="CZ626" s="56"/>
      <c r="DA626" s="56"/>
      <c r="DB626" s="56"/>
      <c r="DC626" s="56"/>
      <c r="DD626" s="56"/>
      <c r="DE626" s="56"/>
      <c r="DF626" s="56"/>
      <c r="DG626" s="56"/>
      <c r="DH626" s="56"/>
      <c r="DI626" s="56"/>
      <c r="DJ626" s="56"/>
      <c r="DK626" s="56"/>
      <c r="DL626" s="56"/>
      <c r="DM626" s="56"/>
      <c r="DN626" s="56"/>
      <c r="DO626" s="56"/>
      <c r="DP626" s="56"/>
      <c r="DQ626" s="56"/>
      <c r="DR626" s="56"/>
      <c r="DS626" s="56"/>
      <c r="DT626" s="56"/>
      <c r="DU626" s="56"/>
      <c r="DV626" s="56"/>
      <c r="DW626" s="56"/>
      <c r="DX626" s="56"/>
      <c r="DY626" s="56"/>
      <c r="DZ626" s="56"/>
      <c r="EA626" s="56"/>
      <c r="EB626" s="56"/>
      <c r="EC626" s="56"/>
      <c r="ED626" s="56"/>
      <c r="EE626" s="56"/>
      <c r="EF626" s="56"/>
      <c r="EG626" s="56"/>
      <c r="EH626" s="56"/>
      <c r="EI626" s="56"/>
      <c r="EJ626" s="56"/>
      <c r="EK626" s="56"/>
      <c r="EL626" s="56"/>
      <c r="EM626" s="56"/>
      <c r="EN626" s="56"/>
      <c r="EO626" s="56"/>
      <c r="EP626" s="56"/>
      <c r="EQ626" s="56"/>
      <c r="ER626" s="56"/>
      <c r="ES626" s="56"/>
      <c r="ET626" s="56"/>
      <c r="EU626" s="56"/>
      <c r="EV626" s="56"/>
      <c r="EW626" s="56"/>
      <c r="EX626" s="56"/>
      <c r="EY626" s="56"/>
      <c r="EZ626" s="56"/>
      <c r="FA626" s="56"/>
      <c r="FB626" s="56"/>
      <c r="FC626" s="56"/>
      <c r="FD626" s="56"/>
      <c r="FE626" s="56"/>
      <c r="FF626" s="56"/>
      <c r="FG626" s="56"/>
      <c r="FH626" s="56"/>
      <c r="FI626" s="56"/>
      <c r="FJ626" s="56"/>
      <c r="FK626" s="56"/>
      <c r="FL626" s="56"/>
      <c r="FM626" s="56"/>
      <c r="FN626" s="56"/>
      <c r="FO626" s="56"/>
      <c r="FP626" s="56"/>
      <c r="FQ626" s="56"/>
      <c r="FR626" s="56"/>
      <c r="FS626" s="56"/>
      <c r="FT626" s="56"/>
      <c r="FU626" s="56"/>
      <c r="FV626" s="56"/>
      <c r="FW626" s="56"/>
      <c r="FX626" s="56"/>
      <c r="FY626" s="56"/>
      <c r="FZ626" s="56"/>
      <c r="GA626" s="56"/>
      <c r="GB626" s="56"/>
      <c r="GC626" s="56"/>
      <c r="GD626" s="56"/>
      <c r="GE626" s="56"/>
      <c r="GF626" s="56"/>
      <c r="GG626" s="56"/>
      <c r="GH626" s="56"/>
      <c r="GI626" s="56"/>
      <c r="GJ626" s="56"/>
      <c r="GK626" s="56"/>
      <c r="GL626" s="56"/>
      <c r="GM626" s="56"/>
      <c r="GN626" s="56"/>
      <c r="GO626" s="56"/>
      <c r="GP626" s="56"/>
      <c r="GQ626" s="56"/>
      <c r="GR626" s="56"/>
      <c r="GS626" s="56"/>
      <c r="GT626" s="56"/>
      <c r="GU626" s="56"/>
      <c r="GV626" s="56"/>
      <c r="GW626" s="56"/>
      <c r="GX626" s="56"/>
      <c r="GY626" s="56"/>
      <c r="GZ626" s="56"/>
      <c r="HA626" s="56"/>
      <c r="HB626" s="56"/>
      <c r="HC626" s="56"/>
      <c r="HD626" s="56"/>
      <c r="HE626" s="56"/>
      <c r="HF626" s="56"/>
      <c r="HG626" s="56"/>
      <c r="HH626" s="56"/>
      <c r="HI626" s="56"/>
      <c r="HJ626" s="56"/>
      <c r="HK626" s="56"/>
      <c r="HL626" s="56"/>
      <c r="HM626" s="56"/>
      <c r="HN626" s="56"/>
      <c r="HO626" s="56"/>
      <c r="HP626" s="56"/>
      <c r="HQ626" s="56"/>
      <c r="HR626" s="56"/>
      <c r="HS626" s="56"/>
      <c r="HT626" s="56"/>
      <c r="HU626" s="56"/>
      <c r="HV626" s="56"/>
      <c r="HW626" s="56"/>
      <c r="HX626" s="56"/>
      <c r="HY626" s="56"/>
      <c r="HZ626" s="56"/>
      <c r="IA626" s="56"/>
      <c r="IB626" s="56"/>
      <c r="IC626" s="56"/>
      <c r="ID626" s="56"/>
      <c r="IE626" s="56"/>
      <c r="IF626" s="56"/>
      <c r="IG626" s="56"/>
      <c r="IH626" s="56"/>
      <c r="II626" s="56"/>
    </row>
    <row r="627" spans="3:243" x14ac:dyDescent="0.25">
      <c r="C627" s="56"/>
      <c r="D627" s="56"/>
      <c r="E627" s="56"/>
      <c r="F627" s="354"/>
      <c r="G627" s="354"/>
      <c r="H627" s="56"/>
      <c r="I627" s="56"/>
      <c r="J627" s="56"/>
      <c r="K627" s="56"/>
      <c r="L627" s="56"/>
      <c r="M627" s="598"/>
      <c r="N627" s="56"/>
      <c r="O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c r="BY627" s="56"/>
      <c r="BZ627" s="56"/>
      <c r="CA627" s="56"/>
      <c r="CB627" s="56"/>
      <c r="CC627" s="56"/>
      <c r="CD627" s="56"/>
      <c r="CE627" s="56"/>
      <c r="CF627" s="56"/>
      <c r="CG627" s="56"/>
      <c r="CH627" s="56"/>
      <c r="CI627" s="56"/>
      <c r="CJ627" s="56"/>
      <c r="CK627" s="56"/>
      <c r="CL627" s="56"/>
      <c r="CM627" s="56"/>
      <c r="CN627" s="56"/>
      <c r="CO627" s="56"/>
      <c r="CP627" s="56"/>
      <c r="CQ627" s="56"/>
      <c r="CR627" s="56"/>
      <c r="CS627" s="56"/>
      <c r="CT627" s="56"/>
      <c r="CU627" s="56"/>
      <c r="CV627" s="56"/>
      <c r="CW627" s="56"/>
      <c r="CX627" s="56"/>
      <c r="CY627" s="56"/>
      <c r="CZ627" s="56"/>
      <c r="DA627" s="56"/>
      <c r="DB627" s="56"/>
      <c r="DC627" s="56"/>
      <c r="DD627" s="56"/>
      <c r="DE627" s="56"/>
      <c r="DF627" s="56"/>
      <c r="DG627" s="56"/>
      <c r="DH627" s="56"/>
      <c r="DI627" s="56"/>
      <c r="DJ627" s="56"/>
      <c r="DK627" s="56"/>
      <c r="DL627" s="56"/>
      <c r="DM627" s="56"/>
      <c r="DN627" s="56"/>
      <c r="DO627" s="56"/>
      <c r="DP627" s="56"/>
      <c r="DQ627" s="56"/>
      <c r="DR627" s="56"/>
      <c r="DS627" s="56"/>
      <c r="DT627" s="56"/>
      <c r="DU627" s="56"/>
      <c r="DV627" s="56"/>
      <c r="DW627" s="56"/>
      <c r="DX627" s="56"/>
      <c r="DY627" s="56"/>
      <c r="DZ627" s="56"/>
      <c r="EA627" s="56"/>
      <c r="EB627" s="56"/>
      <c r="EC627" s="56"/>
      <c r="ED627" s="56"/>
      <c r="EE627" s="56"/>
      <c r="EF627" s="56"/>
      <c r="EG627" s="56"/>
      <c r="EH627" s="56"/>
      <c r="EI627" s="56"/>
      <c r="EJ627" s="56"/>
      <c r="EK627" s="56"/>
      <c r="EL627" s="56"/>
      <c r="EM627" s="56"/>
      <c r="EN627" s="56"/>
      <c r="EO627" s="56"/>
      <c r="EP627" s="56"/>
      <c r="EQ627" s="56"/>
      <c r="ER627" s="56"/>
      <c r="ES627" s="56"/>
      <c r="ET627" s="56"/>
      <c r="EU627" s="56"/>
      <c r="EV627" s="56"/>
      <c r="EW627" s="56"/>
      <c r="EX627" s="56"/>
      <c r="EY627" s="56"/>
      <c r="EZ627" s="56"/>
      <c r="FA627" s="56"/>
      <c r="FB627" s="56"/>
      <c r="FC627" s="56"/>
      <c r="FD627" s="56"/>
      <c r="FE627" s="56"/>
      <c r="FF627" s="56"/>
      <c r="FG627" s="56"/>
      <c r="FH627" s="56"/>
      <c r="FI627" s="56"/>
      <c r="FJ627" s="56"/>
      <c r="FK627" s="56"/>
      <c r="FL627" s="56"/>
      <c r="FM627" s="56"/>
      <c r="FN627" s="56"/>
      <c r="FO627" s="56"/>
      <c r="FP627" s="56"/>
      <c r="FQ627" s="56"/>
      <c r="FR627" s="56"/>
      <c r="FS627" s="56"/>
      <c r="FT627" s="56"/>
      <c r="FU627" s="56"/>
      <c r="FV627" s="56"/>
      <c r="FW627" s="56"/>
      <c r="FX627" s="56"/>
      <c r="FY627" s="56"/>
      <c r="FZ627" s="56"/>
      <c r="GA627" s="56"/>
      <c r="GB627" s="56"/>
      <c r="GC627" s="56"/>
      <c r="GD627" s="56"/>
      <c r="GE627" s="56"/>
      <c r="GF627" s="56"/>
      <c r="GG627" s="56"/>
      <c r="GH627" s="56"/>
      <c r="GI627" s="56"/>
      <c r="GJ627" s="56"/>
      <c r="GK627" s="56"/>
      <c r="GL627" s="56"/>
      <c r="GM627" s="56"/>
      <c r="GN627" s="56"/>
      <c r="GO627" s="56"/>
      <c r="GP627" s="56"/>
      <c r="GQ627" s="56"/>
      <c r="GR627" s="56"/>
      <c r="GS627" s="56"/>
      <c r="GT627" s="56"/>
      <c r="GU627" s="56"/>
      <c r="GV627" s="56"/>
      <c r="GW627" s="56"/>
      <c r="GX627" s="56"/>
      <c r="GY627" s="56"/>
      <c r="GZ627" s="56"/>
      <c r="HA627" s="56"/>
      <c r="HB627" s="56"/>
      <c r="HC627" s="56"/>
      <c r="HD627" s="56"/>
      <c r="HE627" s="56"/>
      <c r="HF627" s="56"/>
      <c r="HG627" s="56"/>
      <c r="HH627" s="56"/>
      <c r="HI627" s="56"/>
      <c r="HJ627" s="56"/>
      <c r="HK627" s="56"/>
      <c r="HL627" s="56"/>
      <c r="HM627" s="56"/>
      <c r="HN627" s="56"/>
      <c r="HO627" s="56"/>
      <c r="HP627" s="56"/>
      <c r="HQ627" s="56"/>
      <c r="HR627" s="56"/>
      <c r="HS627" s="56"/>
      <c r="HT627" s="56"/>
      <c r="HU627" s="56"/>
      <c r="HV627" s="56"/>
      <c r="HW627" s="56"/>
      <c r="HX627" s="56"/>
      <c r="HY627" s="56"/>
      <c r="HZ627" s="56"/>
      <c r="IA627" s="56"/>
      <c r="IB627" s="56"/>
      <c r="IC627" s="56"/>
      <c r="ID627" s="56"/>
      <c r="IE627" s="56"/>
      <c r="IF627" s="56"/>
      <c r="IG627" s="56"/>
      <c r="IH627" s="56"/>
      <c r="II627" s="56"/>
    </row>
    <row r="628" spans="3:243" x14ac:dyDescent="0.25">
      <c r="C628" s="56"/>
      <c r="D628" s="56"/>
      <c r="E628" s="56"/>
      <c r="F628" s="354"/>
      <c r="G628" s="354"/>
      <c r="H628" s="56"/>
      <c r="I628" s="56"/>
      <c r="J628" s="56"/>
      <c r="K628" s="56"/>
      <c r="L628" s="56"/>
      <c r="M628" s="598"/>
      <c r="N628" s="56"/>
      <c r="O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c r="BY628" s="56"/>
      <c r="BZ628" s="56"/>
      <c r="CA628" s="56"/>
      <c r="CB628" s="56"/>
      <c r="CC628" s="56"/>
      <c r="CD628" s="56"/>
      <c r="CE628" s="56"/>
      <c r="CF628" s="56"/>
      <c r="CG628" s="56"/>
      <c r="CH628" s="56"/>
      <c r="CI628" s="56"/>
      <c r="CJ628" s="56"/>
      <c r="CK628" s="56"/>
      <c r="CL628" s="56"/>
      <c r="CM628" s="56"/>
      <c r="CN628" s="56"/>
      <c r="CO628" s="56"/>
      <c r="CP628" s="56"/>
      <c r="CQ628" s="56"/>
      <c r="CR628" s="56"/>
      <c r="CS628" s="56"/>
      <c r="CT628" s="56"/>
      <c r="CU628" s="56"/>
      <c r="CV628" s="56"/>
      <c r="CW628" s="56"/>
      <c r="CX628" s="56"/>
      <c r="CY628" s="56"/>
      <c r="CZ628" s="56"/>
      <c r="DA628" s="56"/>
      <c r="DB628" s="56"/>
      <c r="DC628" s="56"/>
      <c r="DD628" s="56"/>
      <c r="DE628" s="56"/>
      <c r="DF628" s="56"/>
      <c r="DG628" s="56"/>
      <c r="DH628" s="56"/>
      <c r="DI628" s="56"/>
      <c r="DJ628" s="56"/>
      <c r="DK628" s="56"/>
      <c r="DL628" s="56"/>
      <c r="DM628" s="56"/>
      <c r="DN628" s="56"/>
      <c r="DO628" s="56"/>
      <c r="DP628" s="56"/>
      <c r="DQ628" s="56"/>
      <c r="DR628" s="56"/>
      <c r="DS628" s="56"/>
      <c r="DT628" s="56"/>
      <c r="DU628" s="56"/>
      <c r="DV628" s="56"/>
      <c r="DW628" s="56"/>
      <c r="DX628" s="56"/>
      <c r="DY628" s="56"/>
      <c r="DZ628" s="56"/>
      <c r="EA628" s="56"/>
      <c r="EB628" s="56"/>
      <c r="EC628" s="56"/>
      <c r="ED628" s="56"/>
      <c r="EE628" s="56"/>
      <c r="EF628" s="56"/>
      <c r="EG628" s="56"/>
      <c r="EH628" s="56"/>
      <c r="EI628" s="56"/>
      <c r="EJ628" s="56"/>
      <c r="EK628" s="56"/>
      <c r="EL628" s="56"/>
      <c r="EM628" s="56"/>
      <c r="EN628" s="56"/>
      <c r="EO628" s="56"/>
      <c r="EP628" s="56"/>
      <c r="EQ628" s="56"/>
      <c r="ER628" s="56"/>
      <c r="ES628" s="56"/>
      <c r="ET628" s="56"/>
      <c r="EU628" s="56"/>
      <c r="EV628" s="56"/>
      <c r="EW628" s="56"/>
      <c r="EX628" s="56"/>
      <c r="EY628" s="56"/>
      <c r="EZ628" s="56"/>
      <c r="FA628" s="56"/>
      <c r="FB628" s="56"/>
      <c r="FC628" s="56"/>
      <c r="FD628" s="56"/>
      <c r="FE628" s="56"/>
      <c r="FF628" s="56"/>
      <c r="FG628" s="56"/>
      <c r="FH628" s="56"/>
      <c r="FI628" s="56"/>
      <c r="FJ628" s="56"/>
      <c r="FK628" s="56"/>
      <c r="FL628" s="56"/>
      <c r="FM628" s="56"/>
      <c r="FN628" s="56"/>
      <c r="FO628" s="56"/>
      <c r="FP628" s="56"/>
      <c r="FQ628" s="56"/>
      <c r="FR628" s="56"/>
      <c r="FS628" s="56"/>
      <c r="FT628" s="56"/>
      <c r="FU628" s="56"/>
      <c r="FV628" s="56"/>
      <c r="FW628" s="56"/>
      <c r="FX628" s="56"/>
      <c r="FY628" s="56"/>
      <c r="FZ628" s="56"/>
      <c r="GA628" s="56"/>
      <c r="GB628" s="56"/>
      <c r="GC628" s="56"/>
      <c r="GD628" s="56"/>
      <c r="GE628" s="56"/>
      <c r="GF628" s="56"/>
      <c r="GG628" s="56"/>
      <c r="GH628" s="56"/>
      <c r="GI628" s="56"/>
      <c r="GJ628" s="56"/>
      <c r="GK628" s="56"/>
      <c r="GL628" s="56"/>
      <c r="GM628" s="56"/>
      <c r="GN628" s="56"/>
      <c r="GO628" s="56"/>
      <c r="GP628" s="56"/>
      <c r="GQ628" s="56"/>
      <c r="GR628" s="56"/>
      <c r="GS628" s="56"/>
      <c r="GT628" s="56"/>
      <c r="GU628" s="56"/>
      <c r="GV628" s="56"/>
      <c r="GW628" s="56"/>
      <c r="GX628" s="56"/>
      <c r="GY628" s="56"/>
      <c r="GZ628" s="56"/>
      <c r="HA628" s="56"/>
      <c r="HB628" s="56"/>
      <c r="HC628" s="56"/>
      <c r="HD628" s="56"/>
      <c r="HE628" s="56"/>
      <c r="HF628" s="56"/>
      <c r="HG628" s="56"/>
      <c r="HH628" s="56"/>
      <c r="HI628" s="56"/>
      <c r="HJ628" s="56"/>
      <c r="HK628" s="56"/>
      <c r="HL628" s="56"/>
      <c r="HM628" s="56"/>
      <c r="HN628" s="56"/>
      <c r="HO628" s="56"/>
      <c r="HP628" s="56"/>
      <c r="HQ628" s="56"/>
      <c r="HR628" s="56"/>
      <c r="HS628" s="56"/>
      <c r="HT628" s="56"/>
      <c r="HU628" s="56"/>
      <c r="HV628" s="56"/>
      <c r="HW628" s="56"/>
      <c r="HX628" s="56"/>
      <c r="HY628" s="56"/>
      <c r="HZ628" s="56"/>
      <c r="IA628" s="56"/>
      <c r="IB628" s="56"/>
      <c r="IC628" s="56"/>
      <c r="ID628" s="56"/>
      <c r="IE628" s="56"/>
      <c r="IF628" s="56"/>
      <c r="IG628" s="56"/>
      <c r="IH628" s="56"/>
      <c r="II628" s="56"/>
    </row>
    <row r="629" spans="3:243" x14ac:dyDescent="0.25">
      <c r="C629" s="56"/>
      <c r="D629" s="56"/>
      <c r="E629" s="56"/>
      <c r="F629" s="354"/>
      <c r="G629" s="354"/>
      <c r="H629" s="56"/>
      <c r="I629" s="56"/>
      <c r="J629" s="56"/>
      <c r="K629" s="56"/>
      <c r="L629" s="56"/>
      <c r="M629" s="598"/>
      <c r="N629" s="56"/>
      <c r="O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c r="BY629" s="56"/>
      <c r="BZ629" s="56"/>
      <c r="CA629" s="56"/>
      <c r="CB629" s="56"/>
      <c r="CC629" s="56"/>
      <c r="CD629" s="56"/>
      <c r="CE629" s="56"/>
      <c r="CF629" s="56"/>
      <c r="CG629" s="56"/>
      <c r="CH629" s="56"/>
      <c r="CI629" s="56"/>
      <c r="CJ629" s="56"/>
      <c r="CK629" s="56"/>
      <c r="CL629" s="56"/>
      <c r="CM629" s="56"/>
      <c r="CN629" s="56"/>
      <c r="CO629" s="56"/>
      <c r="CP629" s="56"/>
      <c r="CQ629" s="56"/>
      <c r="CR629" s="56"/>
      <c r="CS629" s="56"/>
      <c r="CT629" s="56"/>
      <c r="CU629" s="56"/>
      <c r="CV629" s="56"/>
      <c r="CW629" s="56"/>
      <c r="CX629" s="56"/>
      <c r="CY629" s="56"/>
      <c r="CZ629" s="56"/>
      <c r="DA629" s="56"/>
      <c r="DB629" s="56"/>
      <c r="DC629" s="56"/>
      <c r="DD629" s="56"/>
      <c r="DE629" s="56"/>
      <c r="DF629" s="56"/>
      <c r="DG629" s="56"/>
      <c r="DH629" s="56"/>
      <c r="DI629" s="56"/>
      <c r="DJ629" s="56"/>
      <c r="DK629" s="56"/>
      <c r="DL629" s="56"/>
      <c r="DM629" s="56"/>
      <c r="DN629" s="56"/>
      <c r="DO629" s="56"/>
      <c r="DP629" s="56"/>
      <c r="DQ629" s="56"/>
      <c r="DR629" s="56"/>
      <c r="DS629" s="56"/>
      <c r="DT629" s="56"/>
      <c r="DU629" s="56"/>
      <c r="DV629" s="56"/>
      <c r="DW629" s="56"/>
      <c r="DX629" s="56"/>
      <c r="DY629" s="56"/>
      <c r="DZ629" s="56"/>
      <c r="EA629" s="56"/>
      <c r="EB629" s="56"/>
      <c r="EC629" s="56"/>
      <c r="ED629" s="56"/>
      <c r="EE629" s="56"/>
      <c r="EF629" s="56"/>
      <c r="EG629" s="56"/>
      <c r="EH629" s="56"/>
      <c r="EI629" s="56"/>
      <c r="EJ629" s="56"/>
      <c r="EK629" s="56"/>
      <c r="EL629" s="56"/>
      <c r="EM629" s="56"/>
      <c r="EN629" s="56"/>
      <c r="EO629" s="56"/>
      <c r="EP629" s="56"/>
      <c r="EQ629" s="56"/>
      <c r="ER629" s="56"/>
      <c r="ES629" s="56"/>
      <c r="ET629" s="56"/>
      <c r="EU629" s="56"/>
      <c r="EV629" s="56"/>
      <c r="EW629" s="56"/>
      <c r="EX629" s="56"/>
      <c r="EY629" s="56"/>
      <c r="EZ629" s="56"/>
      <c r="FA629" s="56"/>
      <c r="FB629" s="56"/>
      <c r="FC629" s="56"/>
      <c r="FD629" s="56"/>
      <c r="FE629" s="56"/>
      <c r="FF629" s="56"/>
      <c r="FG629" s="56"/>
      <c r="FH629" s="56"/>
      <c r="FI629" s="56"/>
      <c r="FJ629" s="56"/>
      <c r="FK629" s="56"/>
      <c r="FL629" s="56"/>
      <c r="FM629" s="56"/>
      <c r="FN629" s="56"/>
      <c r="FO629" s="56"/>
      <c r="FP629" s="56"/>
      <c r="FQ629" s="56"/>
      <c r="FR629" s="56"/>
      <c r="FS629" s="56"/>
      <c r="FT629" s="56"/>
      <c r="FU629" s="56"/>
      <c r="FV629" s="56"/>
      <c r="FW629" s="56"/>
      <c r="FX629" s="56"/>
      <c r="FY629" s="56"/>
      <c r="FZ629" s="56"/>
      <c r="GA629" s="56"/>
      <c r="GB629" s="56"/>
      <c r="GC629" s="56"/>
      <c r="GD629" s="56"/>
      <c r="GE629" s="56"/>
      <c r="GF629" s="56"/>
      <c r="GG629" s="56"/>
      <c r="GH629" s="56"/>
      <c r="GI629" s="56"/>
      <c r="GJ629" s="56"/>
      <c r="GK629" s="56"/>
      <c r="GL629" s="56"/>
      <c r="GM629" s="56"/>
      <c r="GN629" s="56"/>
      <c r="GO629" s="56"/>
      <c r="GP629" s="56"/>
      <c r="GQ629" s="56"/>
      <c r="GR629" s="56"/>
      <c r="GS629" s="56"/>
      <c r="GT629" s="56"/>
      <c r="GU629" s="56"/>
      <c r="GV629" s="56"/>
      <c r="GW629" s="56"/>
      <c r="GX629" s="56"/>
      <c r="GY629" s="56"/>
      <c r="GZ629" s="56"/>
      <c r="HA629" s="56"/>
      <c r="HB629" s="56"/>
      <c r="HC629" s="56"/>
      <c r="HD629" s="56"/>
      <c r="HE629" s="56"/>
      <c r="HF629" s="56"/>
      <c r="HG629" s="56"/>
      <c r="HH629" s="56"/>
      <c r="HI629" s="56"/>
      <c r="HJ629" s="56"/>
      <c r="HK629" s="56"/>
      <c r="HL629" s="56"/>
      <c r="HM629" s="56"/>
      <c r="HN629" s="56"/>
      <c r="HO629" s="56"/>
      <c r="HP629" s="56"/>
      <c r="HQ629" s="56"/>
      <c r="HR629" s="56"/>
      <c r="HS629" s="56"/>
      <c r="HT629" s="56"/>
      <c r="HU629" s="56"/>
      <c r="HV629" s="56"/>
      <c r="HW629" s="56"/>
      <c r="HX629" s="56"/>
      <c r="HY629" s="56"/>
      <c r="HZ629" s="56"/>
      <c r="IA629" s="56"/>
      <c r="IB629" s="56"/>
      <c r="IC629" s="56"/>
      <c r="ID629" s="56"/>
      <c r="IE629" s="56"/>
      <c r="IF629" s="56"/>
      <c r="IG629" s="56"/>
      <c r="IH629" s="56"/>
      <c r="II629" s="56"/>
    </row>
    <row r="630" spans="3:243" x14ac:dyDescent="0.25">
      <c r="C630" s="56"/>
      <c r="D630" s="56"/>
      <c r="E630" s="56"/>
      <c r="F630" s="354"/>
      <c r="G630" s="354"/>
      <c r="H630" s="56"/>
      <c r="I630" s="56"/>
      <c r="J630" s="56"/>
      <c r="K630" s="56"/>
      <c r="L630" s="56"/>
      <c r="M630" s="598"/>
      <c r="N630" s="56"/>
      <c r="O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c r="BY630" s="56"/>
      <c r="BZ630" s="56"/>
      <c r="CA630" s="56"/>
      <c r="CB630" s="56"/>
      <c r="CC630" s="56"/>
      <c r="CD630" s="56"/>
      <c r="CE630" s="56"/>
      <c r="CF630" s="56"/>
      <c r="CG630" s="56"/>
      <c r="CH630" s="56"/>
      <c r="CI630" s="56"/>
      <c r="CJ630" s="56"/>
      <c r="CK630" s="56"/>
      <c r="CL630" s="56"/>
      <c r="CM630" s="56"/>
      <c r="CN630" s="56"/>
      <c r="CO630" s="56"/>
      <c r="CP630" s="56"/>
      <c r="CQ630" s="56"/>
      <c r="CR630" s="56"/>
      <c r="CS630" s="56"/>
      <c r="CT630" s="56"/>
      <c r="CU630" s="56"/>
      <c r="CV630" s="56"/>
      <c r="CW630" s="56"/>
      <c r="CX630" s="56"/>
      <c r="CY630" s="56"/>
      <c r="CZ630" s="56"/>
      <c r="DA630" s="56"/>
      <c r="DB630" s="56"/>
      <c r="DC630" s="56"/>
      <c r="DD630" s="56"/>
      <c r="DE630" s="56"/>
      <c r="DF630" s="56"/>
      <c r="DG630" s="56"/>
      <c r="DH630" s="56"/>
      <c r="DI630" s="56"/>
      <c r="DJ630" s="56"/>
      <c r="DK630" s="56"/>
      <c r="DL630" s="56"/>
      <c r="DM630" s="56"/>
      <c r="DN630" s="56"/>
      <c r="DO630" s="56"/>
      <c r="DP630" s="56"/>
      <c r="DQ630" s="56"/>
      <c r="DR630" s="56"/>
      <c r="DS630" s="56"/>
      <c r="DT630" s="56"/>
      <c r="DU630" s="56"/>
      <c r="DV630" s="56"/>
      <c r="DW630" s="56"/>
      <c r="DX630" s="56"/>
      <c r="DY630" s="56"/>
      <c r="DZ630" s="56"/>
      <c r="EA630" s="56"/>
      <c r="EB630" s="56"/>
      <c r="EC630" s="56"/>
      <c r="ED630" s="56"/>
      <c r="EE630" s="56"/>
      <c r="EF630" s="56"/>
      <c r="EG630" s="56"/>
      <c r="EH630" s="56"/>
      <c r="EI630" s="56"/>
      <c r="EJ630" s="56"/>
      <c r="EK630" s="56"/>
      <c r="EL630" s="56"/>
      <c r="EM630" s="56"/>
      <c r="EN630" s="56"/>
      <c r="EO630" s="56"/>
      <c r="EP630" s="56"/>
      <c r="EQ630" s="56"/>
      <c r="ER630" s="56"/>
      <c r="ES630" s="56"/>
      <c r="ET630" s="56"/>
      <c r="EU630" s="56"/>
      <c r="EV630" s="56"/>
      <c r="EW630" s="56"/>
      <c r="EX630" s="56"/>
      <c r="EY630" s="56"/>
      <c r="EZ630" s="56"/>
      <c r="FA630" s="56"/>
      <c r="FB630" s="56"/>
      <c r="FC630" s="56"/>
      <c r="FD630" s="56"/>
      <c r="FE630" s="56"/>
      <c r="FF630" s="56"/>
      <c r="FG630" s="56"/>
      <c r="FH630" s="56"/>
      <c r="FI630" s="56"/>
      <c r="FJ630" s="56"/>
      <c r="FK630" s="56"/>
      <c r="FL630" s="56"/>
      <c r="FM630" s="56"/>
      <c r="FN630" s="56"/>
      <c r="FO630" s="56"/>
      <c r="FP630" s="56"/>
      <c r="FQ630" s="56"/>
      <c r="FR630" s="56"/>
      <c r="FS630" s="56"/>
      <c r="FT630" s="56"/>
      <c r="FU630" s="56"/>
      <c r="FV630" s="56"/>
      <c r="FW630" s="56"/>
      <c r="FX630" s="56"/>
      <c r="FY630" s="56"/>
      <c r="FZ630" s="56"/>
      <c r="GA630" s="56"/>
      <c r="GB630" s="56"/>
      <c r="GC630" s="56"/>
      <c r="GD630" s="56"/>
      <c r="GE630" s="56"/>
      <c r="GF630" s="56"/>
      <c r="GG630" s="56"/>
      <c r="GH630" s="56"/>
      <c r="GI630" s="56"/>
      <c r="GJ630" s="56"/>
      <c r="GK630" s="56"/>
      <c r="GL630" s="56"/>
      <c r="GM630" s="56"/>
      <c r="GN630" s="56"/>
      <c r="GO630" s="56"/>
      <c r="GP630" s="56"/>
      <c r="GQ630" s="56"/>
      <c r="GR630" s="56"/>
      <c r="GS630" s="56"/>
      <c r="GT630" s="56"/>
      <c r="GU630" s="56"/>
      <c r="GV630" s="56"/>
      <c r="GW630" s="56"/>
      <c r="GX630" s="56"/>
      <c r="GY630" s="56"/>
      <c r="GZ630" s="56"/>
      <c r="HA630" s="56"/>
      <c r="HB630" s="56"/>
      <c r="HC630" s="56"/>
      <c r="HD630" s="56"/>
      <c r="HE630" s="56"/>
      <c r="HF630" s="56"/>
      <c r="HG630" s="56"/>
      <c r="HH630" s="56"/>
      <c r="HI630" s="56"/>
      <c r="HJ630" s="56"/>
      <c r="HK630" s="56"/>
      <c r="HL630" s="56"/>
      <c r="HM630" s="56"/>
      <c r="HN630" s="56"/>
      <c r="HO630" s="56"/>
      <c r="HP630" s="56"/>
      <c r="HQ630" s="56"/>
      <c r="HR630" s="56"/>
      <c r="HS630" s="56"/>
      <c r="HT630" s="56"/>
      <c r="HU630" s="56"/>
      <c r="HV630" s="56"/>
      <c r="HW630" s="56"/>
      <c r="HX630" s="56"/>
      <c r="HY630" s="56"/>
      <c r="HZ630" s="56"/>
      <c r="IA630" s="56"/>
      <c r="IB630" s="56"/>
      <c r="IC630" s="56"/>
      <c r="ID630" s="56"/>
      <c r="IE630" s="56"/>
      <c r="IF630" s="56"/>
      <c r="IG630" s="56"/>
      <c r="IH630" s="56"/>
      <c r="II630" s="56"/>
    </row>
    <row r="631" spans="3:243" x14ac:dyDescent="0.25">
      <c r="C631" s="56"/>
      <c r="D631" s="56"/>
      <c r="E631" s="56"/>
      <c r="F631" s="354"/>
      <c r="G631" s="354"/>
      <c r="H631" s="56"/>
      <c r="I631" s="56"/>
      <c r="J631" s="56"/>
      <c r="K631" s="56"/>
      <c r="L631" s="56"/>
      <c r="M631" s="598"/>
      <c r="N631" s="56"/>
      <c r="O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c r="BY631" s="56"/>
      <c r="BZ631" s="56"/>
      <c r="CA631" s="56"/>
      <c r="CB631" s="56"/>
      <c r="CC631" s="56"/>
      <c r="CD631" s="56"/>
      <c r="CE631" s="56"/>
      <c r="CF631" s="56"/>
      <c r="CG631" s="56"/>
      <c r="CH631" s="56"/>
      <c r="CI631" s="56"/>
      <c r="CJ631" s="56"/>
      <c r="CK631" s="56"/>
      <c r="CL631" s="56"/>
      <c r="CM631" s="56"/>
      <c r="CN631" s="56"/>
      <c r="CO631" s="56"/>
      <c r="CP631" s="56"/>
      <c r="CQ631" s="56"/>
      <c r="CR631" s="56"/>
      <c r="CS631" s="56"/>
      <c r="CT631" s="56"/>
      <c r="CU631" s="56"/>
      <c r="CV631" s="56"/>
      <c r="CW631" s="56"/>
      <c r="CX631" s="56"/>
      <c r="CY631" s="56"/>
      <c r="CZ631" s="56"/>
      <c r="DA631" s="56"/>
      <c r="DB631" s="56"/>
      <c r="DC631" s="56"/>
      <c r="DD631" s="56"/>
      <c r="DE631" s="56"/>
      <c r="DF631" s="56"/>
      <c r="DG631" s="56"/>
      <c r="DH631" s="56"/>
      <c r="DI631" s="56"/>
      <c r="DJ631" s="56"/>
      <c r="DK631" s="56"/>
      <c r="DL631" s="56"/>
      <c r="DM631" s="56"/>
      <c r="DN631" s="56"/>
      <c r="DO631" s="56"/>
      <c r="DP631" s="56"/>
      <c r="DQ631" s="56"/>
      <c r="DR631" s="56"/>
      <c r="DS631" s="56"/>
      <c r="DT631" s="56"/>
      <c r="DU631" s="56"/>
      <c r="DV631" s="56"/>
      <c r="DW631" s="56"/>
      <c r="DX631" s="56"/>
      <c r="DY631" s="56"/>
      <c r="DZ631" s="56"/>
      <c r="EA631" s="56"/>
      <c r="EB631" s="56"/>
      <c r="EC631" s="56"/>
      <c r="ED631" s="56"/>
      <c r="EE631" s="56"/>
      <c r="EF631" s="56"/>
      <c r="EG631" s="56"/>
      <c r="EH631" s="56"/>
      <c r="EI631" s="56"/>
      <c r="EJ631" s="56"/>
      <c r="EK631" s="56"/>
      <c r="EL631" s="56"/>
      <c r="EM631" s="56"/>
      <c r="EN631" s="56"/>
      <c r="EO631" s="56"/>
      <c r="EP631" s="56"/>
      <c r="EQ631" s="56"/>
      <c r="ER631" s="56"/>
      <c r="ES631" s="56"/>
      <c r="ET631" s="56"/>
      <c r="EU631" s="56"/>
      <c r="EV631" s="56"/>
      <c r="EW631" s="56"/>
      <c r="EX631" s="56"/>
      <c r="EY631" s="56"/>
      <c r="EZ631" s="56"/>
      <c r="FA631" s="56"/>
      <c r="FB631" s="56"/>
      <c r="FC631" s="56"/>
      <c r="FD631" s="56"/>
      <c r="FE631" s="56"/>
      <c r="FF631" s="56"/>
      <c r="FG631" s="56"/>
      <c r="FH631" s="56"/>
      <c r="FI631" s="56"/>
      <c r="FJ631" s="56"/>
      <c r="FK631" s="56"/>
      <c r="FL631" s="56"/>
      <c r="FM631" s="56"/>
      <c r="FN631" s="56"/>
      <c r="FO631" s="56"/>
      <c r="FP631" s="56"/>
      <c r="FQ631" s="56"/>
      <c r="FR631" s="56"/>
      <c r="FS631" s="56"/>
      <c r="FT631" s="56"/>
      <c r="FU631" s="56"/>
      <c r="FV631" s="56"/>
      <c r="FW631" s="56"/>
      <c r="FX631" s="56"/>
      <c r="FY631" s="56"/>
      <c r="FZ631" s="56"/>
      <c r="GA631" s="56"/>
      <c r="GB631" s="56"/>
      <c r="GC631" s="56"/>
      <c r="GD631" s="56"/>
      <c r="GE631" s="56"/>
      <c r="GF631" s="56"/>
      <c r="GG631" s="56"/>
      <c r="GH631" s="56"/>
      <c r="GI631" s="56"/>
      <c r="GJ631" s="56"/>
      <c r="GK631" s="56"/>
      <c r="GL631" s="56"/>
      <c r="GM631" s="56"/>
      <c r="GN631" s="56"/>
      <c r="GO631" s="56"/>
      <c r="GP631" s="56"/>
      <c r="GQ631" s="56"/>
      <c r="GR631" s="56"/>
      <c r="GS631" s="56"/>
      <c r="GT631" s="56"/>
      <c r="GU631" s="56"/>
      <c r="GV631" s="56"/>
      <c r="GW631" s="56"/>
      <c r="GX631" s="56"/>
      <c r="GY631" s="56"/>
      <c r="GZ631" s="56"/>
      <c r="HA631" s="56"/>
      <c r="HB631" s="56"/>
      <c r="HC631" s="56"/>
      <c r="HD631" s="56"/>
      <c r="HE631" s="56"/>
      <c r="HF631" s="56"/>
      <c r="HG631" s="56"/>
      <c r="HH631" s="56"/>
      <c r="HI631" s="56"/>
      <c r="HJ631" s="56"/>
      <c r="HK631" s="56"/>
      <c r="HL631" s="56"/>
      <c r="HM631" s="56"/>
      <c r="HN631" s="56"/>
      <c r="HO631" s="56"/>
      <c r="HP631" s="56"/>
      <c r="HQ631" s="56"/>
      <c r="HR631" s="56"/>
      <c r="HS631" s="56"/>
      <c r="HT631" s="56"/>
      <c r="HU631" s="56"/>
      <c r="HV631" s="56"/>
      <c r="HW631" s="56"/>
      <c r="HX631" s="56"/>
      <c r="HY631" s="56"/>
      <c r="HZ631" s="56"/>
      <c r="IA631" s="56"/>
      <c r="IB631" s="56"/>
      <c r="IC631" s="56"/>
      <c r="ID631" s="56"/>
      <c r="IE631" s="56"/>
      <c r="IF631" s="56"/>
      <c r="IG631" s="56"/>
      <c r="IH631" s="56"/>
      <c r="II631" s="56"/>
    </row>
    <row r="632" spans="3:243" x14ac:dyDescent="0.25">
      <c r="C632" s="56"/>
      <c r="D632" s="56"/>
      <c r="E632" s="56"/>
      <c r="F632" s="354"/>
      <c r="G632" s="354"/>
      <c r="H632" s="56"/>
      <c r="I632" s="56"/>
      <c r="J632" s="56"/>
      <c r="K632" s="56"/>
      <c r="L632" s="56"/>
      <c r="M632" s="598"/>
      <c r="N632" s="56"/>
      <c r="O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c r="BY632" s="56"/>
      <c r="BZ632" s="56"/>
      <c r="CA632" s="56"/>
      <c r="CB632" s="56"/>
      <c r="CC632" s="56"/>
      <c r="CD632" s="56"/>
      <c r="CE632" s="56"/>
      <c r="CF632" s="56"/>
      <c r="CG632" s="56"/>
      <c r="CH632" s="56"/>
      <c r="CI632" s="56"/>
      <c r="CJ632" s="56"/>
      <c r="CK632" s="56"/>
      <c r="CL632" s="56"/>
      <c r="CM632" s="56"/>
      <c r="CN632" s="56"/>
      <c r="CO632" s="56"/>
      <c r="CP632" s="56"/>
      <c r="CQ632" s="56"/>
      <c r="CR632" s="56"/>
      <c r="CS632" s="56"/>
      <c r="CT632" s="56"/>
      <c r="CU632" s="56"/>
      <c r="CV632" s="56"/>
      <c r="CW632" s="56"/>
      <c r="CX632" s="56"/>
      <c r="CY632" s="56"/>
      <c r="CZ632" s="56"/>
      <c r="DA632" s="56"/>
      <c r="DB632" s="56"/>
      <c r="DC632" s="56"/>
      <c r="DD632" s="56"/>
      <c r="DE632" s="56"/>
      <c r="DF632" s="56"/>
      <c r="DG632" s="56"/>
      <c r="DH632" s="56"/>
      <c r="DI632" s="56"/>
      <c r="DJ632" s="56"/>
      <c r="DK632" s="56"/>
      <c r="DL632" s="56"/>
      <c r="DM632" s="56"/>
      <c r="DN632" s="56"/>
      <c r="DO632" s="56"/>
      <c r="DP632" s="56"/>
      <c r="DQ632" s="56"/>
      <c r="DR632" s="56"/>
      <c r="DS632" s="56"/>
      <c r="DT632" s="56"/>
      <c r="DU632" s="56"/>
      <c r="DV632" s="56"/>
      <c r="DW632" s="56"/>
      <c r="DX632" s="56"/>
      <c r="DY632" s="56"/>
      <c r="DZ632" s="56"/>
      <c r="EA632" s="56"/>
      <c r="EB632" s="56"/>
      <c r="EC632" s="56"/>
      <c r="ED632" s="56"/>
      <c r="EE632" s="56"/>
      <c r="EF632" s="56"/>
      <c r="EG632" s="56"/>
      <c r="EH632" s="56"/>
      <c r="EI632" s="56"/>
      <c r="EJ632" s="56"/>
      <c r="EK632" s="56"/>
      <c r="EL632" s="56"/>
      <c r="EM632" s="56"/>
      <c r="EN632" s="56"/>
      <c r="EO632" s="56"/>
      <c r="EP632" s="56"/>
      <c r="EQ632" s="56"/>
      <c r="ER632" s="56"/>
      <c r="ES632" s="56"/>
      <c r="ET632" s="56"/>
      <c r="EU632" s="56"/>
      <c r="EV632" s="56"/>
      <c r="EW632" s="56"/>
      <c r="EX632" s="56"/>
      <c r="EY632" s="56"/>
      <c r="EZ632" s="56"/>
      <c r="FA632" s="56"/>
      <c r="FB632" s="56"/>
      <c r="FC632" s="56"/>
      <c r="FD632" s="56"/>
      <c r="FE632" s="56"/>
      <c r="FF632" s="56"/>
      <c r="FG632" s="56"/>
      <c r="FH632" s="56"/>
      <c r="FI632" s="56"/>
      <c r="FJ632" s="56"/>
      <c r="FK632" s="56"/>
      <c r="FL632" s="56"/>
      <c r="FM632" s="56"/>
      <c r="FN632" s="56"/>
      <c r="FO632" s="56"/>
      <c r="FP632" s="56"/>
      <c r="FQ632" s="56"/>
      <c r="FR632" s="56"/>
      <c r="FS632" s="56"/>
      <c r="FT632" s="56"/>
      <c r="FU632" s="56"/>
      <c r="FV632" s="56"/>
      <c r="FW632" s="56"/>
      <c r="FX632" s="56"/>
      <c r="FY632" s="56"/>
      <c r="FZ632" s="56"/>
      <c r="GA632" s="56"/>
      <c r="GB632" s="56"/>
      <c r="GC632" s="56"/>
      <c r="GD632" s="56"/>
      <c r="GE632" s="56"/>
      <c r="GF632" s="56"/>
      <c r="GG632" s="56"/>
      <c r="GH632" s="56"/>
      <c r="GI632" s="56"/>
      <c r="GJ632" s="56"/>
      <c r="GK632" s="56"/>
      <c r="GL632" s="56"/>
      <c r="GM632" s="56"/>
      <c r="GN632" s="56"/>
      <c r="GO632" s="56"/>
      <c r="GP632" s="56"/>
      <c r="GQ632" s="56"/>
      <c r="GR632" s="56"/>
      <c r="GS632" s="56"/>
      <c r="GT632" s="56"/>
      <c r="GU632" s="56"/>
      <c r="GV632" s="56"/>
      <c r="GW632" s="56"/>
      <c r="GX632" s="56"/>
      <c r="GY632" s="56"/>
      <c r="GZ632" s="56"/>
      <c r="HA632" s="56"/>
      <c r="HB632" s="56"/>
      <c r="HC632" s="56"/>
      <c r="HD632" s="56"/>
      <c r="HE632" s="56"/>
      <c r="HF632" s="56"/>
      <c r="HG632" s="56"/>
      <c r="HH632" s="56"/>
      <c r="HI632" s="56"/>
      <c r="HJ632" s="56"/>
      <c r="HK632" s="56"/>
      <c r="HL632" s="56"/>
      <c r="HM632" s="56"/>
      <c r="HN632" s="56"/>
      <c r="HO632" s="56"/>
      <c r="HP632" s="56"/>
      <c r="HQ632" s="56"/>
      <c r="HR632" s="56"/>
      <c r="HS632" s="56"/>
      <c r="HT632" s="56"/>
      <c r="HU632" s="56"/>
      <c r="HV632" s="56"/>
      <c r="HW632" s="56"/>
      <c r="HX632" s="56"/>
      <c r="HY632" s="56"/>
      <c r="HZ632" s="56"/>
      <c r="IA632" s="56"/>
      <c r="IB632" s="56"/>
      <c r="IC632" s="56"/>
      <c r="ID632" s="56"/>
      <c r="IE632" s="56"/>
      <c r="IF632" s="56"/>
      <c r="IG632" s="56"/>
      <c r="IH632" s="56"/>
      <c r="II632" s="56"/>
    </row>
    <row r="633" spans="3:243" x14ac:dyDescent="0.25">
      <c r="C633" s="56"/>
      <c r="D633" s="56"/>
      <c r="E633" s="56"/>
      <c r="F633" s="354"/>
      <c r="G633" s="354"/>
      <c r="H633" s="56"/>
      <c r="I633" s="56"/>
      <c r="J633" s="56"/>
      <c r="K633" s="56"/>
      <c r="L633" s="56"/>
      <c r="M633" s="598"/>
      <c r="N633" s="56"/>
      <c r="O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c r="BY633" s="56"/>
      <c r="BZ633" s="56"/>
      <c r="CA633" s="56"/>
      <c r="CB633" s="56"/>
      <c r="CC633" s="56"/>
      <c r="CD633" s="56"/>
      <c r="CE633" s="56"/>
      <c r="CF633" s="56"/>
      <c r="CG633" s="56"/>
      <c r="CH633" s="56"/>
      <c r="CI633" s="56"/>
      <c r="CJ633" s="56"/>
      <c r="CK633" s="56"/>
      <c r="CL633" s="56"/>
      <c r="CM633" s="56"/>
      <c r="CN633" s="56"/>
      <c r="CO633" s="56"/>
      <c r="CP633" s="56"/>
      <c r="CQ633" s="56"/>
      <c r="CR633" s="56"/>
      <c r="CS633" s="56"/>
      <c r="CT633" s="56"/>
      <c r="CU633" s="56"/>
      <c r="CV633" s="56"/>
      <c r="CW633" s="56"/>
      <c r="CX633" s="56"/>
      <c r="CY633" s="56"/>
      <c r="CZ633" s="56"/>
      <c r="DA633" s="56"/>
      <c r="DB633" s="56"/>
      <c r="DC633" s="56"/>
      <c r="DD633" s="56"/>
      <c r="DE633" s="56"/>
      <c r="DF633" s="56"/>
      <c r="DG633" s="56"/>
      <c r="DH633" s="56"/>
      <c r="DI633" s="56"/>
      <c r="DJ633" s="56"/>
      <c r="DK633" s="56"/>
      <c r="DL633" s="56"/>
      <c r="DM633" s="56"/>
      <c r="DN633" s="56"/>
      <c r="DO633" s="56"/>
      <c r="DP633" s="56"/>
      <c r="DQ633" s="56"/>
      <c r="DR633" s="56"/>
      <c r="DS633" s="56"/>
      <c r="DT633" s="56"/>
      <c r="DU633" s="56"/>
      <c r="DV633" s="56"/>
      <c r="DW633" s="56"/>
      <c r="DX633" s="56"/>
      <c r="DY633" s="56"/>
      <c r="DZ633" s="56"/>
      <c r="EA633" s="56"/>
      <c r="EB633" s="56"/>
      <c r="EC633" s="56"/>
      <c r="ED633" s="56"/>
      <c r="EE633" s="56"/>
      <c r="EF633" s="56"/>
      <c r="EG633" s="56"/>
      <c r="EH633" s="56"/>
      <c r="EI633" s="56"/>
      <c r="EJ633" s="56"/>
      <c r="EK633" s="56"/>
      <c r="EL633" s="56"/>
      <c r="EM633" s="56"/>
      <c r="EN633" s="56"/>
      <c r="EO633" s="56"/>
      <c r="EP633" s="56"/>
      <c r="EQ633" s="56"/>
      <c r="ER633" s="56"/>
      <c r="ES633" s="56"/>
      <c r="ET633" s="56"/>
      <c r="EU633" s="56"/>
      <c r="EV633" s="56"/>
      <c r="EW633" s="56"/>
      <c r="EX633" s="56"/>
      <c r="EY633" s="56"/>
      <c r="EZ633" s="56"/>
      <c r="FA633" s="56"/>
      <c r="FB633" s="56"/>
      <c r="FC633" s="56"/>
      <c r="FD633" s="56"/>
      <c r="FE633" s="56"/>
      <c r="FF633" s="56"/>
      <c r="FG633" s="56"/>
      <c r="FH633" s="56"/>
      <c r="FI633" s="56"/>
      <c r="FJ633" s="56"/>
      <c r="FK633" s="56"/>
      <c r="FL633" s="56"/>
      <c r="FM633" s="56"/>
      <c r="FN633" s="56"/>
      <c r="FO633" s="56"/>
      <c r="FP633" s="56"/>
      <c r="FQ633" s="56"/>
      <c r="FR633" s="56"/>
      <c r="FS633" s="56"/>
      <c r="FT633" s="56"/>
      <c r="FU633" s="56"/>
      <c r="FV633" s="56"/>
      <c r="FW633" s="56"/>
      <c r="FX633" s="56"/>
      <c r="FY633" s="56"/>
      <c r="FZ633" s="56"/>
      <c r="GA633" s="56"/>
      <c r="GB633" s="56"/>
      <c r="GC633" s="56"/>
      <c r="GD633" s="56"/>
      <c r="GE633" s="56"/>
      <c r="GF633" s="56"/>
      <c r="GG633" s="56"/>
      <c r="GH633" s="56"/>
      <c r="GI633" s="56"/>
      <c r="GJ633" s="56"/>
      <c r="GK633" s="56"/>
      <c r="GL633" s="56"/>
      <c r="GM633" s="56"/>
      <c r="GN633" s="56"/>
      <c r="GO633" s="56"/>
      <c r="GP633" s="56"/>
      <c r="GQ633" s="56"/>
      <c r="GR633" s="56"/>
      <c r="GS633" s="56"/>
      <c r="GT633" s="56"/>
      <c r="GU633" s="56"/>
      <c r="GV633" s="56"/>
      <c r="GW633" s="56"/>
      <c r="GX633" s="56"/>
      <c r="GY633" s="56"/>
      <c r="GZ633" s="56"/>
      <c r="HA633" s="56"/>
      <c r="HB633" s="56"/>
      <c r="HC633" s="56"/>
      <c r="HD633" s="56"/>
      <c r="HE633" s="56"/>
      <c r="HF633" s="56"/>
      <c r="HG633" s="56"/>
      <c r="HH633" s="56"/>
      <c r="HI633" s="56"/>
      <c r="HJ633" s="56"/>
      <c r="HK633" s="56"/>
      <c r="HL633" s="56"/>
      <c r="HM633" s="56"/>
      <c r="HN633" s="56"/>
      <c r="HO633" s="56"/>
      <c r="HP633" s="56"/>
      <c r="HQ633" s="56"/>
      <c r="HR633" s="56"/>
      <c r="HS633" s="56"/>
      <c r="HT633" s="56"/>
      <c r="HU633" s="56"/>
      <c r="HV633" s="56"/>
      <c r="HW633" s="56"/>
      <c r="HX633" s="56"/>
      <c r="HY633" s="56"/>
      <c r="HZ633" s="56"/>
      <c r="IA633" s="56"/>
      <c r="IB633" s="56"/>
      <c r="IC633" s="56"/>
      <c r="ID633" s="56"/>
      <c r="IE633" s="56"/>
      <c r="IF633" s="56"/>
      <c r="IG633" s="56"/>
      <c r="IH633" s="56"/>
      <c r="II633" s="56"/>
    </row>
    <row r="634" spans="3:243" x14ac:dyDescent="0.25">
      <c r="C634" s="56"/>
      <c r="D634" s="56"/>
      <c r="E634" s="56"/>
      <c r="F634" s="354"/>
      <c r="G634" s="354"/>
      <c r="H634" s="56"/>
      <c r="I634" s="56"/>
      <c r="J634" s="56"/>
      <c r="K634" s="56"/>
      <c r="L634" s="56"/>
      <c r="M634" s="598"/>
      <c r="N634" s="56"/>
      <c r="O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c r="BY634" s="56"/>
      <c r="BZ634" s="56"/>
      <c r="CA634" s="56"/>
      <c r="CB634" s="56"/>
      <c r="CC634" s="56"/>
      <c r="CD634" s="56"/>
      <c r="CE634" s="56"/>
      <c r="CF634" s="56"/>
      <c r="CG634" s="56"/>
      <c r="CH634" s="56"/>
      <c r="CI634" s="56"/>
      <c r="CJ634" s="56"/>
      <c r="CK634" s="56"/>
      <c r="CL634" s="56"/>
      <c r="CM634" s="56"/>
      <c r="CN634" s="56"/>
      <c r="CO634" s="56"/>
      <c r="CP634" s="56"/>
      <c r="CQ634" s="56"/>
      <c r="CR634" s="56"/>
      <c r="CS634" s="56"/>
      <c r="CT634" s="56"/>
      <c r="CU634" s="56"/>
      <c r="CV634" s="56"/>
      <c r="CW634" s="56"/>
      <c r="CX634" s="56"/>
      <c r="CY634" s="56"/>
      <c r="CZ634" s="56"/>
      <c r="DA634" s="56"/>
      <c r="DB634" s="56"/>
      <c r="DC634" s="56"/>
      <c r="DD634" s="56"/>
      <c r="DE634" s="56"/>
      <c r="DF634" s="56"/>
      <c r="DG634" s="56"/>
      <c r="DH634" s="56"/>
      <c r="DI634" s="56"/>
      <c r="DJ634" s="56"/>
      <c r="DK634" s="56"/>
      <c r="DL634" s="56"/>
      <c r="DM634" s="56"/>
      <c r="DN634" s="56"/>
      <c r="DO634" s="56"/>
      <c r="DP634" s="56"/>
      <c r="DQ634" s="56"/>
      <c r="DR634" s="56"/>
      <c r="DS634" s="56"/>
      <c r="DT634" s="56"/>
      <c r="DU634" s="56"/>
      <c r="DV634" s="56"/>
      <c r="DW634" s="56"/>
      <c r="DX634" s="56"/>
      <c r="DY634" s="56"/>
      <c r="DZ634" s="56"/>
      <c r="EA634" s="56"/>
      <c r="EB634" s="56"/>
      <c r="EC634" s="56"/>
      <c r="ED634" s="56"/>
      <c r="EE634" s="56"/>
      <c r="EF634" s="56"/>
      <c r="EG634" s="56"/>
      <c r="EH634" s="56"/>
      <c r="EI634" s="56"/>
      <c r="EJ634" s="56"/>
      <c r="EK634" s="56"/>
      <c r="EL634" s="56"/>
      <c r="EM634" s="56"/>
      <c r="EN634" s="56"/>
      <c r="EO634" s="56"/>
      <c r="EP634" s="56"/>
      <c r="EQ634" s="56"/>
      <c r="ER634" s="56"/>
      <c r="ES634" s="56"/>
      <c r="ET634" s="56"/>
      <c r="EU634" s="56"/>
      <c r="EV634" s="56"/>
      <c r="EW634" s="56"/>
      <c r="EX634" s="56"/>
      <c r="EY634" s="56"/>
      <c r="EZ634" s="56"/>
      <c r="FA634" s="56"/>
      <c r="FB634" s="56"/>
      <c r="FC634" s="56"/>
      <c r="FD634" s="56"/>
      <c r="FE634" s="56"/>
      <c r="FF634" s="56"/>
      <c r="FG634" s="56"/>
      <c r="FH634" s="56"/>
      <c r="FI634" s="56"/>
      <c r="FJ634" s="56"/>
      <c r="FK634" s="56"/>
      <c r="FL634" s="56"/>
      <c r="FM634" s="56"/>
      <c r="FN634" s="56"/>
      <c r="FO634" s="56"/>
      <c r="FP634" s="56"/>
      <c r="FQ634" s="56"/>
      <c r="FR634" s="56"/>
      <c r="FS634" s="56"/>
      <c r="FT634" s="56"/>
      <c r="FU634" s="56"/>
      <c r="FV634" s="56"/>
      <c r="FW634" s="56"/>
      <c r="FX634" s="56"/>
      <c r="FY634" s="56"/>
      <c r="FZ634" s="56"/>
      <c r="GA634" s="56"/>
      <c r="GB634" s="56"/>
      <c r="GC634" s="56"/>
      <c r="GD634" s="56"/>
      <c r="GE634" s="56"/>
      <c r="GF634" s="56"/>
      <c r="GG634" s="56"/>
      <c r="GH634" s="56"/>
      <c r="GI634" s="56"/>
      <c r="GJ634" s="56"/>
      <c r="GK634" s="56"/>
      <c r="GL634" s="56"/>
      <c r="GM634" s="56"/>
      <c r="GN634" s="56"/>
      <c r="GO634" s="56"/>
      <c r="GP634" s="56"/>
      <c r="GQ634" s="56"/>
      <c r="GR634" s="56"/>
      <c r="GS634" s="56"/>
      <c r="GT634" s="56"/>
      <c r="GU634" s="56"/>
      <c r="GV634" s="56"/>
      <c r="GW634" s="56"/>
      <c r="GX634" s="56"/>
      <c r="GY634" s="56"/>
      <c r="GZ634" s="56"/>
      <c r="HA634" s="56"/>
      <c r="HB634" s="56"/>
      <c r="HC634" s="56"/>
      <c r="HD634" s="56"/>
      <c r="HE634" s="56"/>
      <c r="HF634" s="56"/>
      <c r="HG634" s="56"/>
      <c r="HH634" s="56"/>
      <c r="HI634" s="56"/>
      <c r="HJ634" s="56"/>
      <c r="HK634" s="56"/>
      <c r="HL634" s="56"/>
      <c r="HM634" s="56"/>
      <c r="HN634" s="56"/>
      <c r="HO634" s="56"/>
      <c r="HP634" s="56"/>
      <c r="HQ634" s="56"/>
      <c r="HR634" s="56"/>
      <c r="HS634" s="56"/>
      <c r="HT634" s="56"/>
      <c r="HU634" s="56"/>
      <c r="HV634" s="56"/>
      <c r="HW634" s="56"/>
      <c r="HX634" s="56"/>
      <c r="HY634" s="56"/>
      <c r="HZ634" s="56"/>
      <c r="IA634" s="56"/>
      <c r="IB634" s="56"/>
      <c r="IC634" s="56"/>
      <c r="ID634" s="56"/>
      <c r="IE634" s="56"/>
      <c r="IF634" s="56"/>
      <c r="IG634" s="56"/>
      <c r="IH634" s="56"/>
      <c r="II634" s="56"/>
    </row>
    <row r="635" spans="3:243" x14ac:dyDescent="0.25">
      <c r="C635" s="56"/>
      <c r="D635" s="56"/>
      <c r="E635" s="56"/>
      <c r="F635" s="354"/>
      <c r="G635" s="354"/>
      <c r="H635" s="56"/>
      <c r="I635" s="56"/>
      <c r="J635" s="56"/>
      <c r="K635" s="56"/>
      <c r="L635" s="56"/>
      <c r="M635" s="598"/>
      <c r="N635" s="56"/>
      <c r="O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c r="BY635" s="56"/>
      <c r="BZ635" s="56"/>
      <c r="CA635" s="56"/>
      <c r="CB635" s="56"/>
      <c r="CC635" s="56"/>
      <c r="CD635" s="56"/>
      <c r="CE635" s="56"/>
      <c r="CF635" s="56"/>
      <c r="CG635" s="56"/>
      <c r="CH635" s="56"/>
      <c r="CI635" s="56"/>
      <c r="CJ635" s="56"/>
      <c r="CK635" s="56"/>
      <c r="CL635" s="56"/>
      <c r="CM635" s="56"/>
      <c r="CN635" s="56"/>
      <c r="CO635" s="56"/>
      <c r="CP635" s="56"/>
      <c r="CQ635" s="56"/>
      <c r="CR635" s="56"/>
      <c r="CS635" s="56"/>
      <c r="CT635" s="56"/>
      <c r="CU635" s="56"/>
      <c r="CV635" s="56"/>
      <c r="CW635" s="56"/>
      <c r="CX635" s="56"/>
      <c r="CY635" s="56"/>
      <c r="CZ635" s="56"/>
      <c r="DA635" s="56"/>
      <c r="DB635" s="56"/>
      <c r="DC635" s="56"/>
      <c r="DD635" s="56"/>
      <c r="DE635" s="56"/>
      <c r="DF635" s="56"/>
      <c r="DG635" s="56"/>
      <c r="DH635" s="56"/>
      <c r="DI635" s="56"/>
      <c r="DJ635" s="56"/>
      <c r="DK635" s="56"/>
      <c r="DL635" s="56"/>
      <c r="DM635" s="56"/>
      <c r="DN635" s="56"/>
      <c r="DO635" s="56"/>
      <c r="DP635" s="56"/>
      <c r="DQ635" s="56"/>
      <c r="DR635" s="56"/>
      <c r="DS635" s="56"/>
      <c r="DT635" s="56"/>
      <c r="DU635" s="56"/>
      <c r="DV635" s="56"/>
      <c r="DW635" s="56"/>
      <c r="DX635" s="56"/>
      <c r="DY635" s="56"/>
      <c r="DZ635" s="56"/>
      <c r="EA635" s="56"/>
      <c r="EB635" s="56"/>
      <c r="EC635" s="56"/>
      <c r="ED635" s="56"/>
      <c r="EE635" s="56"/>
      <c r="EF635" s="56"/>
      <c r="EG635" s="56"/>
      <c r="EH635" s="56"/>
      <c r="EI635" s="56"/>
      <c r="EJ635" s="56"/>
      <c r="EK635" s="56"/>
      <c r="EL635" s="56"/>
      <c r="EM635" s="56"/>
      <c r="EN635" s="56"/>
      <c r="EO635" s="56"/>
      <c r="EP635" s="56"/>
      <c r="EQ635" s="56"/>
      <c r="ER635" s="56"/>
      <c r="ES635" s="56"/>
      <c r="ET635" s="56"/>
      <c r="EU635" s="56"/>
      <c r="EV635" s="56"/>
      <c r="EW635" s="56"/>
      <c r="EX635" s="56"/>
      <c r="EY635" s="56"/>
      <c r="EZ635" s="56"/>
      <c r="FA635" s="56"/>
      <c r="FB635" s="56"/>
      <c r="FC635" s="56"/>
      <c r="FD635" s="56"/>
      <c r="FE635" s="56"/>
      <c r="FF635" s="56"/>
      <c r="FG635" s="56"/>
      <c r="FH635" s="56"/>
      <c r="FI635" s="56"/>
      <c r="FJ635" s="56"/>
      <c r="FK635" s="56"/>
      <c r="FL635" s="56"/>
      <c r="FM635" s="56"/>
      <c r="FN635" s="56"/>
      <c r="FO635" s="56"/>
      <c r="FP635" s="56"/>
      <c r="FQ635" s="56"/>
      <c r="FR635" s="56"/>
      <c r="FS635" s="56"/>
      <c r="FT635" s="56"/>
      <c r="FU635" s="56"/>
      <c r="FV635" s="56"/>
      <c r="FW635" s="56"/>
      <c r="FX635" s="56"/>
      <c r="FY635" s="56"/>
      <c r="FZ635" s="56"/>
      <c r="GA635" s="56"/>
      <c r="GB635" s="56"/>
      <c r="GC635" s="56"/>
      <c r="GD635" s="56"/>
      <c r="GE635" s="56"/>
      <c r="GF635" s="56"/>
      <c r="GG635" s="56"/>
      <c r="GH635" s="56"/>
      <c r="GI635" s="56"/>
      <c r="GJ635" s="56"/>
      <c r="GK635" s="56"/>
      <c r="GL635" s="56"/>
      <c r="GM635" s="56"/>
      <c r="GN635" s="56"/>
      <c r="GO635" s="56"/>
      <c r="GP635" s="56"/>
      <c r="GQ635" s="56"/>
      <c r="GR635" s="56"/>
      <c r="GS635" s="56"/>
      <c r="GT635" s="56"/>
      <c r="GU635" s="56"/>
      <c r="GV635" s="56"/>
      <c r="GW635" s="56"/>
      <c r="GX635" s="56"/>
      <c r="GY635" s="56"/>
      <c r="GZ635" s="56"/>
      <c r="HA635" s="56"/>
      <c r="HB635" s="56"/>
      <c r="HC635" s="56"/>
      <c r="HD635" s="56"/>
      <c r="HE635" s="56"/>
      <c r="HF635" s="56"/>
      <c r="HG635" s="56"/>
      <c r="HH635" s="56"/>
      <c r="HI635" s="56"/>
      <c r="HJ635" s="56"/>
      <c r="HK635" s="56"/>
      <c r="HL635" s="56"/>
      <c r="HM635" s="56"/>
      <c r="HN635" s="56"/>
      <c r="HO635" s="56"/>
      <c r="HP635" s="56"/>
      <c r="HQ635" s="56"/>
      <c r="HR635" s="56"/>
      <c r="HS635" s="56"/>
      <c r="HT635" s="56"/>
      <c r="HU635" s="56"/>
      <c r="HV635" s="56"/>
      <c r="HW635" s="56"/>
      <c r="HX635" s="56"/>
      <c r="HY635" s="56"/>
      <c r="HZ635" s="56"/>
      <c r="IA635" s="56"/>
      <c r="IB635" s="56"/>
      <c r="IC635" s="56"/>
      <c r="ID635" s="56"/>
      <c r="IE635" s="56"/>
      <c r="IF635" s="56"/>
      <c r="IG635" s="56"/>
      <c r="IH635" s="56"/>
      <c r="II635" s="56"/>
    </row>
    <row r="636" spans="3:243" x14ac:dyDescent="0.25">
      <c r="C636" s="56"/>
      <c r="D636" s="56"/>
      <c r="E636" s="56"/>
      <c r="F636" s="354"/>
      <c r="G636" s="354"/>
      <c r="H636" s="56"/>
      <c r="I636" s="56"/>
      <c r="J636" s="56"/>
      <c r="K636" s="56"/>
      <c r="L636" s="56"/>
      <c r="M636" s="598"/>
      <c r="N636" s="56"/>
      <c r="O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c r="BY636" s="56"/>
      <c r="BZ636" s="56"/>
      <c r="CA636" s="56"/>
      <c r="CB636" s="56"/>
      <c r="CC636" s="56"/>
      <c r="CD636" s="56"/>
      <c r="CE636" s="56"/>
      <c r="CF636" s="56"/>
      <c r="CG636" s="56"/>
      <c r="CH636" s="56"/>
      <c r="CI636" s="56"/>
      <c r="CJ636" s="56"/>
      <c r="CK636" s="56"/>
      <c r="CL636" s="56"/>
      <c r="CM636" s="56"/>
      <c r="CN636" s="56"/>
      <c r="CO636" s="56"/>
      <c r="CP636" s="56"/>
      <c r="CQ636" s="56"/>
      <c r="CR636" s="56"/>
      <c r="CS636" s="56"/>
      <c r="CT636" s="56"/>
      <c r="CU636" s="56"/>
      <c r="CV636" s="56"/>
      <c r="CW636" s="56"/>
      <c r="CX636" s="56"/>
      <c r="CY636" s="56"/>
      <c r="CZ636" s="56"/>
      <c r="DA636" s="56"/>
      <c r="DB636" s="56"/>
      <c r="DC636" s="56"/>
      <c r="DD636" s="56"/>
      <c r="DE636" s="56"/>
      <c r="DF636" s="56"/>
      <c r="DG636" s="56"/>
      <c r="DH636" s="56"/>
      <c r="DI636" s="56"/>
      <c r="DJ636" s="56"/>
      <c r="DK636" s="56"/>
      <c r="DL636" s="56"/>
      <c r="DM636" s="56"/>
      <c r="DN636" s="56"/>
      <c r="DO636" s="56"/>
      <c r="DP636" s="56"/>
      <c r="DQ636" s="56"/>
      <c r="DR636" s="56"/>
      <c r="DS636" s="56"/>
      <c r="DT636" s="56"/>
      <c r="DU636" s="56"/>
      <c r="DV636" s="56"/>
      <c r="DW636" s="56"/>
      <c r="DX636" s="56"/>
      <c r="DY636" s="56"/>
      <c r="DZ636" s="56"/>
      <c r="EA636" s="56"/>
      <c r="EB636" s="56"/>
      <c r="EC636" s="56"/>
      <c r="ED636" s="56"/>
      <c r="EE636" s="56"/>
      <c r="EF636" s="56"/>
      <c r="EG636" s="56"/>
      <c r="EH636" s="56"/>
      <c r="EI636" s="56"/>
      <c r="EJ636" s="56"/>
      <c r="EK636" s="56"/>
      <c r="EL636" s="56"/>
      <c r="EM636" s="56"/>
      <c r="EN636" s="56"/>
      <c r="EO636" s="56"/>
      <c r="EP636" s="56"/>
      <c r="EQ636" s="56"/>
      <c r="ER636" s="56"/>
      <c r="ES636" s="56"/>
      <c r="ET636" s="56"/>
      <c r="EU636" s="56"/>
      <c r="EV636" s="56"/>
      <c r="EW636" s="56"/>
      <c r="EX636" s="56"/>
      <c r="EY636" s="56"/>
      <c r="EZ636" s="56"/>
      <c r="FA636" s="56"/>
      <c r="FB636" s="56"/>
      <c r="FC636" s="56"/>
      <c r="FD636" s="56"/>
      <c r="FE636" s="56"/>
      <c r="FF636" s="56"/>
      <c r="FG636" s="56"/>
      <c r="FH636" s="56"/>
      <c r="FI636" s="56"/>
      <c r="FJ636" s="56"/>
      <c r="FK636" s="56"/>
      <c r="FL636" s="56"/>
      <c r="FM636" s="56"/>
      <c r="FN636" s="56"/>
      <c r="FO636" s="56"/>
      <c r="FP636" s="56"/>
      <c r="FQ636" s="56"/>
      <c r="FR636" s="56"/>
      <c r="FS636" s="56"/>
      <c r="FT636" s="56"/>
      <c r="FU636" s="56"/>
      <c r="FV636" s="56"/>
      <c r="FW636" s="56"/>
      <c r="FX636" s="56"/>
      <c r="FY636" s="56"/>
      <c r="FZ636" s="56"/>
      <c r="GA636" s="56"/>
      <c r="GB636" s="56"/>
      <c r="GC636" s="56"/>
      <c r="GD636" s="56"/>
      <c r="GE636" s="56"/>
      <c r="GF636" s="56"/>
      <c r="GG636" s="56"/>
      <c r="GH636" s="56"/>
      <c r="GI636" s="56"/>
      <c r="GJ636" s="56"/>
      <c r="GK636" s="56"/>
      <c r="GL636" s="56"/>
      <c r="GM636" s="56"/>
      <c r="GN636" s="56"/>
      <c r="GO636" s="56"/>
      <c r="GP636" s="56"/>
      <c r="GQ636" s="56"/>
      <c r="GR636" s="56"/>
      <c r="GS636" s="56"/>
      <c r="GT636" s="56"/>
      <c r="GU636" s="56"/>
      <c r="GV636" s="56"/>
      <c r="GW636" s="56"/>
      <c r="GX636" s="56"/>
      <c r="GY636" s="56"/>
      <c r="GZ636" s="56"/>
      <c r="HA636" s="56"/>
      <c r="HB636" s="56"/>
      <c r="HC636" s="56"/>
      <c r="HD636" s="56"/>
      <c r="HE636" s="56"/>
      <c r="HF636" s="56"/>
      <c r="HG636" s="56"/>
      <c r="HH636" s="56"/>
      <c r="HI636" s="56"/>
      <c r="HJ636" s="56"/>
      <c r="HK636" s="56"/>
      <c r="HL636" s="56"/>
      <c r="HM636" s="56"/>
      <c r="HN636" s="56"/>
      <c r="HO636" s="56"/>
      <c r="HP636" s="56"/>
      <c r="HQ636" s="56"/>
      <c r="HR636" s="56"/>
      <c r="HS636" s="56"/>
      <c r="HT636" s="56"/>
      <c r="HU636" s="56"/>
      <c r="HV636" s="56"/>
      <c r="HW636" s="56"/>
      <c r="HX636" s="56"/>
      <c r="HY636" s="56"/>
      <c r="HZ636" s="56"/>
      <c r="IA636" s="56"/>
      <c r="IB636" s="56"/>
      <c r="IC636" s="56"/>
      <c r="ID636" s="56"/>
      <c r="IE636" s="56"/>
      <c r="IF636" s="56"/>
      <c r="IG636" s="56"/>
      <c r="IH636" s="56"/>
      <c r="II636" s="56"/>
    </row>
    <row r="637" spans="3:243" x14ac:dyDescent="0.25">
      <c r="C637" s="56"/>
      <c r="D637" s="56"/>
      <c r="E637" s="56"/>
      <c r="F637" s="354"/>
      <c r="G637" s="354"/>
      <c r="H637" s="56"/>
      <c r="I637" s="56"/>
      <c r="J637" s="56"/>
      <c r="K637" s="56"/>
      <c r="L637" s="56"/>
      <c r="M637" s="598"/>
      <c r="N637" s="56"/>
      <c r="O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c r="BY637" s="56"/>
      <c r="BZ637" s="56"/>
      <c r="CA637" s="56"/>
      <c r="CB637" s="56"/>
      <c r="CC637" s="56"/>
      <c r="CD637" s="56"/>
      <c r="CE637" s="56"/>
      <c r="CF637" s="56"/>
      <c r="CG637" s="56"/>
      <c r="CH637" s="56"/>
      <c r="CI637" s="56"/>
      <c r="CJ637" s="56"/>
      <c r="CK637" s="56"/>
      <c r="CL637" s="56"/>
      <c r="CM637" s="56"/>
      <c r="CN637" s="56"/>
      <c r="CO637" s="56"/>
      <c r="CP637" s="56"/>
      <c r="CQ637" s="56"/>
      <c r="CR637" s="56"/>
      <c r="CS637" s="56"/>
      <c r="CT637" s="56"/>
      <c r="CU637" s="56"/>
      <c r="CV637" s="56"/>
      <c r="CW637" s="56"/>
      <c r="CX637" s="56"/>
      <c r="CY637" s="56"/>
      <c r="CZ637" s="56"/>
      <c r="DA637" s="56"/>
      <c r="DB637" s="56"/>
      <c r="DC637" s="56"/>
      <c r="DD637" s="56"/>
      <c r="DE637" s="56"/>
      <c r="DF637" s="56"/>
      <c r="DG637" s="56"/>
      <c r="DH637" s="56"/>
      <c r="DI637" s="56"/>
      <c r="DJ637" s="56"/>
      <c r="DK637" s="56"/>
      <c r="DL637" s="56"/>
      <c r="DM637" s="56"/>
      <c r="DN637" s="56"/>
      <c r="DO637" s="56"/>
      <c r="DP637" s="56"/>
      <c r="DQ637" s="56"/>
      <c r="DR637" s="56"/>
      <c r="DS637" s="56"/>
      <c r="DT637" s="56"/>
      <c r="DU637" s="56"/>
      <c r="DV637" s="56"/>
      <c r="DW637" s="56"/>
      <c r="DX637" s="56"/>
      <c r="DY637" s="56"/>
      <c r="DZ637" s="56"/>
      <c r="EA637" s="56"/>
      <c r="EB637" s="56"/>
      <c r="EC637" s="56"/>
      <c r="ED637" s="56"/>
      <c r="EE637" s="56"/>
      <c r="EF637" s="56"/>
      <c r="EG637" s="56"/>
      <c r="EH637" s="56"/>
      <c r="EI637" s="56"/>
      <c r="EJ637" s="56"/>
      <c r="EK637" s="56"/>
      <c r="EL637" s="56"/>
      <c r="EM637" s="56"/>
      <c r="EN637" s="56"/>
      <c r="EO637" s="56"/>
      <c r="EP637" s="56"/>
      <c r="EQ637" s="56"/>
      <c r="ER637" s="56"/>
      <c r="ES637" s="56"/>
      <c r="ET637" s="56"/>
      <c r="EU637" s="56"/>
      <c r="EV637" s="56"/>
      <c r="EW637" s="56"/>
      <c r="EX637" s="56"/>
      <c r="EY637" s="56"/>
      <c r="EZ637" s="56"/>
      <c r="FA637" s="56"/>
      <c r="FB637" s="56"/>
      <c r="FC637" s="56"/>
      <c r="FD637" s="56"/>
      <c r="FE637" s="56"/>
      <c r="FF637" s="56"/>
      <c r="FG637" s="56"/>
      <c r="FH637" s="56"/>
      <c r="FI637" s="56"/>
      <c r="FJ637" s="56"/>
      <c r="FK637" s="56"/>
      <c r="FL637" s="56"/>
      <c r="FM637" s="56"/>
      <c r="FN637" s="56"/>
      <c r="FO637" s="56"/>
      <c r="FP637" s="56"/>
      <c r="FQ637" s="56"/>
      <c r="FR637" s="56"/>
      <c r="FS637" s="56"/>
      <c r="FT637" s="56"/>
      <c r="FU637" s="56"/>
      <c r="FV637" s="56"/>
      <c r="FW637" s="56"/>
      <c r="FX637" s="56"/>
      <c r="FY637" s="56"/>
      <c r="FZ637" s="56"/>
      <c r="GA637" s="56"/>
      <c r="GB637" s="56"/>
      <c r="GC637" s="56"/>
      <c r="GD637" s="56"/>
      <c r="GE637" s="56"/>
      <c r="GF637" s="56"/>
      <c r="GG637" s="56"/>
      <c r="GH637" s="56"/>
      <c r="GI637" s="56"/>
      <c r="GJ637" s="56"/>
      <c r="GK637" s="56"/>
      <c r="GL637" s="56"/>
      <c r="GM637" s="56"/>
      <c r="GN637" s="56"/>
      <c r="GO637" s="56"/>
      <c r="GP637" s="56"/>
      <c r="GQ637" s="56"/>
      <c r="GR637" s="56"/>
      <c r="GS637" s="56"/>
      <c r="GT637" s="56"/>
      <c r="GU637" s="56"/>
      <c r="GV637" s="56"/>
      <c r="GW637" s="56"/>
      <c r="GX637" s="56"/>
      <c r="GY637" s="56"/>
      <c r="GZ637" s="56"/>
      <c r="HA637" s="56"/>
      <c r="HB637" s="56"/>
      <c r="HC637" s="56"/>
      <c r="HD637" s="56"/>
      <c r="HE637" s="56"/>
      <c r="HF637" s="56"/>
      <c r="HG637" s="56"/>
      <c r="HH637" s="56"/>
      <c r="HI637" s="56"/>
      <c r="HJ637" s="56"/>
      <c r="HK637" s="56"/>
      <c r="HL637" s="56"/>
      <c r="HM637" s="56"/>
      <c r="HN637" s="56"/>
      <c r="HO637" s="56"/>
      <c r="HP637" s="56"/>
      <c r="HQ637" s="56"/>
      <c r="HR637" s="56"/>
      <c r="HS637" s="56"/>
      <c r="HT637" s="56"/>
      <c r="HU637" s="56"/>
      <c r="HV637" s="56"/>
      <c r="HW637" s="56"/>
      <c r="HX637" s="56"/>
      <c r="HY637" s="56"/>
      <c r="HZ637" s="56"/>
      <c r="IA637" s="56"/>
      <c r="IB637" s="56"/>
      <c r="IC637" s="56"/>
      <c r="ID637" s="56"/>
      <c r="IE637" s="56"/>
      <c r="IF637" s="56"/>
      <c r="IG637" s="56"/>
      <c r="IH637" s="56"/>
      <c r="II637" s="56"/>
    </row>
    <row r="638" spans="3:243" x14ac:dyDescent="0.25">
      <c r="C638" s="56"/>
      <c r="D638" s="56"/>
      <c r="E638" s="56"/>
      <c r="F638" s="354"/>
      <c r="G638" s="354"/>
      <c r="H638" s="56"/>
      <c r="I638" s="56"/>
      <c r="J638" s="56"/>
      <c r="K638" s="56"/>
      <c r="L638" s="56"/>
      <c r="M638" s="598"/>
      <c r="N638" s="56"/>
      <c r="O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c r="BY638" s="56"/>
      <c r="BZ638" s="56"/>
      <c r="CA638" s="56"/>
      <c r="CB638" s="56"/>
      <c r="CC638" s="56"/>
      <c r="CD638" s="56"/>
      <c r="CE638" s="56"/>
      <c r="CF638" s="56"/>
      <c r="CG638" s="56"/>
      <c r="CH638" s="56"/>
      <c r="CI638" s="56"/>
      <c r="CJ638" s="56"/>
      <c r="CK638" s="56"/>
      <c r="CL638" s="56"/>
      <c r="CM638" s="56"/>
      <c r="CN638" s="56"/>
      <c r="CO638" s="56"/>
      <c r="CP638" s="56"/>
      <c r="CQ638" s="56"/>
      <c r="CR638" s="56"/>
      <c r="CS638" s="56"/>
      <c r="CT638" s="56"/>
      <c r="CU638" s="56"/>
      <c r="CV638" s="56"/>
      <c r="CW638" s="56"/>
      <c r="CX638" s="56"/>
      <c r="CY638" s="56"/>
      <c r="CZ638" s="56"/>
      <c r="DA638" s="56"/>
      <c r="DB638" s="56"/>
      <c r="DC638" s="56"/>
      <c r="DD638" s="56"/>
      <c r="DE638" s="56"/>
      <c r="DF638" s="56"/>
      <c r="DG638" s="56"/>
      <c r="DH638" s="56"/>
      <c r="DI638" s="56"/>
      <c r="DJ638" s="56"/>
      <c r="DK638" s="56"/>
      <c r="DL638" s="56"/>
      <c r="DM638" s="56"/>
      <c r="DN638" s="56"/>
      <c r="DO638" s="56"/>
      <c r="DP638" s="56"/>
      <c r="DQ638" s="56"/>
      <c r="DR638" s="56"/>
      <c r="DS638" s="56"/>
      <c r="DT638" s="56"/>
      <c r="DU638" s="56"/>
      <c r="DV638" s="56"/>
      <c r="DW638" s="56"/>
      <c r="DX638" s="56"/>
      <c r="DY638" s="56"/>
      <c r="DZ638" s="56"/>
      <c r="EA638" s="56"/>
      <c r="EB638" s="56"/>
      <c r="EC638" s="56"/>
      <c r="ED638" s="56"/>
      <c r="EE638" s="56"/>
      <c r="EF638" s="56"/>
      <c r="EG638" s="56"/>
      <c r="EH638" s="56"/>
      <c r="EI638" s="56"/>
      <c r="EJ638" s="56"/>
      <c r="EK638" s="56"/>
      <c r="EL638" s="56"/>
      <c r="EM638" s="56"/>
      <c r="EN638" s="56"/>
      <c r="EO638" s="56"/>
      <c r="EP638" s="56"/>
      <c r="EQ638" s="56"/>
      <c r="ER638" s="56"/>
      <c r="ES638" s="56"/>
      <c r="ET638" s="56"/>
      <c r="EU638" s="56"/>
      <c r="EV638" s="56"/>
      <c r="EW638" s="56"/>
      <c r="EX638" s="56"/>
      <c r="EY638" s="56"/>
      <c r="EZ638" s="56"/>
      <c r="FA638" s="56"/>
      <c r="FB638" s="56"/>
      <c r="FC638" s="56"/>
      <c r="FD638" s="56"/>
      <c r="FE638" s="56"/>
      <c r="FF638" s="56"/>
      <c r="FG638" s="56"/>
      <c r="FH638" s="56"/>
      <c r="FI638" s="56"/>
      <c r="FJ638" s="56"/>
      <c r="FK638" s="56"/>
      <c r="FL638" s="56"/>
      <c r="FM638" s="56"/>
      <c r="FN638" s="56"/>
      <c r="FO638" s="56"/>
      <c r="FP638" s="56"/>
      <c r="FQ638" s="56"/>
      <c r="FR638" s="56"/>
      <c r="FS638" s="56"/>
      <c r="FT638" s="56"/>
      <c r="FU638" s="56"/>
      <c r="FV638" s="56"/>
      <c r="FW638" s="56"/>
      <c r="FX638" s="56"/>
      <c r="FY638" s="56"/>
      <c r="FZ638" s="56"/>
      <c r="GA638" s="56"/>
      <c r="GB638" s="56"/>
      <c r="GC638" s="56"/>
      <c r="GD638" s="56"/>
      <c r="GE638" s="56"/>
      <c r="GF638" s="56"/>
      <c r="GG638" s="56"/>
      <c r="GH638" s="56"/>
      <c r="GI638" s="56"/>
      <c r="GJ638" s="56"/>
      <c r="GK638" s="56"/>
      <c r="GL638" s="56"/>
      <c r="GM638" s="56"/>
      <c r="GN638" s="56"/>
      <c r="GO638" s="56"/>
      <c r="GP638" s="56"/>
      <c r="GQ638" s="56"/>
      <c r="GR638" s="56"/>
      <c r="GS638" s="56"/>
      <c r="GT638" s="56"/>
      <c r="GU638" s="56"/>
      <c r="GV638" s="56"/>
      <c r="GW638" s="56"/>
      <c r="GX638" s="56"/>
      <c r="GY638" s="56"/>
      <c r="GZ638" s="56"/>
      <c r="HA638" s="56"/>
      <c r="HB638" s="56"/>
      <c r="HC638" s="56"/>
      <c r="HD638" s="56"/>
      <c r="HE638" s="56"/>
      <c r="HF638" s="56"/>
      <c r="HG638" s="56"/>
      <c r="HH638" s="56"/>
      <c r="HI638" s="56"/>
      <c r="HJ638" s="56"/>
      <c r="HK638" s="56"/>
      <c r="HL638" s="56"/>
      <c r="HM638" s="56"/>
      <c r="HN638" s="56"/>
      <c r="HO638" s="56"/>
      <c r="HP638" s="56"/>
      <c r="HQ638" s="56"/>
      <c r="HR638" s="56"/>
      <c r="HS638" s="56"/>
      <c r="HT638" s="56"/>
      <c r="HU638" s="56"/>
      <c r="HV638" s="56"/>
      <c r="HW638" s="56"/>
      <c r="HX638" s="56"/>
      <c r="HY638" s="56"/>
      <c r="HZ638" s="56"/>
      <c r="IA638" s="56"/>
      <c r="IB638" s="56"/>
      <c r="IC638" s="56"/>
      <c r="ID638" s="56"/>
      <c r="IE638" s="56"/>
      <c r="IF638" s="56"/>
      <c r="IG638" s="56"/>
      <c r="IH638" s="56"/>
      <c r="II638" s="56"/>
    </row>
    <row r="639" spans="3:243" x14ac:dyDescent="0.25">
      <c r="C639" s="56"/>
      <c r="D639" s="56"/>
      <c r="E639" s="56"/>
      <c r="F639" s="354"/>
      <c r="G639" s="354"/>
      <c r="H639" s="56"/>
      <c r="I639" s="56"/>
      <c r="J639" s="56"/>
      <c r="K639" s="56"/>
      <c r="L639" s="56"/>
      <c r="M639" s="598"/>
      <c r="N639" s="56"/>
      <c r="O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c r="BY639" s="56"/>
      <c r="BZ639" s="56"/>
      <c r="CA639" s="56"/>
      <c r="CB639" s="56"/>
      <c r="CC639" s="56"/>
      <c r="CD639" s="56"/>
      <c r="CE639" s="56"/>
      <c r="CF639" s="56"/>
      <c r="CG639" s="56"/>
      <c r="CH639" s="56"/>
      <c r="CI639" s="56"/>
      <c r="CJ639" s="56"/>
      <c r="CK639" s="56"/>
      <c r="CL639" s="56"/>
      <c r="CM639" s="56"/>
      <c r="CN639" s="56"/>
      <c r="CO639" s="56"/>
      <c r="CP639" s="56"/>
      <c r="CQ639" s="56"/>
      <c r="CR639" s="56"/>
      <c r="CS639" s="56"/>
      <c r="CT639" s="56"/>
      <c r="CU639" s="56"/>
      <c r="CV639" s="56"/>
      <c r="CW639" s="56"/>
      <c r="CX639" s="56"/>
      <c r="CY639" s="56"/>
      <c r="CZ639" s="56"/>
      <c r="DA639" s="56"/>
      <c r="DB639" s="56"/>
      <c r="DC639" s="56"/>
      <c r="DD639" s="56"/>
      <c r="DE639" s="56"/>
      <c r="DF639" s="56"/>
      <c r="DG639" s="56"/>
      <c r="DH639" s="56"/>
      <c r="DI639" s="56"/>
      <c r="DJ639" s="56"/>
      <c r="DK639" s="56"/>
      <c r="DL639" s="56"/>
      <c r="DM639" s="56"/>
      <c r="DN639" s="56"/>
      <c r="DO639" s="56"/>
      <c r="DP639" s="56"/>
      <c r="DQ639" s="56"/>
      <c r="DR639" s="56"/>
      <c r="DS639" s="56"/>
      <c r="DT639" s="56"/>
      <c r="DU639" s="56"/>
      <c r="DV639" s="56"/>
      <c r="DW639" s="56"/>
      <c r="DX639" s="56"/>
      <c r="DY639" s="56"/>
      <c r="DZ639" s="56"/>
      <c r="EA639" s="56"/>
      <c r="EB639" s="56"/>
      <c r="EC639" s="56"/>
      <c r="ED639" s="56"/>
      <c r="EE639" s="56"/>
      <c r="EF639" s="56"/>
      <c r="EG639" s="56"/>
      <c r="EH639" s="56"/>
      <c r="EI639" s="56"/>
      <c r="EJ639" s="56"/>
      <c r="EK639" s="56"/>
      <c r="EL639" s="56"/>
      <c r="EM639" s="56"/>
      <c r="EN639" s="56"/>
      <c r="EO639" s="56"/>
      <c r="EP639" s="56"/>
      <c r="EQ639" s="56"/>
      <c r="ER639" s="56"/>
      <c r="ES639" s="56"/>
      <c r="ET639" s="56"/>
      <c r="EU639" s="56"/>
      <c r="EV639" s="56"/>
      <c r="EW639" s="56"/>
      <c r="EX639" s="56"/>
      <c r="EY639" s="56"/>
      <c r="EZ639" s="56"/>
      <c r="FA639" s="56"/>
      <c r="FB639" s="56"/>
      <c r="FC639" s="56"/>
      <c r="FD639" s="56"/>
      <c r="FE639" s="56"/>
      <c r="FF639" s="56"/>
      <c r="FG639" s="56"/>
      <c r="FH639" s="56"/>
      <c r="FI639" s="56"/>
      <c r="FJ639" s="56"/>
      <c r="FK639" s="56"/>
      <c r="FL639" s="56"/>
      <c r="FM639" s="56"/>
      <c r="FN639" s="56"/>
      <c r="FO639" s="56"/>
      <c r="FP639" s="56"/>
      <c r="FQ639" s="56"/>
      <c r="FR639" s="56"/>
      <c r="FS639" s="56"/>
      <c r="FT639" s="56"/>
      <c r="FU639" s="56"/>
      <c r="FV639" s="56"/>
      <c r="FW639" s="56"/>
      <c r="FX639" s="56"/>
      <c r="FY639" s="56"/>
      <c r="FZ639" s="56"/>
      <c r="GA639" s="56"/>
      <c r="GB639" s="56"/>
      <c r="GC639" s="56"/>
      <c r="GD639" s="56"/>
      <c r="GE639" s="56"/>
      <c r="GF639" s="56"/>
      <c r="GG639" s="56"/>
      <c r="GH639" s="56"/>
      <c r="GI639" s="56"/>
      <c r="GJ639" s="56"/>
      <c r="GK639" s="56"/>
      <c r="GL639" s="56"/>
      <c r="GM639" s="56"/>
      <c r="GN639" s="56"/>
      <c r="GO639" s="56"/>
      <c r="GP639" s="56"/>
      <c r="GQ639" s="56"/>
      <c r="GR639" s="56"/>
      <c r="GS639" s="56"/>
      <c r="GT639" s="56"/>
      <c r="GU639" s="56"/>
      <c r="GV639" s="56"/>
      <c r="GW639" s="56"/>
      <c r="GX639" s="56"/>
      <c r="GY639" s="56"/>
      <c r="GZ639" s="56"/>
      <c r="HA639" s="56"/>
      <c r="HB639" s="56"/>
      <c r="HC639" s="56"/>
      <c r="HD639" s="56"/>
      <c r="HE639" s="56"/>
      <c r="HF639" s="56"/>
      <c r="HG639" s="56"/>
      <c r="HH639" s="56"/>
      <c r="HI639" s="56"/>
      <c r="HJ639" s="56"/>
      <c r="HK639" s="56"/>
      <c r="HL639" s="56"/>
      <c r="HM639" s="56"/>
      <c r="HN639" s="56"/>
      <c r="HO639" s="56"/>
      <c r="HP639" s="56"/>
      <c r="HQ639" s="56"/>
      <c r="HR639" s="56"/>
      <c r="HS639" s="56"/>
      <c r="HT639" s="56"/>
      <c r="HU639" s="56"/>
      <c r="HV639" s="56"/>
      <c r="HW639" s="56"/>
      <c r="HX639" s="56"/>
      <c r="HY639" s="56"/>
      <c r="HZ639" s="56"/>
      <c r="IA639" s="56"/>
      <c r="IB639" s="56"/>
      <c r="IC639" s="56"/>
      <c r="ID639" s="56"/>
      <c r="IE639" s="56"/>
      <c r="IF639" s="56"/>
      <c r="IG639" s="56"/>
      <c r="IH639" s="56"/>
      <c r="II639" s="56"/>
    </row>
    <row r="640" spans="3:243" x14ac:dyDescent="0.25">
      <c r="C640" s="56"/>
      <c r="D640" s="56"/>
      <c r="E640" s="56"/>
      <c r="F640" s="354"/>
      <c r="G640" s="354"/>
      <c r="H640" s="56"/>
      <c r="I640" s="56"/>
      <c r="J640" s="56"/>
      <c r="K640" s="56"/>
      <c r="L640" s="56"/>
      <c r="M640" s="598"/>
      <c r="N640" s="56"/>
      <c r="O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c r="BY640" s="56"/>
      <c r="BZ640" s="56"/>
      <c r="CA640" s="56"/>
      <c r="CB640" s="56"/>
      <c r="CC640" s="56"/>
      <c r="CD640" s="56"/>
      <c r="CE640" s="56"/>
      <c r="CF640" s="56"/>
      <c r="CG640" s="56"/>
      <c r="CH640" s="56"/>
      <c r="CI640" s="56"/>
      <c r="CJ640" s="56"/>
      <c r="CK640" s="56"/>
      <c r="CL640" s="56"/>
      <c r="CM640" s="56"/>
      <c r="CN640" s="56"/>
      <c r="CO640" s="56"/>
      <c r="CP640" s="56"/>
      <c r="CQ640" s="56"/>
      <c r="CR640" s="56"/>
      <c r="CS640" s="56"/>
      <c r="CT640" s="56"/>
      <c r="CU640" s="56"/>
      <c r="CV640" s="56"/>
      <c r="CW640" s="56"/>
      <c r="CX640" s="56"/>
      <c r="CY640" s="56"/>
      <c r="CZ640" s="56"/>
      <c r="DA640" s="56"/>
      <c r="DB640" s="56"/>
      <c r="DC640" s="56"/>
      <c r="DD640" s="56"/>
      <c r="DE640" s="56"/>
      <c r="DF640" s="56"/>
      <c r="DG640" s="56"/>
      <c r="DH640" s="56"/>
      <c r="DI640" s="56"/>
      <c r="DJ640" s="56"/>
      <c r="DK640" s="56"/>
      <c r="DL640" s="56"/>
      <c r="DM640" s="56"/>
      <c r="DN640" s="56"/>
      <c r="DO640" s="56"/>
      <c r="DP640" s="56"/>
      <c r="DQ640" s="56"/>
      <c r="DR640" s="56"/>
      <c r="DS640" s="56"/>
      <c r="DT640" s="56"/>
      <c r="DU640" s="56"/>
      <c r="DV640" s="56"/>
      <c r="DW640" s="56"/>
      <c r="DX640" s="56"/>
      <c r="DY640" s="56"/>
      <c r="DZ640" s="56"/>
      <c r="EA640" s="56"/>
      <c r="EB640" s="56"/>
      <c r="EC640" s="56"/>
      <c r="ED640" s="56"/>
      <c r="EE640" s="56"/>
      <c r="EF640" s="56"/>
      <c r="EG640" s="56"/>
      <c r="EH640" s="56"/>
      <c r="EI640" s="56"/>
      <c r="EJ640" s="56"/>
      <c r="EK640" s="56"/>
      <c r="EL640" s="56"/>
      <c r="EM640" s="56"/>
      <c r="EN640" s="56"/>
      <c r="EO640" s="56"/>
      <c r="EP640" s="56"/>
      <c r="EQ640" s="56"/>
      <c r="ER640" s="56"/>
      <c r="ES640" s="56"/>
      <c r="ET640" s="56"/>
      <c r="EU640" s="56"/>
      <c r="EV640" s="56"/>
      <c r="EW640" s="56"/>
      <c r="EX640" s="56"/>
      <c r="EY640" s="56"/>
      <c r="EZ640" s="56"/>
      <c r="FA640" s="56"/>
      <c r="FB640" s="56"/>
      <c r="FC640" s="56"/>
      <c r="FD640" s="56"/>
      <c r="FE640" s="56"/>
      <c r="FF640" s="56"/>
      <c r="FG640" s="56"/>
      <c r="FH640" s="56"/>
      <c r="FI640" s="56"/>
      <c r="FJ640" s="56"/>
      <c r="FK640" s="56"/>
      <c r="FL640" s="56"/>
      <c r="FM640" s="56"/>
      <c r="FN640" s="56"/>
      <c r="FO640" s="56"/>
      <c r="FP640" s="56"/>
      <c r="FQ640" s="56"/>
      <c r="FR640" s="56"/>
      <c r="FS640" s="56"/>
      <c r="FT640" s="56"/>
      <c r="FU640" s="56"/>
      <c r="FV640" s="56"/>
      <c r="FW640" s="56"/>
      <c r="FX640" s="56"/>
      <c r="FY640" s="56"/>
      <c r="FZ640" s="56"/>
      <c r="GA640" s="56"/>
      <c r="GB640" s="56"/>
      <c r="GC640" s="56"/>
      <c r="GD640" s="56"/>
      <c r="GE640" s="56"/>
      <c r="GF640" s="56"/>
      <c r="GG640" s="56"/>
      <c r="GH640" s="56"/>
      <c r="GI640" s="56"/>
      <c r="GJ640" s="56"/>
      <c r="GK640" s="56"/>
      <c r="GL640" s="56"/>
      <c r="GM640" s="56"/>
      <c r="GN640" s="56"/>
      <c r="GO640" s="56"/>
      <c r="GP640" s="56"/>
      <c r="GQ640" s="56"/>
      <c r="GR640" s="56"/>
      <c r="GS640" s="56"/>
      <c r="GT640" s="56"/>
      <c r="GU640" s="56"/>
      <c r="GV640" s="56"/>
      <c r="GW640" s="56"/>
      <c r="GX640" s="56"/>
      <c r="GY640" s="56"/>
      <c r="GZ640" s="56"/>
      <c r="HA640" s="56"/>
      <c r="HB640" s="56"/>
      <c r="HC640" s="56"/>
      <c r="HD640" s="56"/>
      <c r="HE640" s="56"/>
      <c r="HF640" s="56"/>
      <c r="HG640" s="56"/>
      <c r="HH640" s="56"/>
      <c r="HI640" s="56"/>
      <c r="HJ640" s="56"/>
      <c r="HK640" s="56"/>
      <c r="HL640" s="56"/>
      <c r="HM640" s="56"/>
      <c r="HN640" s="56"/>
      <c r="HO640" s="56"/>
      <c r="HP640" s="56"/>
      <c r="HQ640" s="56"/>
      <c r="HR640" s="56"/>
      <c r="HS640" s="56"/>
      <c r="HT640" s="56"/>
      <c r="HU640" s="56"/>
      <c r="HV640" s="56"/>
      <c r="HW640" s="56"/>
      <c r="HX640" s="56"/>
      <c r="HY640" s="56"/>
      <c r="HZ640" s="56"/>
      <c r="IA640" s="56"/>
      <c r="IB640" s="56"/>
      <c r="IC640" s="56"/>
      <c r="ID640" s="56"/>
      <c r="IE640" s="56"/>
      <c r="IF640" s="56"/>
      <c r="IG640" s="56"/>
      <c r="IH640" s="56"/>
      <c r="II640" s="56"/>
    </row>
    <row r="641" spans="3:243" x14ac:dyDescent="0.25">
      <c r="C641" s="56"/>
      <c r="D641" s="56"/>
      <c r="E641" s="56"/>
      <c r="F641" s="354"/>
      <c r="G641" s="354"/>
      <c r="H641" s="56"/>
      <c r="I641" s="56"/>
      <c r="J641" s="56"/>
      <c r="K641" s="56"/>
      <c r="L641" s="56"/>
      <c r="M641" s="598"/>
      <c r="N641" s="56"/>
      <c r="O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c r="BY641" s="56"/>
      <c r="BZ641" s="56"/>
      <c r="CA641" s="56"/>
      <c r="CB641" s="56"/>
      <c r="CC641" s="56"/>
      <c r="CD641" s="56"/>
      <c r="CE641" s="56"/>
      <c r="CF641" s="56"/>
      <c r="CG641" s="56"/>
      <c r="CH641" s="56"/>
      <c r="CI641" s="56"/>
      <c r="CJ641" s="56"/>
      <c r="CK641" s="56"/>
      <c r="CL641" s="56"/>
      <c r="CM641" s="56"/>
      <c r="CN641" s="56"/>
      <c r="CO641" s="56"/>
      <c r="CP641" s="56"/>
      <c r="CQ641" s="56"/>
      <c r="CR641" s="56"/>
      <c r="CS641" s="56"/>
      <c r="CT641" s="56"/>
      <c r="CU641" s="56"/>
      <c r="CV641" s="56"/>
      <c r="CW641" s="56"/>
      <c r="CX641" s="56"/>
      <c r="CY641" s="56"/>
      <c r="CZ641" s="56"/>
      <c r="DA641" s="56"/>
      <c r="DB641" s="56"/>
      <c r="DC641" s="56"/>
      <c r="DD641" s="56"/>
      <c r="DE641" s="56"/>
      <c r="DF641" s="56"/>
      <c r="DG641" s="56"/>
      <c r="DH641" s="56"/>
      <c r="DI641" s="56"/>
      <c r="DJ641" s="56"/>
      <c r="DK641" s="56"/>
      <c r="DL641" s="56"/>
      <c r="DM641" s="56"/>
      <c r="DN641" s="56"/>
      <c r="DO641" s="56"/>
      <c r="DP641" s="56"/>
      <c r="DQ641" s="56"/>
      <c r="DR641" s="56"/>
      <c r="DS641" s="56"/>
      <c r="DT641" s="56"/>
      <c r="DU641" s="56"/>
      <c r="DV641" s="56"/>
      <c r="DW641" s="56"/>
      <c r="DX641" s="56"/>
      <c r="DY641" s="56"/>
      <c r="DZ641" s="56"/>
      <c r="EA641" s="56"/>
      <c r="EB641" s="56"/>
      <c r="EC641" s="56"/>
      <c r="ED641" s="56"/>
      <c r="EE641" s="56"/>
      <c r="EF641" s="56"/>
      <c r="EG641" s="56"/>
      <c r="EH641" s="56"/>
      <c r="EI641" s="56"/>
      <c r="EJ641" s="56"/>
      <c r="EK641" s="56"/>
      <c r="EL641" s="56"/>
      <c r="EM641" s="56"/>
      <c r="EN641" s="56"/>
      <c r="EO641" s="56"/>
      <c r="EP641" s="56"/>
      <c r="EQ641" s="56"/>
      <c r="ER641" s="56"/>
      <c r="ES641" s="56"/>
      <c r="ET641" s="56"/>
      <c r="EU641" s="56"/>
      <c r="EV641" s="56"/>
      <c r="EW641" s="56"/>
      <c r="EX641" s="56"/>
      <c r="EY641" s="56"/>
      <c r="EZ641" s="56"/>
      <c r="FA641" s="56"/>
      <c r="FB641" s="56"/>
      <c r="FC641" s="56"/>
      <c r="FD641" s="56"/>
      <c r="FE641" s="56"/>
      <c r="FF641" s="56"/>
      <c r="FG641" s="56"/>
      <c r="FH641" s="56"/>
      <c r="FI641" s="56"/>
      <c r="FJ641" s="56"/>
      <c r="FK641" s="56"/>
      <c r="FL641" s="56"/>
      <c r="FM641" s="56"/>
      <c r="FN641" s="56"/>
      <c r="FO641" s="56"/>
      <c r="FP641" s="56"/>
      <c r="FQ641" s="56"/>
      <c r="FR641" s="56"/>
      <c r="FS641" s="56"/>
      <c r="FT641" s="56"/>
      <c r="FU641" s="56"/>
      <c r="FV641" s="56"/>
      <c r="FW641" s="56"/>
      <c r="FX641" s="56"/>
      <c r="FY641" s="56"/>
      <c r="FZ641" s="56"/>
      <c r="GA641" s="56"/>
      <c r="GB641" s="56"/>
      <c r="GC641" s="56"/>
      <c r="GD641" s="56"/>
      <c r="GE641" s="56"/>
      <c r="GF641" s="56"/>
      <c r="GG641" s="56"/>
      <c r="GH641" s="56"/>
      <c r="GI641" s="56"/>
      <c r="GJ641" s="56"/>
      <c r="GK641" s="56"/>
      <c r="GL641" s="56"/>
      <c r="GM641" s="56"/>
      <c r="GN641" s="56"/>
      <c r="GO641" s="56"/>
      <c r="GP641" s="56"/>
      <c r="GQ641" s="56"/>
      <c r="GR641" s="56"/>
      <c r="GS641" s="56"/>
      <c r="GT641" s="56"/>
      <c r="GU641" s="56"/>
      <c r="GV641" s="56"/>
      <c r="GW641" s="56"/>
      <c r="GX641" s="56"/>
      <c r="GY641" s="56"/>
      <c r="GZ641" s="56"/>
      <c r="HA641" s="56"/>
      <c r="HB641" s="56"/>
      <c r="HC641" s="56"/>
      <c r="HD641" s="56"/>
      <c r="HE641" s="56"/>
      <c r="HF641" s="56"/>
      <c r="HG641" s="56"/>
      <c r="HH641" s="56"/>
      <c r="HI641" s="56"/>
      <c r="HJ641" s="56"/>
      <c r="HK641" s="56"/>
      <c r="HL641" s="56"/>
      <c r="HM641" s="56"/>
      <c r="HN641" s="56"/>
      <c r="HO641" s="56"/>
      <c r="HP641" s="56"/>
      <c r="HQ641" s="56"/>
      <c r="HR641" s="56"/>
      <c r="HS641" s="56"/>
      <c r="HT641" s="56"/>
      <c r="HU641" s="56"/>
      <c r="HV641" s="56"/>
      <c r="HW641" s="56"/>
      <c r="HX641" s="56"/>
      <c r="HY641" s="56"/>
      <c r="HZ641" s="56"/>
      <c r="IA641" s="56"/>
      <c r="IB641" s="56"/>
      <c r="IC641" s="56"/>
      <c r="ID641" s="56"/>
      <c r="IE641" s="56"/>
      <c r="IF641" s="56"/>
      <c r="IG641" s="56"/>
      <c r="IH641" s="56"/>
      <c r="II641" s="56"/>
    </row>
    <row r="642" spans="3:243" x14ac:dyDescent="0.25">
      <c r="C642" s="56"/>
      <c r="D642" s="56"/>
      <c r="E642" s="56"/>
      <c r="F642" s="354"/>
      <c r="G642" s="354"/>
      <c r="H642" s="56"/>
      <c r="I642" s="56"/>
      <c r="J642" s="56"/>
      <c r="K642" s="56"/>
      <c r="L642" s="56"/>
      <c r="M642" s="598"/>
      <c r="N642" s="56"/>
      <c r="O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c r="BY642" s="56"/>
      <c r="BZ642" s="56"/>
      <c r="CA642" s="56"/>
      <c r="CB642" s="56"/>
      <c r="CC642" s="56"/>
      <c r="CD642" s="56"/>
      <c r="CE642" s="56"/>
      <c r="CF642" s="56"/>
      <c r="CG642" s="56"/>
      <c r="CH642" s="56"/>
      <c r="CI642" s="56"/>
      <c r="CJ642" s="56"/>
      <c r="CK642" s="56"/>
      <c r="CL642" s="56"/>
      <c r="CM642" s="56"/>
      <c r="CN642" s="56"/>
      <c r="CO642" s="56"/>
      <c r="CP642" s="56"/>
      <c r="CQ642" s="56"/>
      <c r="CR642" s="56"/>
      <c r="CS642" s="56"/>
      <c r="CT642" s="56"/>
      <c r="CU642" s="56"/>
      <c r="CV642" s="56"/>
      <c r="CW642" s="56"/>
      <c r="CX642" s="56"/>
      <c r="CY642" s="56"/>
      <c r="CZ642" s="56"/>
      <c r="DA642" s="56"/>
      <c r="DB642" s="56"/>
      <c r="DC642" s="56"/>
      <c r="DD642" s="56"/>
      <c r="DE642" s="56"/>
      <c r="DF642" s="56"/>
      <c r="DG642" s="56"/>
      <c r="DH642" s="56"/>
      <c r="DI642" s="56"/>
      <c r="DJ642" s="56"/>
      <c r="DK642" s="56"/>
      <c r="DL642" s="56"/>
      <c r="DM642" s="56"/>
      <c r="DN642" s="56"/>
      <c r="DO642" s="56"/>
      <c r="DP642" s="56"/>
      <c r="DQ642" s="56"/>
      <c r="DR642" s="56"/>
      <c r="DS642" s="56"/>
      <c r="DT642" s="56"/>
      <c r="DU642" s="56"/>
      <c r="DV642" s="56"/>
      <c r="DW642" s="56"/>
      <c r="DX642" s="56"/>
      <c r="DY642" s="56"/>
      <c r="DZ642" s="56"/>
      <c r="EA642" s="56"/>
      <c r="EB642" s="56"/>
      <c r="EC642" s="56"/>
      <c r="ED642" s="56"/>
      <c r="EE642" s="56"/>
      <c r="EF642" s="56"/>
      <c r="EG642" s="56"/>
      <c r="EH642" s="56"/>
      <c r="EI642" s="56"/>
      <c r="EJ642" s="56"/>
      <c r="EK642" s="56"/>
      <c r="EL642" s="56"/>
      <c r="EM642" s="56"/>
      <c r="EN642" s="56"/>
      <c r="EO642" s="56"/>
      <c r="EP642" s="56"/>
      <c r="EQ642" s="56"/>
      <c r="ER642" s="56"/>
      <c r="ES642" s="56"/>
      <c r="ET642" s="56"/>
      <c r="EU642" s="56"/>
      <c r="EV642" s="56"/>
      <c r="EW642" s="56"/>
      <c r="EX642" s="56"/>
      <c r="EY642" s="56"/>
      <c r="EZ642" s="56"/>
      <c r="FA642" s="56"/>
      <c r="FB642" s="56"/>
      <c r="FC642" s="56"/>
      <c r="FD642" s="56"/>
      <c r="FE642" s="56"/>
      <c r="FF642" s="56"/>
      <c r="FG642" s="56"/>
      <c r="FH642" s="56"/>
      <c r="FI642" s="56"/>
      <c r="FJ642" s="56"/>
      <c r="FK642" s="56"/>
      <c r="FL642" s="56"/>
      <c r="FM642" s="56"/>
      <c r="FN642" s="56"/>
      <c r="FO642" s="56"/>
      <c r="FP642" s="56"/>
      <c r="FQ642" s="56"/>
      <c r="FR642" s="56"/>
      <c r="FS642" s="56"/>
      <c r="FT642" s="56"/>
      <c r="FU642" s="56"/>
      <c r="FV642" s="56"/>
      <c r="FW642" s="56"/>
      <c r="FX642" s="56"/>
      <c r="FY642" s="56"/>
      <c r="FZ642" s="56"/>
      <c r="GA642" s="56"/>
      <c r="GB642" s="56"/>
      <c r="GC642" s="56"/>
      <c r="GD642" s="56"/>
      <c r="GE642" s="56"/>
      <c r="GF642" s="56"/>
      <c r="GG642" s="56"/>
      <c r="GH642" s="56"/>
      <c r="GI642" s="56"/>
      <c r="GJ642" s="56"/>
      <c r="GK642" s="56"/>
      <c r="GL642" s="56"/>
      <c r="GM642" s="56"/>
      <c r="GN642" s="56"/>
      <c r="GO642" s="56"/>
      <c r="GP642" s="56"/>
      <c r="GQ642" s="56"/>
      <c r="GR642" s="56"/>
      <c r="GS642" s="56"/>
      <c r="GT642" s="56"/>
      <c r="GU642" s="56"/>
      <c r="GV642" s="56"/>
      <c r="GW642" s="56"/>
      <c r="GX642" s="56"/>
      <c r="GY642" s="56"/>
      <c r="GZ642" s="56"/>
      <c r="HA642" s="56"/>
      <c r="HB642" s="56"/>
      <c r="HC642" s="56"/>
      <c r="HD642" s="56"/>
      <c r="HE642" s="56"/>
      <c r="HF642" s="56"/>
      <c r="HG642" s="56"/>
      <c r="HH642" s="56"/>
      <c r="HI642" s="56"/>
      <c r="HJ642" s="56"/>
      <c r="HK642" s="56"/>
      <c r="HL642" s="56"/>
      <c r="HM642" s="56"/>
      <c r="HN642" s="56"/>
      <c r="HO642" s="56"/>
      <c r="HP642" s="56"/>
      <c r="HQ642" s="56"/>
      <c r="HR642" s="56"/>
      <c r="HS642" s="56"/>
      <c r="HT642" s="56"/>
      <c r="HU642" s="56"/>
      <c r="HV642" s="56"/>
      <c r="HW642" s="56"/>
      <c r="HX642" s="56"/>
      <c r="HY642" s="56"/>
      <c r="HZ642" s="56"/>
      <c r="IA642" s="56"/>
      <c r="IB642" s="56"/>
      <c r="IC642" s="56"/>
      <c r="ID642" s="56"/>
      <c r="IE642" s="56"/>
      <c r="IF642" s="56"/>
      <c r="IG642" s="56"/>
      <c r="IH642" s="56"/>
      <c r="II642" s="56"/>
    </row>
    <row r="643" spans="3:243" x14ac:dyDescent="0.25">
      <c r="C643" s="56"/>
      <c r="D643" s="56"/>
      <c r="E643" s="56"/>
      <c r="F643" s="354"/>
      <c r="G643" s="354"/>
      <c r="H643" s="56"/>
      <c r="I643" s="56"/>
      <c r="J643" s="56"/>
      <c r="K643" s="56"/>
      <c r="L643" s="56"/>
      <c r="M643" s="598"/>
      <c r="N643" s="56"/>
      <c r="O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c r="BY643" s="56"/>
      <c r="BZ643" s="56"/>
      <c r="CA643" s="56"/>
      <c r="CB643" s="56"/>
      <c r="CC643" s="56"/>
      <c r="CD643" s="56"/>
      <c r="CE643" s="56"/>
      <c r="CF643" s="56"/>
      <c r="CG643" s="56"/>
      <c r="CH643" s="56"/>
      <c r="CI643" s="56"/>
      <c r="CJ643" s="56"/>
      <c r="CK643" s="56"/>
      <c r="CL643" s="56"/>
      <c r="CM643" s="56"/>
      <c r="CN643" s="56"/>
      <c r="CO643" s="56"/>
      <c r="CP643" s="56"/>
      <c r="CQ643" s="56"/>
      <c r="CR643" s="56"/>
      <c r="CS643" s="56"/>
      <c r="CT643" s="56"/>
      <c r="CU643" s="56"/>
      <c r="CV643" s="56"/>
      <c r="CW643" s="56"/>
      <c r="CX643" s="56"/>
      <c r="CY643" s="56"/>
      <c r="CZ643" s="56"/>
      <c r="DA643" s="56"/>
      <c r="DB643" s="56"/>
      <c r="DC643" s="56"/>
      <c r="DD643" s="56"/>
      <c r="DE643" s="56"/>
      <c r="DF643" s="56"/>
      <c r="DG643" s="56"/>
      <c r="DH643" s="56"/>
      <c r="DI643" s="56"/>
      <c r="DJ643" s="56"/>
      <c r="DK643" s="56"/>
      <c r="DL643" s="56"/>
      <c r="DM643" s="56"/>
      <c r="DN643" s="56"/>
      <c r="DO643" s="56"/>
      <c r="DP643" s="56"/>
      <c r="DQ643" s="56"/>
      <c r="DR643" s="56"/>
      <c r="DS643" s="56"/>
      <c r="DT643" s="56"/>
      <c r="DU643" s="56"/>
      <c r="DV643" s="56"/>
      <c r="DW643" s="56"/>
      <c r="DX643" s="56"/>
      <c r="DY643" s="56"/>
      <c r="DZ643" s="56"/>
      <c r="EA643" s="56"/>
      <c r="EB643" s="56"/>
      <c r="EC643" s="56"/>
      <c r="ED643" s="56"/>
      <c r="EE643" s="56"/>
      <c r="EF643" s="56"/>
      <c r="EG643" s="56"/>
      <c r="EH643" s="56"/>
      <c r="EI643" s="56"/>
      <c r="EJ643" s="56"/>
      <c r="EK643" s="56"/>
      <c r="EL643" s="56"/>
      <c r="EM643" s="56"/>
      <c r="EN643" s="56"/>
      <c r="EO643" s="56"/>
      <c r="EP643" s="56"/>
      <c r="EQ643" s="56"/>
      <c r="ER643" s="56"/>
      <c r="ES643" s="56"/>
      <c r="ET643" s="56"/>
      <c r="EU643" s="56"/>
      <c r="EV643" s="56"/>
      <c r="EW643" s="56"/>
      <c r="EX643" s="56"/>
      <c r="EY643" s="56"/>
      <c r="EZ643" s="56"/>
      <c r="FA643" s="56"/>
      <c r="FB643" s="56"/>
      <c r="FC643" s="56"/>
      <c r="FD643" s="56"/>
      <c r="FE643" s="56"/>
      <c r="FF643" s="56"/>
      <c r="FG643" s="56"/>
      <c r="FH643" s="56"/>
      <c r="FI643" s="56"/>
      <c r="FJ643" s="56"/>
      <c r="FK643" s="56"/>
      <c r="FL643" s="56"/>
      <c r="FM643" s="56"/>
      <c r="FN643" s="56"/>
      <c r="FO643" s="56"/>
      <c r="FP643" s="56"/>
      <c r="FQ643" s="56"/>
      <c r="FR643" s="56"/>
      <c r="FS643" s="56"/>
      <c r="FT643" s="56"/>
      <c r="FU643" s="56"/>
      <c r="FV643" s="56"/>
      <c r="FW643" s="56"/>
      <c r="FX643" s="56"/>
      <c r="FY643" s="56"/>
      <c r="FZ643" s="56"/>
      <c r="GA643" s="56"/>
      <c r="GB643" s="56"/>
      <c r="GC643" s="56"/>
      <c r="GD643" s="56"/>
      <c r="GE643" s="56"/>
      <c r="GF643" s="56"/>
      <c r="GG643" s="56"/>
      <c r="GH643" s="56"/>
      <c r="GI643" s="56"/>
      <c r="GJ643" s="56"/>
      <c r="GK643" s="56"/>
      <c r="GL643" s="56"/>
      <c r="GM643" s="56"/>
      <c r="GN643" s="56"/>
      <c r="GO643" s="56"/>
      <c r="GP643" s="56"/>
      <c r="GQ643" s="56"/>
      <c r="GR643" s="56"/>
      <c r="GS643" s="56"/>
      <c r="GT643" s="56"/>
      <c r="GU643" s="56"/>
      <c r="GV643" s="56"/>
      <c r="GW643" s="56"/>
      <c r="GX643" s="56"/>
      <c r="GY643" s="56"/>
      <c r="GZ643" s="56"/>
      <c r="HA643" s="56"/>
      <c r="HB643" s="56"/>
      <c r="HC643" s="56"/>
      <c r="HD643" s="56"/>
      <c r="HE643" s="56"/>
      <c r="HF643" s="56"/>
      <c r="HG643" s="56"/>
      <c r="HH643" s="56"/>
      <c r="HI643" s="56"/>
      <c r="HJ643" s="56"/>
      <c r="HK643" s="56"/>
      <c r="HL643" s="56"/>
      <c r="HM643" s="56"/>
      <c r="HN643" s="56"/>
      <c r="HO643" s="56"/>
      <c r="HP643" s="56"/>
      <c r="HQ643" s="56"/>
      <c r="HR643" s="56"/>
      <c r="HS643" s="56"/>
      <c r="HT643" s="56"/>
      <c r="HU643" s="56"/>
      <c r="HV643" s="56"/>
      <c r="HW643" s="56"/>
      <c r="HX643" s="56"/>
      <c r="HY643" s="56"/>
      <c r="HZ643" s="56"/>
      <c r="IA643" s="56"/>
      <c r="IB643" s="56"/>
      <c r="IC643" s="56"/>
      <c r="ID643" s="56"/>
      <c r="IE643" s="56"/>
      <c r="IF643" s="56"/>
      <c r="IG643" s="56"/>
      <c r="IH643" s="56"/>
      <c r="II643" s="56"/>
    </row>
    <row r="644" spans="3:243" x14ac:dyDescent="0.25">
      <c r="C644" s="56"/>
      <c r="D644" s="56"/>
      <c r="E644" s="56"/>
      <c r="F644" s="354"/>
      <c r="G644" s="354"/>
      <c r="H644" s="56"/>
      <c r="I644" s="56"/>
      <c r="J644" s="56"/>
      <c r="K644" s="56"/>
      <c r="L644" s="56"/>
      <c r="M644" s="598"/>
      <c r="N644" s="56"/>
      <c r="O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c r="BY644" s="56"/>
      <c r="BZ644" s="56"/>
      <c r="CA644" s="56"/>
      <c r="CB644" s="56"/>
      <c r="CC644" s="56"/>
      <c r="CD644" s="56"/>
      <c r="CE644" s="56"/>
      <c r="CF644" s="56"/>
      <c r="CG644" s="56"/>
      <c r="CH644" s="56"/>
      <c r="CI644" s="56"/>
      <c r="CJ644" s="56"/>
      <c r="CK644" s="56"/>
      <c r="CL644" s="56"/>
      <c r="CM644" s="56"/>
      <c r="CN644" s="56"/>
      <c r="CO644" s="56"/>
      <c r="CP644" s="56"/>
      <c r="CQ644" s="56"/>
      <c r="CR644" s="56"/>
      <c r="CS644" s="56"/>
      <c r="CT644" s="56"/>
      <c r="CU644" s="56"/>
      <c r="CV644" s="56"/>
      <c r="CW644" s="56"/>
      <c r="CX644" s="56"/>
      <c r="CY644" s="56"/>
      <c r="CZ644" s="56"/>
      <c r="DA644" s="56"/>
      <c r="DB644" s="56"/>
      <c r="DC644" s="56"/>
      <c r="DD644" s="56"/>
      <c r="DE644" s="56"/>
      <c r="DF644" s="56"/>
      <c r="DG644" s="56"/>
      <c r="DH644" s="56"/>
      <c r="DI644" s="56"/>
      <c r="DJ644" s="56"/>
      <c r="DK644" s="56"/>
      <c r="DL644" s="56"/>
      <c r="DM644" s="56"/>
      <c r="DN644" s="56"/>
      <c r="DO644" s="56"/>
      <c r="DP644" s="56"/>
      <c r="DQ644" s="56"/>
      <c r="DR644" s="56"/>
      <c r="DS644" s="56"/>
      <c r="DT644" s="56"/>
      <c r="DU644" s="56"/>
      <c r="DV644" s="56"/>
      <c r="DW644" s="56"/>
      <c r="DX644" s="56"/>
      <c r="DY644" s="56"/>
      <c r="DZ644" s="56"/>
      <c r="EA644" s="56"/>
      <c r="EB644" s="56"/>
      <c r="EC644" s="56"/>
      <c r="ED644" s="56"/>
      <c r="EE644" s="56"/>
      <c r="EF644" s="56"/>
      <c r="EG644" s="56"/>
      <c r="EH644" s="56"/>
      <c r="EI644" s="56"/>
      <c r="EJ644" s="56"/>
      <c r="EK644" s="56"/>
      <c r="EL644" s="56"/>
      <c r="EM644" s="56"/>
      <c r="EN644" s="56"/>
      <c r="EO644" s="56"/>
      <c r="EP644" s="56"/>
      <c r="EQ644" s="56"/>
      <c r="ER644" s="56"/>
      <c r="ES644" s="56"/>
      <c r="ET644" s="56"/>
      <c r="EU644" s="56"/>
      <c r="EV644" s="56"/>
      <c r="EW644" s="56"/>
      <c r="EX644" s="56"/>
      <c r="EY644" s="56"/>
      <c r="EZ644" s="56"/>
      <c r="FA644" s="56"/>
      <c r="FB644" s="56"/>
      <c r="FC644" s="56"/>
      <c r="FD644" s="56"/>
      <c r="FE644" s="56"/>
      <c r="FF644" s="56"/>
      <c r="FG644" s="56"/>
      <c r="FH644" s="56"/>
      <c r="FI644" s="56"/>
      <c r="FJ644" s="56"/>
      <c r="FK644" s="56"/>
      <c r="FL644" s="56"/>
      <c r="FM644" s="56"/>
      <c r="FN644" s="56"/>
      <c r="FO644" s="56"/>
      <c r="FP644" s="56"/>
      <c r="FQ644" s="56"/>
      <c r="FR644" s="56"/>
      <c r="FS644" s="56"/>
      <c r="FT644" s="56"/>
      <c r="FU644" s="56"/>
      <c r="FV644" s="56"/>
      <c r="FW644" s="56"/>
      <c r="FX644" s="56"/>
      <c r="FY644" s="56"/>
      <c r="FZ644" s="56"/>
      <c r="GA644" s="56"/>
      <c r="GB644" s="56"/>
      <c r="GC644" s="56"/>
      <c r="GD644" s="56"/>
      <c r="GE644" s="56"/>
      <c r="GF644" s="56"/>
      <c r="GG644" s="56"/>
      <c r="GH644" s="56"/>
      <c r="GI644" s="56"/>
      <c r="GJ644" s="56"/>
      <c r="GK644" s="56"/>
      <c r="GL644" s="56"/>
      <c r="GM644" s="56"/>
      <c r="GN644" s="56"/>
      <c r="GO644" s="56"/>
      <c r="GP644" s="56"/>
      <c r="GQ644" s="56"/>
      <c r="GR644" s="56"/>
      <c r="GS644" s="56"/>
      <c r="GT644" s="56"/>
      <c r="GU644" s="56"/>
      <c r="GV644" s="56"/>
      <c r="GW644" s="56"/>
      <c r="GX644" s="56"/>
      <c r="GY644" s="56"/>
      <c r="GZ644" s="56"/>
      <c r="HA644" s="56"/>
      <c r="HB644" s="56"/>
      <c r="HC644" s="56"/>
      <c r="HD644" s="56"/>
      <c r="HE644" s="56"/>
      <c r="HF644" s="56"/>
      <c r="HG644" s="56"/>
      <c r="HH644" s="56"/>
      <c r="HI644" s="56"/>
      <c r="HJ644" s="56"/>
      <c r="HK644" s="56"/>
      <c r="HL644" s="56"/>
      <c r="HM644" s="56"/>
      <c r="HN644" s="56"/>
      <c r="HO644" s="56"/>
      <c r="HP644" s="56"/>
      <c r="HQ644" s="56"/>
      <c r="HR644" s="56"/>
      <c r="HS644" s="56"/>
      <c r="HT644" s="56"/>
      <c r="HU644" s="56"/>
      <c r="HV644" s="56"/>
      <c r="HW644" s="56"/>
      <c r="HX644" s="56"/>
      <c r="HY644" s="56"/>
      <c r="HZ644" s="56"/>
      <c r="IA644" s="56"/>
      <c r="IB644" s="56"/>
      <c r="IC644" s="56"/>
      <c r="ID644" s="56"/>
      <c r="IE644" s="56"/>
      <c r="IF644" s="56"/>
      <c r="IG644" s="56"/>
      <c r="IH644" s="56"/>
      <c r="II644" s="56"/>
    </row>
    <row r="645" spans="3:243" x14ac:dyDescent="0.25">
      <c r="C645" s="56"/>
      <c r="D645" s="56"/>
      <c r="E645" s="56"/>
      <c r="F645" s="354"/>
      <c r="G645" s="354"/>
      <c r="H645" s="56"/>
      <c r="I645" s="56"/>
      <c r="J645" s="56"/>
      <c r="K645" s="56"/>
      <c r="L645" s="56"/>
      <c r="M645" s="598"/>
      <c r="N645" s="56"/>
      <c r="O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c r="BY645" s="56"/>
      <c r="BZ645" s="56"/>
      <c r="CA645" s="56"/>
      <c r="CB645" s="56"/>
      <c r="CC645" s="56"/>
      <c r="CD645" s="56"/>
      <c r="CE645" s="56"/>
      <c r="CF645" s="56"/>
      <c r="CG645" s="56"/>
      <c r="CH645" s="56"/>
      <c r="CI645" s="56"/>
      <c r="CJ645" s="56"/>
      <c r="CK645" s="56"/>
      <c r="CL645" s="56"/>
      <c r="CM645" s="56"/>
      <c r="CN645" s="56"/>
      <c r="CO645" s="56"/>
      <c r="CP645" s="56"/>
      <c r="CQ645" s="56"/>
      <c r="CR645" s="56"/>
      <c r="CS645" s="56"/>
      <c r="CT645" s="56"/>
      <c r="CU645" s="56"/>
      <c r="CV645" s="56"/>
      <c r="CW645" s="56"/>
      <c r="CX645" s="56"/>
      <c r="CY645" s="56"/>
      <c r="CZ645" s="56"/>
      <c r="DA645" s="56"/>
      <c r="DB645" s="56"/>
      <c r="DC645" s="56"/>
      <c r="DD645" s="56"/>
      <c r="DE645" s="56"/>
      <c r="DF645" s="56"/>
      <c r="DG645" s="56"/>
      <c r="DH645" s="56"/>
      <c r="DI645" s="56"/>
      <c r="DJ645" s="56"/>
      <c r="DK645" s="56"/>
      <c r="DL645" s="56"/>
      <c r="DM645" s="56"/>
      <c r="DN645" s="56"/>
      <c r="DO645" s="56"/>
      <c r="DP645" s="56"/>
      <c r="DQ645" s="56"/>
      <c r="DR645" s="56"/>
      <c r="DS645" s="56"/>
      <c r="DT645" s="56"/>
      <c r="DU645" s="56"/>
      <c r="DV645" s="56"/>
      <c r="DW645" s="56"/>
      <c r="DX645" s="56"/>
      <c r="DY645" s="56"/>
      <c r="DZ645" s="56"/>
      <c r="EA645" s="56"/>
      <c r="EB645" s="56"/>
      <c r="EC645" s="56"/>
      <c r="ED645" s="56"/>
      <c r="EE645" s="56"/>
      <c r="EF645" s="56"/>
      <c r="EG645" s="56"/>
      <c r="EH645" s="56"/>
      <c r="EI645" s="56"/>
      <c r="EJ645" s="56"/>
      <c r="EK645" s="56"/>
      <c r="EL645" s="56"/>
      <c r="EM645" s="56"/>
      <c r="EN645" s="56"/>
      <c r="EO645" s="56"/>
      <c r="EP645" s="56"/>
      <c r="EQ645" s="56"/>
      <c r="ER645" s="56"/>
      <c r="ES645" s="56"/>
      <c r="ET645" s="56"/>
      <c r="EU645" s="56"/>
      <c r="EV645" s="56"/>
      <c r="EW645" s="56"/>
      <c r="EX645" s="56"/>
      <c r="EY645" s="56"/>
      <c r="EZ645" s="56"/>
      <c r="FA645" s="56"/>
      <c r="FB645" s="56"/>
      <c r="FC645" s="56"/>
      <c r="FD645" s="56"/>
      <c r="FE645" s="56"/>
      <c r="FF645" s="56"/>
      <c r="FG645" s="56"/>
      <c r="FH645" s="56"/>
      <c r="FI645" s="56"/>
      <c r="FJ645" s="56"/>
      <c r="FK645" s="56"/>
      <c r="FL645" s="56"/>
      <c r="FM645" s="56"/>
      <c r="FN645" s="56"/>
      <c r="FO645" s="56"/>
      <c r="FP645" s="56"/>
      <c r="FQ645" s="56"/>
      <c r="FR645" s="56"/>
      <c r="FS645" s="56"/>
      <c r="FT645" s="56"/>
      <c r="FU645" s="56"/>
      <c r="FV645" s="56"/>
      <c r="FW645" s="56"/>
      <c r="FX645" s="56"/>
      <c r="FY645" s="56"/>
      <c r="FZ645" s="56"/>
      <c r="GA645" s="56"/>
      <c r="GB645" s="56"/>
      <c r="GC645" s="56"/>
      <c r="GD645" s="56"/>
      <c r="GE645" s="56"/>
      <c r="GF645" s="56"/>
      <c r="GG645" s="56"/>
      <c r="GH645" s="56"/>
      <c r="GI645" s="56"/>
      <c r="GJ645" s="56"/>
      <c r="GK645" s="56"/>
      <c r="GL645" s="56"/>
      <c r="GM645" s="56"/>
      <c r="GN645" s="56"/>
      <c r="GO645" s="56"/>
      <c r="GP645" s="56"/>
      <c r="GQ645" s="56"/>
      <c r="GR645" s="56"/>
      <c r="GS645" s="56"/>
      <c r="GT645" s="56"/>
      <c r="GU645" s="56"/>
      <c r="GV645" s="56"/>
      <c r="GW645" s="56"/>
      <c r="GX645" s="56"/>
      <c r="GY645" s="56"/>
      <c r="GZ645" s="56"/>
      <c r="HA645" s="56"/>
      <c r="HB645" s="56"/>
      <c r="HC645" s="56"/>
      <c r="HD645" s="56"/>
      <c r="HE645" s="56"/>
      <c r="HF645" s="56"/>
      <c r="HG645" s="56"/>
      <c r="HH645" s="56"/>
      <c r="HI645" s="56"/>
      <c r="HJ645" s="56"/>
      <c r="HK645" s="56"/>
      <c r="HL645" s="56"/>
      <c r="HM645" s="56"/>
      <c r="HN645" s="56"/>
      <c r="HO645" s="56"/>
      <c r="HP645" s="56"/>
      <c r="HQ645" s="56"/>
      <c r="HR645" s="56"/>
      <c r="HS645" s="56"/>
      <c r="HT645" s="56"/>
      <c r="HU645" s="56"/>
      <c r="HV645" s="56"/>
      <c r="HW645" s="56"/>
      <c r="HX645" s="56"/>
      <c r="HY645" s="56"/>
      <c r="HZ645" s="56"/>
      <c r="IA645" s="56"/>
      <c r="IB645" s="56"/>
      <c r="IC645" s="56"/>
      <c r="ID645" s="56"/>
      <c r="IE645" s="56"/>
      <c r="IF645" s="56"/>
      <c r="IG645" s="56"/>
      <c r="IH645" s="56"/>
      <c r="II645" s="56"/>
    </row>
    <row r="646" spans="3:243" x14ac:dyDescent="0.25">
      <c r="C646" s="56"/>
      <c r="D646" s="56"/>
      <c r="E646" s="56"/>
      <c r="F646" s="354"/>
      <c r="G646" s="354"/>
      <c r="H646" s="56"/>
      <c r="I646" s="56"/>
      <c r="J646" s="56"/>
      <c r="K646" s="56"/>
      <c r="L646" s="56"/>
      <c r="M646" s="598"/>
      <c r="N646" s="56"/>
      <c r="O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c r="BY646" s="56"/>
      <c r="BZ646" s="56"/>
      <c r="CA646" s="56"/>
      <c r="CB646" s="56"/>
      <c r="CC646" s="56"/>
      <c r="CD646" s="56"/>
      <c r="CE646" s="56"/>
      <c r="CF646" s="56"/>
      <c r="CG646" s="56"/>
      <c r="CH646" s="56"/>
      <c r="CI646" s="56"/>
      <c r="CJ646" s="56"/>
      <c r="CK646" s="56"/>
      <c r="CL646" s="56"/>
      <c r="CM646" s="56"/>
      <c r="CN646" s="56"/>
      <c r="CO646" s="56"/>
      <c r="CP646" s="56"/>
      <c r="CQ646" s="56"/>
      <c r="CR646" s="56"/>
      <c r="CS646" s="56"/>
      <c r="CT646" s="56"/>
      <c r="CU646" s="56"/>
      <c r="CV646" s="56"/>
      <c r="CW646" s="56"/>
      <c r="CX646" s="56"/>
      <c r="CY646" s="56"/>
      <c r="CZ646" s="56"/>
      <c r="DA646" s="56"/>
      <c r="DB646" s="56"/>
      <c r="DC646" s="56"/>
      <c r="DD646" s="56"/>
      <c r="DE646" s="56"/>
      <c r="DF646" s="56"/>
      <c r="DG646" s="56"/>
      <c r="DH646" s="56"/>
      <c r="DI646" s="56"/>
      <c r="DJ646" s="56"/>
      <c r="DK646" s="56"/>
      <c r="DL646" s="56"/>
      <c r="DM646" s="56"/>
      <c r="DN646" s="56"/>
      <c r="DO646" s="56"/>
      <c r="DP646" s="56"/>
      <c r="DQ646" s="56"/>
      <c r="DR646" s="56"/>
      <c r="DS646" s="56"/>
      <c r="DT646" s="56"/>
      <c r="DU646" s="56"/>
      <c r="DV646" s="56"/>
      <c r="DW646" s="56"/>
      <c r="DX646" s="56"/>
      <c r="DY646" s="56"/>
      <c r="DZ646" s="56"/>
      <c r="EA646" s="56"/>
      <c r="EB646" s="56"/>
      <c r="EC646" s="56"/>
      <c r="ED646" s="56"/>
      <c r="EE646" s="56"/>
      <c r="EF646" s="56"/>
      <c r="EG646" s="56"/>
      <c r="EH646" s="56"/>
      <c r="EI646" s="56"/>
      <c r="EJ646" s="56"/>
      <c r="EK646" s="56"/>
      <c r="EL646" s="56"/>
      <c r="EM646" s="56"/>
      <c r="EN646" s="56"/>
      <c r="EO646" s="56"/>
      <c r="EP646" s="56"/>
      <c r="EQ646" s="56"/>
      <c r="ER646" s="56"/>
      <c r="ES646" s="56"/>
      <c r="ET646" s="56"/>
      <c r="EU646" s="56"/>
      <c r="EV646" s="56"/>
      <c r="EW646" s="56"/>
      <c r="EX646" s="56"/>
      <c r="EY646" s="56"/>
      <c r="EZ646" s="56"/>
      <c r="FA646" s="56"/>
      <c r="FB646" s="56"/>
      <c r="FC646" s="56"/>
      <c r="FD646" s="56"/>
      <c r="FE646" s="56"/>
      <c r="FF646" s="56"/>
      <c r="FG646" s="56"/>
      <c r="FH646" s="56"/>
      <c r="FI646" s="56"/>
      <c r="FJ646" s="56"/>
      <c r="FK646" s="56"/>
      <c r="FL646" s="56"/>
      <c r="FM646" s="56"/>
      <c r="FN646" s="56"/>
      <c r="FO646" s="56"/>
      <c r="FP646" s="56"/>
      <c r="FQ646" s="56"/>
      <c r="FR646" s="56"/>
      <c r="FS646" s="56"/>
      <c r="FT646" s="56"/>
      <c r="FU646" s="56"/>
      <c r="FV646" s="56"/>
      <c r="FW646" s="56"/>
      <c r="FX646" s="56"/>
      <c r="FY646" s="56"/>
      <c r="FZ646" s="56"/>
      <c r="GA646" s="56"/>
      <c r="GB646" s="56"/>
      <c r="GC646" s="56"/>
      <c r="GD646" s="56"/>
      <c r="GE646" s="56"/>
      <c r="GF646" s="56"/>
      <c r="GG646" s="56"/>
      <c r="GH646" s="56"/>
      <c r="GI646" s="56"/>
      <c r="GJ646" s="56"/>
      <c r="GK646" s="56"/>
      <c r="GL646" s="56"/>
      <c r="GM646" s="56"/>
      <c r="GN646" s="56"/>
      <c r="GO646" s="56"/>
      <c r="GP646" s="56"/>
      <c r="GQ646" s="56"/>
      <c r="GR646" s="56"/>
      <c r="GS646" s="56"/>
      <c r="GT646" s="56"/>
      <c r="GU646" s="56"/>
      <c r="GV646" s="56"/>
      <c r="GW646" s="56"/>
      <c r="GX646" s="56"/>
      <c r="GY646" s="56"/>
      <c r="GZ646" s="56"/>
      <c r="HA646" s="56"/>
      <c r="HB646" s="56"/>
      <c r="HC646" s="56"/>
      <c r="HD646" s="56"/>
      <c r="HE646" s="56"/>
      <c r="HF646" s="56"/>
      <c r="HG646" s="56"/>
      <c r="HH646" s="56"/>
      <c r="HI646" s="56"/>
      <c r="HJ646" s="56"/>
      <c r="HK646" s="56"/>
      <c r="HL646" s="56"/>
      <c r="HM646" s="56"/>
      <c r="HN646" s="56"/>
      <c r="HO646" s="56"/>
      <c r="HP646" s="56"/>
      <c r="HQ646" s="56"/>
      <c r="HR646" s="56"/>
      <c r="HS646" s="56"/>
      <c r="HT646" s="56"/>
      <c r="HU646" s="56"/>
      <c r="HV646" s="56"/>
      <c r="HW646" s="56"/>
      <c r="HX646" s="56"/>
      <c r="HY646" s="56"/>
      <c r="HZ646" s="56"/>
      <c r="IA646" s="56"/>
      <c r="IB646" s="56"/>
      <c r="IC646" s="56"/>
      <c r="ID646" s="56"/>
      <c r="IE646" s="56"/>
      <c r="IF646" s="56"/>
      <c r="IG646" s="56"/>
      <c r="IH646" s="56"/>
      <c r="II646" s="56"/>
    </row>
    <row r="647" spans="3:243" x14ac:dyDescent="0.25">
      <c r="C647" s="56"/>
      <c r="D647" s="56"/>
      <c r="E647" s="56"/>
      <c r="F647" s="354"/>
      <c r="G647" s="354"/>
      <c r="H647" s="56"/>
      <c r="I647" s="56"/>
      <c r="J647" s="56"/>
      <c r="K647" s="56"/>
      <c r="L647" s="56"/>
      <c r="M647" s="598"/>
      <c r="N647" s="56"/>
      <c r="O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c r="BY647" s="56"/>
      <c r="BZ647" s="56"/>
      <c r="CA647" s="56"/>
      <c r="CB647" s="56"/>
      <c r="CC647" s="56"/>
      <c r="CD647" s="56"/>
      <c r="CE647" s="56"/>
      <c r="CF647" s="56"/>
      <c r="CG647" s="56"/>
      <c r="CH647" s="56"/>
      <c r="CI647" s="56"/>
      <c r="CJ647" s="56"/>
      <c r="CK647" s="56"/>
      <c r="CL647" s="56"/>
      <c r="CM647" s="56"/>
      <c r="CN647" s="56"/>
      <c r="CO647" s="56"/>
      <c r="CP647" s="56"/>
      <c r="CQ647" s="56"/>
      <c r="CR647" s="56"/>
      <c r="CS647" s="56"/>
      <c r="CT647" s="56"/>
      <c r="CU647" s="56"/>
      <c r="CV647" s="56"/>
      <c r="CW647" s="56"/>
      <c r="CX647" s="56"/>
      <c r="CY647" s="56"/>
      <c r="CZ647" s="56"/>
      <c r="DA647" s="56"/>
      <c r="DB647" s="56"/>
      <c r="DC647" s="56"/>
      <c r="DD647" s="56"/>
      <c r="DE647" s="56"/>
      <c r="DF647" s="56"/>
      <c r="DG647" s="56"/>
      <c r="DH647" s="56"/>
      <c r="DI647" s="56"/>
      <c r="DJ647" s="56"/>
      <c r="DK647" s="56"/>
      <c r="DL647" s="56"/>
      <c r="DM647" s="56"/>
      <c r="DN647" s="56"/>
      <c r="DO647" s="56"/>
      <c r="DP647" s="56"/>
      <c r="DQ647" s="56"/>
      <c r="DR647" s="56"/>
      <c r="DS647" s="56"/>
      <c r="DT647" s="56"/>
      <c r="DU647" s="56"/>
      <c r="DV647" s="56"/>
      <c r="DW647" s="56"/>
      <c r="DX647" s="56"/>
      <c r="DY647" s="56"/>
      <c r="DZ647" s="56"/>
      <c r="EA647" s="56"/>
      <c r="EB647" s="56"/>
      <c r="EC647" s="56"/>
      <c r="ED647" s="56"/>
      <c r="EE647" s="56"/>
      <c r="EF647" s="56"/>
      <c r="EG647" s="56"/>
      <c r="EH647" s="56"/>
      <c r="EI647" s="56"/>
      <c r="EJ647" s="56"/>
      <c r="EK647" s="56"/>
      <c r="EL647" s="56"/>
      <c r="EM647" s="56"/>
      <c r="EN647" s="56"/>
      <c r="EO647" s="56"/>
      <c r="EP647" s="56"/>
      <c r="EQ647" s="56"/>
      <c r="ER647" s="56"/>
      <c r="ES647" s="56"/>
      <c r="ET647" s="56"/>
      <c r="EU647" s="56"/>
      <c r="EV647" s="56"/>
      <c r="EW647" s="56"/>
      <c r="EX647" s="56"/>
      <c r="EY647" s="56"/>
      <c r="EZ647" s="56"/>
      <c r="FA647" s="56"/>
      <c r="FB647" s="56"/>
      <c r="FC647" s="56"/>
      <c r="FD647" s="56"/>
      <c r="FE647" s="56"/>
      <c r="FF647" s="56"/>
      <c r="FG647" s="56"/>
      <c r="FH647" s="56"/>
      <c r="FI647" s="56"/>
      <c r="FJ647" s="56"/>
      <c r="FK647" s="56"/>
      <c r="FL647" s="56"/>
      <c r="FM647" s="56"/>
      <c r="FN647" s="56"/>
      <c r="FO647" s="56"/>
      <c r="FP647" s="56"/>
      <c r="FQ647" s="56"/>
      <c r="FR647" s="56"/>
      <c r="FS647" s="56"/>
      <c r="FT647" s="56"/>
      <c r="FU647" s="56"/>
      <c r="FV647" s="56"/>
      <c r="FW647" s="56"/>
      <c r="FX647" s="56"/>
      <c r="FY647" s="56"/>
      <c r="FZ647" s="56"/>
      <c r="GA647" s="56"/>
      <c r="GB647" s="56"/>
      <c r="GC647" s="56"/>
      <c r="GD647" s="56"/>
      <c r="GE647" s="56"/>
      <c r="GF647" s="56"/>
      <c r="GG647" s="56"/>
      <c r="GH647" s="56"/>
      <c r="GI647" s="56"/>
      <c r="GJ647" s="56"/>
      <c r="GK647" s="56"/>
      <c r="GL647" s="56"/>
      <c r="GM647" s="56"/>
      <c r="GN647" s="56"/>
      <c r="GO647" s="56"/>
      <c r="GP647" s="56"/>
      <c r="GQ647" s="56"/>
      <c r="GR647" s="56"/>
      <c r="GS647" s="56"/>
      <c r="GT647" s="56"/>
      <c r="GU647" s="56"/>
      <c r="GV647" s="56"/>
      <c r="GW647" s="56"/>
      <c r="GX647" s="56"/>
      <c r="GY647" s="56"/>
      <c r="GZ647" s="56"/>
      <c r="HA647" s="56"/>
      <c r="HB647" s="56"/>
      <c r="HC647" s="56"/>
      <c r="HD647" s="56"/>
      <c r="HE647" s="56"/>
      <c r="HF647" s="56"/>
      <c r="HG647" s="56"/>
      <c r="HH647" s="56"/>
      <c r="HI647" s="56"/>
      <c r="HJ647" s="56"/>
      <c r="HK647" s="56"/>
      <c r="HL647" s="56"/>
      <c r="HM647" s="56"/>
      <c r="HN647" s="56"/>
      <c r="HO647" s="56"/>
      <c r="HP647" s="56"/>
      <c r="HQ647" s="56"/>
      <c r="HR647" s="56"/>
      <c r="HS647" s="56"/>
      <c r="HT647" s="56"/>
      <c r="HU647" s="56"/>
      <c r="HV647" s="56"/>
      <c r="HW647" s="56"/>
      <c r="HX647" s="56"/>
      <c r="HY647" s="56"/>
      <c r="HZ647" s="56"/>
      <c r="IA647" s="56"/>
      <c r="IB647" s="56"/>
      <c r="IC647" s="56"/>
      <c r="ID647" s="56"/>
      <c r="IE647" s="56"/>
      <c r="IF647" s="56"/>
      <c r="IG647" s="56"/>
      <c r="IH647" s="56"/>
      <c r="II647" s="56"/>
    </row>
    <row r="648" spans="3:243" x14ac:dyDescent="0.25">
      <c r="C648" s="56"/>
      <c r="D648" s="56"/>
      <c r="E648" s="56"/>
      <c r="F648" s="354"/>
      <c r="G648" s="354"/>
      <c r="H648" s="56"/>
      <c r="I648" s="56"/>
      <c r="J648" s="56"/>
      <c r="K648" s="56"/>
      <c r="L648" s="56"/>
      <c r="M648" s="598"/>
      <c r="N648" s="56"/>
      <c r="O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c r="BY648" s="56"/>
      <c r="BZ648" s="56"/>
      <c r="CA648" s="56"/>
      <c r="CB648" s="56"/>
      <c r="CC648" s="56"/>
      <c r="CD648" s="56"/>
      <c r="CE648" s="56"/>
      <c r="CF648" s="56"/>
      <c r="CG648" s="56"/>
      <c r="CH648" s="56"/>
      <c r="CI648" s="56"/>
      <c r="CJ648" s="56"/>
      <c r="CK648" s="56"/>
      <c r="CL648" s="56"/>
      <c r="CM648" s="56"/>
      <c r="CN648" s="56"/>
      <c r="CO648" s="56"/>
      <c r="CP648" s="56"/>
      <c r="CQ648" s="56"/>
      <c r="CR648" s="56"/>
      <c r="CS648" s="56"/>
      <c r="CT648" s="56"/>
      <c r="CU648" s="56"/>
      <c r="CV648" s="56"/>
      <c r="CW648" s="56"/>
      <c r="CX648" s="56"/>
      <c r="CY648" s="56"/>
      <c r="CZ648" s="56"/>
      <c r="DA648" s="56"/>
      <c r="DB648" s="56"/>
      <c r="DC648" s="56"/>
      <c r="DD648" s="56"/>
      <c r="DE648" s="56"/>
      <c r="DF648" s="56"/>
      <c r="DG648" s="56"/>
      <c r="DH648" s="56"/>
      <c r="DI648" s="56"/>
      <c r="DJ648" s="56"/>
      <c r="DK648" s="56"/>
      <c r="DL648" s="56"/>
      <c r="DM648" s="56"/>
      <c r="DN648" s="56"/>
      <c r="DO648" s="56"/>
      <c r="DP648" s="56"/>
      <c r="DQ648" s="56"/>
      <c r="DR648" s="56"/>
      <c r="DS648" s="56"/>
      <c r="DT648" s="56"/>
      <c r="DU648" s="56"/>
      <c r="DV648" s="56"/>
      <c r="DW648" s="56"/>
      <c r="DX648" s="56"/>
      <c r="DY648" s="56"/>
      <c r="DZ648" s="56"/>
      <c r="EA648" s="56"/>
      <c r="EB648" s="56"/>
      <c r="EC648" s="56"/>
      <c r="ED648" s="56"/>
      <c r="EE648" s="56"/>
      <c r="EF648" s="56"/>
      <c r="EG648" s="56"/>
      <c r="EH648" s="56"/>
      <c r="EI648" s="56"/>
      <c r="EJ648" s="56"/>
      <c r="EK648" s="56"/>
      <c r="EL648" s="56"/>
      <c r="EM648" s="56"/>
      <c r="EN648" s="56"/>
      <c r="EO648" s="56"/>
      <c r="EP648" s="56"/>
      <c r="EQ648" s="56"/>
      <c r="ER648" s="56"/>
      <c r="ES648" s="56"/>
      <c r="ET648" s="56"/>
      <c r="EU648" s="56"/>
      <c r="EV648" s="56"/>
      <c r="EW648" s="56"/>
      <c r="EX648" s="56"/>
      <c r="EY648" s="56"/>
      <c r="EZ648" s="56"/>
      <c r="FA648" s="56"/>
      <c r="FB648" s="56"/>
      <c r="FC648" s="56"/>
      <c r="FD648" s="56"/>
      <c r="FE648" s="56"/>
      <c r="FF648" s="56"/>
      <c r="FG648" s="56"/>
      <c r="FH648" s="56"/>
      <c r="FI648" s="56"/>
      <c r="FJ648" s="56"/>
      <c r="FK648" s="56"/>
      <c r="FL648" s="56"/>
      <c r="FM648" s="56"/>
      <c r="FN648" s="56"/>
      <c r="FO648" s="56"/>
      <c r="FP648" s="56"/>
      <c r="FQ648" s="56"/>
      <c r="FR648" s="56"/>
      <c r="FS648" s="56"/>
      <c r="FT648" s="56"/>
      <c r="FU648" s="56"/>
      <c r="FV648" s="56"/>
      <c r="FW648" s="56"/>
      <c r="FX648" s="56"/>
      <c r="FY648" s="56"/>
      <c r="FZ648" s="56"/>
      <c r="GA648" s="56"/>
      <c r="GB648" s="56"/>
      <c r="GC648" s="56"/>
      <c r="GD648" s="56"/>
      <c r="GE648" s="56"/>
      <c r="GF648" s="56"/>
      <c r="GG648" s="56"/>
      <c r="GH648" s="56"/>
      <c r="GI648" s="56"/>
      <c r="GJ648" s="56"/>
      <c r="GK648" s="56"/>
      <c r="GL648" s="56"/>
      <c r="GM648" s="56"/>
      <c r="GN648" s="56"/>
      <c r="GO648" s="56"/>
      <c r="GP648" s="56"/>
      <c r="GQ648" s="56"/>
      <c r="GR648" s="56"/>
      <c r="GS648" s="56"/>
      <c r="GT648" s="56"/>
      <c r="GU648" s="56"/>
      <c r="GV648" s="56"/>
      <c r="GW648" s="56"/>
      <c r="GX648" s="56"/>
      <c r="GY648" s="56"/>
      <c r="GZ648" s="56"/>
      <c r="HA648" s="56"/>
      <c r="HB648" s="56"/>
      <c r="HC648" s="56"/>
      <c r="HD648" s="56"/>
      <c r="HE648" s="56"/>
      <c r="HF648" s="56"/>
      <c r="HG648" s="56"/>
      <c r="HH648" s="56"/>
      <c r="HI648" s="56"/>
      <c r="HJ648" s="56"/>
      <c r="HK648" s="56"/>
      <c r="HL648" s="56"/>
      <c r="HM648" s="56"/>
      <c r="HN648" s="56"/>
      <c r="HO648" s="56"/>
      <c r="HP648" s="56"/>
      <c r="HQ648" s="56"/>
      <c r="HR648" s="56"/>
      <c r="HS648" s="56"/>
      <c r="HT648" s="56"/>
      <c r="HU648" s="56"/>
      <c r="HV648" s="56"/>
      <c r="HW648" s="56"/>
      <c r="HX648" s="56"/>
      <c r="HY648" s="56"/>
      <c r="HZ648" s="56"/>
      <c r="IA648" s="56"/>
      <c r="IB648" s="56"/>
      <c r="IC648" s="56"/>
      <c r="ID648" s="56"/>
      <c r="IE648" s="56"/>
      <c r="IF648" s="56"/>
      <c r="IG648" s="56"/>
      <c r="IH648" s="56"/>
      <c r="II648" s="56"/>
    </row>
    <row r="649" spans="3:243" x14ac:dyDescent="0.25">
      <c r="C649" s="56"/>
      <c r="D649" s="56"/>
      <c r="E649" s="56"/>
      <c r="F649" s="354"/>
      <c r="G649" s="354"/>
      <c r="H649" s="56"/>
      <c r="I649" s="56"/>
      <c r="J649" s="56"/>
      <c r="K649" s="56"/>
      <c r="L649" s="56"/>
      <c r="M649" s="598"/>
      <c r="N649" s="56"/>
      <c r="O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c r="BY649" s="56"/>
      <c r="BZ649" s="56"/>
      <c r="CA649" s="56"/>
      <c r="CB649" s="56"/>
      <c r="CC649" s="56"/>
      <c r="CD649" s="56"/>
      <c r="CE649" s="56"/>
      <c r="CF649" s="56"/>
      <c r="CG649" s="56"/>
      <c r="CH649" s="56"/>
      <c r="CI649" s="56"/>
      <c r="CJ649" s="56"/>
      <c r="CK649" s="56"/>
      <c r="CL649" s="56"/>
      <c r="CM649" s="56"/>
      <c r="CN649" s="56"/>
      <c r="CO649" s="56"/>
      <c r="CP649" s="56"/>
      <c r="CQ649" s="56"/>
      <c r="CR649" s="56"/>
      <c r="CS649" s="56"/>
      <c r="CT649" s="56"/>
      <c r="CU649" s="56"/>
      <c r="CV649" s="56"/>
      <c r="CW649" s="56"/>
      <c r="CX649" s="56"/>
      <c r="CY649" s="56"/>
      <c r="CZ649" s="56"/>
      <c r="DA649" s="56"/>
      <c r="DB649" s="56"/>
      <c r="DC649" s="56"/>
      <c r="DD649" s="56"/>
      <c r="DE649" s="56"/>
      <c r="DF649" s="56"/>
      <c r="DG649" s="56"/>
      <c r="DH649" s="56"/>
      <c r="DI649" s="56"/>
      <c r="DJ649" s="56"/>
      <c r="DK649" s="56"/>
      <c r="DL649" s="56"/>
      <c r="DM649" s="56"/>
      <c r="DN649" s="56"/>
      <c r="DO649" s="56"/>
      <c r="DP649" s="56"/>
      <c r="DQ649" s="56"/>
      <c r="DR649" s="56"/>
      <c r="DS649" s="56"/>
      <c r="DT649" s="56"/>
      <c r="DU649" s="56"/>
      <c r="DV649" s="56"/>
      <c r="DW649" s="56"/>
      <c r="DX649" s="56"/>
      <c r="DY649" s="56"/>
      <c r="DZ649" s="56"/>
      <c r="EA649" s="56"/>
      <c r="EB649" s="56"/>
      <c r="EC649" s="56"/>
      <c r="ED649" s="56"/>
      <c r="EE649" s="56"/>
      <c r="EF649" s="56"/>
      <c r="EG649" s="56"/>
      <c r="EH649" s="56"/>
      <c r="EI649" s="56"/>
      <c r="EJ649" s="56"/>
      <c r="EK649" s="56"/>
      <c r="EL649" s="56"/>
      <c r="EM649" s="56"/>
      <c r="EN649" s="56"/>
      <c r="EO649" s="56"/>
      <c r="EP649" s="56"/>
      <c r="EQ649" s="56"/>
      <c r="ER649" s="56"/>
      <c r="ES649" s="56"/>
      <c r="ET649" s="56"/>
      <c r="EU649" s="56"/>
      <c r="EV649" s="56"/>
      <c r="EW649" s="56"/>
      <c r="EX649" s="56"/>
      <c r="EY649" s="56"/>
      <c r="EZ649" s="56"/>
      <c r="FA649" s="56"/>
      <c r="FB649" s="56"/>
      <c r="FC649" s="56"/>
      <c r="FD649" s="56"/>
      <c r="FE649" s="56"/>
      <c r="FF649" s="56"/>
      <c r="FG649" s="56"/>
      <c r="FH649" s="56"/>
      <c r="FI649" s="56"/>
      <c r="FJ649" s="56"/>
      <c r="FK649" s="56"/>
      <c r="FL649" s="56"/>
      <c r="FM649" s="56"/>
      <c r="FN649" s="56"/>
      <c r="FO649" s="56"/>
      <c r="FP649" s="56"/>
      <c r="FQ649" s="56"/>
      <c r="FR649" s="56"/>
      <c r="FS649" s="56"/>
      <c r="FT649" s="56"/>
      <c r="FU649" s="56"/>
      <c r="FV649" s="56"/>
      <c r="FW649" s="56"/>
      <c r="FX649" s="56"/>
      <c r="FY649" s="56"/>
      <c r="FZ649" s="56"/>
      <c r="GA649" s="56"/>
      <c r="GB649" s="56"/>
      <c r="GC649" s="56"/>
      <c r="GD649" s="56"/>
      <c r="GE649" s="56"/>
      <c r="GF649" s="56"/>
      <c r="GG649" s="56"/>
      <c r="GH649" s="56"/>
      <c r="GI649" s="56"/>
      <c r="GJ649" s="56"/>
      <c r="GK649" s="56"/>
      <c r="GL649" s="56"/>
      <c r="GM649" s="56"/>
      <c r="GN649" s="56"/>
      <c r="GO649" s="56"/>
      <c r="GP649" s="56"/>
      <c r="GQ649" s="56"/>
      <c r="GR649" s="56"/>
      <c r="GS649" s="56"/>
      <c r="GT649" s="56"/>
      <c r="GU649" s="56"/>
      <c r="GV649" s="56"/>
      <c r="GW649" s="56"/>
      <c r="GX649" s="56"/>
      <c r="GY649" s="56"/>
      <c r="GZ649" s="56"/>
      <c r="HA649" s="56"/>
      <c r="HB649" s="56"/>
      <c r="HC649" s="56"/>
      <c r="HD649" s="56"/>
      <c r="HE649" s="56"/>
      <c r="HF649" s="56"/>
      <c r="HG649" s="56"/>
      <c r="HH649" s="56"/>
      <c r="HI649" s="56"/>
      <c r="HJ649" s="56"/>
      <c r="HK649" s="56"/>
      <c r="HL649" s="56"/>
      <c r="HM649" s="56"/>
      <c r="HN649" s="56"/>
      <c r="HO649" s="56"/>
      <c r="HP649" s="56"/>
      <c r="HQ649" s="56"/>
      <c r="HR649" s="56"/>
      <c r="HS649" s="56"/>
      <c r="HT649" s="56"/>
      <c r="HU649" s="56"/>
      <c r="HV649" s="56"/>
      <c r="HW649" s="56"/>
      <c r="HX649" s="56"/>
      <c r="HY649" s="56"/>
      <c r="HZ649" s="56"/>
      <c r="IA649" s="56"/>
      <c r="IB649" s="56"/>
      <c r="IC649" s="56"/>
      <c r="ID649" s="56"/>
      <c r="IE649" s="56"/>
      <c r="IF649" s="56"/>
      <c r="IG649" s="56"/>
      <c r="IH649" s="56"/>
      <c r="II649" s="56"/>
    </row>
    <row r="650" spans="3:243" x14ac:dyDescent="0.25">
      <c r="C650" s="56"/>
      <c r="D650" s="56"/>
      <c r="E650" s="56"/>
      <c r="F650" s="354"/>
      <c r="G650" s="354"/>
      <c r="H650" s="56"/>
      <c r="I650" s="56"/>
      <c r="J650" s="56"/>
      <c r="K650" s="56"/>
      <c r="L650" s="56"/>
      <c r="M650" s="598"/>
      <c r="N650" s="56"/>
      <c r="O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c r="BY650" s="56"/>
      <c r="BZ650" s="56"/>
      <c r="CA650" s="56"/>
      <c r="CB650" s="56"/>
      <c r="CC650" s="56"/>
      <c r="CD650" s="56"/>
      <c r="CE650" s="56"/>
      <c r="CF650" s="56"/>
      <c r="CG650" s="56"/>
      <c r="CH650" s="56"/>
      <c r="CI650" s="56"/>
      <c r="CJ650" s="56"/>
      <c r="CK650" s="56"/>
      <c r="CL650" s="56"/>
      <c r="CM650" s="56"/>
      <c r="CN650" s="56"/>
      <c r="CO650" s="56"/>
      <c r="CP650" s="56"/>
      <c r="CQ650" s="56"/>
      <c r="CR650" s="56"/>
      <c r="CS650" s="56"/>
      <c r="CT650" s="56"/>
      <c r="CU650" s="56"/>
      <c r="CV650" s="56"/>
      <c r="CW650" s="56"/>
      <c r="CX650" s="56"/>
      <c r="CY650" s="56"/>
      <c r="CZ650" s="56"/>
      <c r="DA650" s="56"/>
      <c r="DB650" s="56"/>
      <c r="DC650" s="56"/>
      <c r="DD650" s="56"/>
      <c r="DE650" s="56"/>
      <c r="DF650" s="56"/>
      <c r="DG650" s="56"/>
      <c r="DH650" s="56"/>
      <c r="DI650" s="56"/>
      <c r="DJ650" s="56"/>
      <c r="DK650" s="56"/>
      <c r="DL650" s="56"/>
      <c r="DM650" s="56"/>
      <c r="DN650" s="56"/>
      <c r="DO650" s="56"/>
      <c r="DP650" s="56"/>
      <c r="DQ650" s="56"/>
      <c r="DR650" s="56"/>
      <c r="DS650" s="56"/>
      <c r="DT650" s="56"/>
      <c r="DU650" s="56"/>
      <c r="DV650" s="56"/>
      <c r="DW650" s="56"/>
      <c r="DX650" s="56"/>
      <c r="DY650" s="56"/>
      <c r="DZ650" s="56"/>
      <c r="EA650" s="56"/>
      <c r="EB650" s="56"/>
      <c r="EC650" s="56"/>
      <c r="ED650" s="56"/>
      <c r="EE650" s="56"/>
      <c r="EF650" s="56"/>
      <c r="EG650" s="56"/>
      <c r="EH650" s="56"/>
      <c r="EI650" s="56"/>
      <c r="EJ650" s="56"/>
      <c r="EK650" s="56"/>
      <c r="EL650" s="56"/>
      <c r="EM650" s="56"/>
      <c r="EN650" s="56"/>
      <c r="EO650" s="56"/>
      <c r="EP650" s="56"/>
      <c r="EQ650" s="56"/>
      <c r="ER650" s="56"/>
      <c r="ES650" s="56"/>
      <c r="ET650" s="56"/>
      <c r="EU650" s="56"/>
      <c r="EV650" s="56"/>
      <c r="EW650" s="56"/>
      <c r="EX650" s="56"/>
      <c r="EY650" s="56"/>
      <c r="EZ650" s="56"/>
      <c r="FA650" s="56"/>
      <c r="FB650" s="56"/>
      <c r="FC650" s="56"/>
      <c r="FD650" s="56"/>
      <c r="FE650" s="56"/>
      <c r="FF650" s="56"/>
      <c r="FG650" s="56"/>
      <c r="FH650" s="56"/>
      <c r="FI650" s="56"/>
      <c r="FJ650" s="56"/>
      <c r="FK650" s="56"/>
      <c r="FL650" s="56"/>
      <c r="FM650" s="56"/>
      <c r="FN650" s="56"/>
      <c r="FO650" s="56"/>
      <c r="FP650" s="56"/>
      <c r="FQ650" s="56"/>
      <c r="FR650" s="56"/>
      <c r="FS650" s="56"/>
      <c r="FT650" s="56"/>
      <c r="FU650" s="56"/>
      <c r="FV650" s="56"/>
      <c r="FW650" s="56"/>
      <c r="FX650" s="56"/>
      <c r="FY650" s="56"/>
      <c r="FZ650" s="56"/>
      <c r="GA650" s="56"/>
      <c r="GB650" s="56"/>
      <c r="GC650" s="56"/>
      <c r="GD650" s="56"/>
      <c r="GE650" s="56"/>
      <c r="GF650" s="56"/>
      <c r="GG650" s="56"/>
      <c r="GH650" s="56"/>
      <c r="GI650" s="56"/>
      <c r="GJ650" s="56"/>
      <c r="GK650" s="56"/>
      <c r="GL650" s="56"/>
      <c r="GM650" s="56"/>
      <c r="GN650" s="56"/>
      <c r="GO650" s="56"/>
      <c r="GP650" s="56"/>
      <c r="GQ650" s="56"/>
      <c r="GR650" s="56"/>
      <c r="GS650" s="56"/>
      <c r="GT650" s="56"/>
      <c r="GU650" s="56"/>
      <c r="GV650" s="56"/>
      <c r="GW650" s="56"/>
      <c r="GX650" s="56"/>
      <c r="GY650" s="56"/>
      <c r="GZ650" s="56"/>
      <c r="HA650" s="56"/>
      <c r="HB650" s="56"/>
      <c r="HC650" s="56"/>
      <c r="HD650" s="56"/>
      <c r="HE650" s="56"/>
      <c r="HF650" s="56"/>
      <c r="HG650" s="56"/>
      <c r="HH650" s="56"/>
      <c r="HI650" s="56"/>
      <c r="HJ650" s="56"/>
      <c r="HK650" s="56"/>
      <c r="HL650" s="56"/>
      <c r="HM650" s="56"/>
      <c r="HN650" s="56"/>
      <c r="HO650" s="56"/>
      <c r="HP650" s="56"/>
      <c r="HQ650" s="56"/>
      <c r="HR650" s="56"/>
      <c r="HS650" s="56"/>
      <c r="HT650" s="56"/>
      <c r="HU650" s="56"/>
      <c r="HV650" s="56"/>
      <c r="HW650" s="56"/>
      <c r="HX650" s="56"/>
      <c r="HY650" s="56"/>
      <c r="HZ650" s="56"/>
      <c r="IA650" s="56"/>
      <c r="IB650" s="56"/>
      <c r="IC650" s="56"/>
      <c r="ID650" s="56"/>
      <c r="IE650" s="56"/>
      <c r="IF650" s="56"/>
      <c r="IG650" s="56"/>
      <c r="IH650" s="56"/>
      <c r="II650" s="56"/>
    </row>
    <row r="651" spans="3:243" x14ac:dyDescent="0.25">
      <c r="C651" s="56"/>
      <c r="D651" s="56"/>
      <c r="E651" s="56"/>
      <c r="F651" s="354"/>
      <c r="G651" s="354"/>
      <c r="H651" s="56"/>
      <c r="I651" s="56"/>
      <c r="J651" s="56"/>
      <c r="K651" s="56"/>
      <c r="L651" s="56"/>
      <c r="M651" s="598"/>
      <c r="N651" s="56"/>
      <c r="O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c r="BY651" s="56"/>
      <c r="BZ651" s="56"/>
      <c r="CA651" s="56"/>
      <c r="CB651" s="56"/>
      <c r="CC651" s="56"/>
      <c r="CD651" s="56"/>
      <c r="CE651" s="56"/>
      <c r="CF651" s="56"/>
      <c r="CG651" s="56"/>
      <c r="CH651" s="56"/>
      <c r="CI651" s="56"/>
      <c r="CJ651" s="56"/>
      <c r="CK651" s="56"/>
      <c r="CL651" s="56"/>
      <c r="CM651" s="56"/>
      <c r="CN651" s="56"/>
      <c r="CO651" s="56"/>
      <c r="CP651" s="56"/>
      <c r="CQ651" s="56"/>
      <c r="CR651" s="56"/>
      <c r="CS651" s="56"/>
      <c r="CT651" s="56"/>
      <c r="CU651" s="56"/>
      <c r="CV651" s="56"/>
      <c r="CW651" s="56"/>
      <c r="CX651" s="56"/>
      <c r="CY651" s="56"/>
      <c r="CZ651" s="56"/>
      <c r="DA651" s="56"/>
      <c r="DB651" s="56"/>
      <c r="DC651" s="56"/>
      <c r="DD651" s="56"/>
      <c r="DE651" s="56"/>
      <c r="DF651" s="56"/>
      <c r="DG651" s="56"/>
      <c r="DH651" s="56"/>
      <c r="DI651" s="56"/>
      <c r="DJ651" s="56"/>
      <c r="DK651" s="56"/>
      <c r="DL651" s="56"/>
      <c r="DM651" s="56"/>
      <c r="DN651" s="56"/>
      <c r="DO651" s="56"/>
      <c r="DP651" s="56"/>
      <c r="DQ651" s="56"/>
      <c r="DR651" s="56"/>
      <c r="DS651" s="56"/>
      <c r="DT651" s="56"/>
      <c r="DU651" s="56"/>
      <c r="DV651" s="56"/>
      <c r="DW651" s="56"/>
      <c r="DX651" s="56"/>
      <c r="DY651" s="56"/>
      <c r="DZ651" s="56"/>
      <c r="EA651" s="56"/>
      <c r="EB651" s="56"/>
      <c r="EC651" s="56"/>
      <c r="ED651" s="56"/>
      <c r="EE651" s="56"/>
      <c r="EF651" s="56"/>
      <c r="EG651" s="56"/>
      <c r="EH651" s="56"/>
      <c r="EI651" s="56"/>
      <c r="EJ651" s="56"/>
      <c r="EK651" s="56"/>
      <c r="EL651" s="56"/>
      <c r="EM651" s="56"/>
      <c r="EN651" s="56"/>
      <c r="EO651" s="56"/>
      <c r="EP651" s="56"/>
      <c r="EQ651" s="56"/>
      <c r="ER651" s="56"/>
      <c r="ES651" s="56"/>
      <c r="ET651" s="56"/>
      <c r="EU651" s="56"/>
      <c r="EV651" s="56"/>
      <c r="EW651" s="56"/>
      <c r="EX651" s="56"/>
      <c r="EY651" s="56"/>
      <c r="EZ651" s="56"/>
      <c r="FA651" s="56"/>
      <c r="FB651" s="56"/>
      <c r="FC651" s="56"/>
      <c r="FD651" s="56"/>
      <c r="FE651" s="56"/>
      <c r="FF651" s="56"/>
      <c r="FG651" s="56"/>
      <c r="FH651" s="56"/>
      <c r="FI651" s="56"/>
      <c r="FJ651" s="56"/>
      <c r="FK651" s="56"/>
      <c r="FL651" s="56"/>
      <c r="FM651" s="56"/>
      <c r="FN651" s="56"/>
      <c r="FO651" s="56"/>
      <c r="FP651" s="56"/>
      <c r="FQ651" s="56"/>
      <c r="FR651" s="56"/>
      <c r="FS651" s="56"/>
      <c r="FT651" s="56"/>
      <c r="FU651" s="56"/>
      <c r="FV651" s="56"/>
      <c r="FW651" s="56"/>
      <c r="FX651" s="56"/>
      <c r="FY651" s="56"/>
      <c r="FZ651" s="56"/>
      <c r="GA651" s="56"/>
      <c r="GB651" s="56"/>
      <c r="GC651" s="56"/>
      <c r="GD651" s="56"/>
      <c r="GE651" s="56"/>
      <c r="GF651" s="56"/>
      <c r="GG651" s="56"/>
      <c r="GH651" s="56"/>
      <c r="GI651" s="56"/>
      <c r="GJ651" s="56"/>
      <c r="GK651" s="56"/>
      <c r="GL651" s="56"/>
      <c r="GM651" s="56"/>
      <c r="GN651" s="56"/>
      <c r="GO651" s="56"/>
      <c r="GP651" s="56"/>
      <c r="GQ651" s="56"/>
      <c r="GR651" s="56"/>
      <c r="GS651" s="56"/>
      <c r="GT651" s="56"/>
      <c r="GU651" s="56"/>
      <c r="GV651" s="56"/>
      <c r="GW651" s="56"/>
      <c r="GX651" s="56"/>
      <c r="GY651" s="56"/>
      <c r="GZ651" s="56"/>
      <c r="HA651" s="56"/>
      <c r="HB651" s="56"/>
      <c r="HC651" s="56"/>
      <c r="HD651" s="56"/>
      <c r="HE651" s="56"/>
      <c r="HF651" s="56"/>
      <c r="HG651" s="56"/>
      <c r="HH651" s="56"/>
      <c r="HI651" s="56"/>
      <c r="HJ651" s="56"/>
      <c r="HK651" s="56"/>
      <c r="HL651" s="56"/>
      <c r="HM651" s="56"/>
      <c r="HN651" s="56"/>
      <c r="HO651" s="56"/>
      <c r="HP651" s="56"/>
      <c r="HQ651" s="56"/>
      <c r="HR651" s="56"/>
      <c r="HS651" s="56"/>
      <c r="HT651" s="56"/>
      <c r="HU651" s="56"/>
      <c r="HV651" s="56"/>
      <c r="HW651" s="56"/>
      <c r="HX651" s="56"/>
      <c r="HY651" s="56"/>
      <c r="HZ651" s="56"/>
      <c r="IA651" s="56"/>
      <c r="IB651" s="56"/>
      <c r="IC651" s="56"/>
      <c r="ID651" s="56"/>
      <c r="IE651" s="56"/>
      <c r="IF651" s="56"/>
      <c r="IG651" s="56"/>
      <c r="IH651" s="56"/>
      <c r="II651" s="56"/>
    </row>
    <row r="652" spans="3:243" x14ac:dyDescent="0.25">
      <c r="C652" s="56"/>
      <c r="D652" s="56"/>
      <c r="E652" s="56"/>
      <c r="F652" s="354"/>
      <c r="G652" s="354"/>
      <c r="H652" s="56"/>
      <c r="I652" s="56"/>
      <c r="J652" s="56"/>
      <c r="K652" s="56"/>
      <c r="L652" s="56"/>
      <c r="M652" s="598"/>
      <c r="N652" s="56"/>
      <c r="O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c r="BY652" s="56"/>
      <c r="BZ652" s="56"/>
      <c r="CA652" s="56"/>
      <c r="CB652" s="56"/>
      <c r="CC652" s="56"/>
      <c r="CD652" s="56"/>
      <c r="CE652" s="56"/>
      <c r="CF652" s="56"/>
      <c r="CG652" s="56"/>
      <c r="CH652" s="56"/>
      <c r="CI652" s="56"/>
      <c r="CJ652" s="56"/>
      <c r="CK652" s="56"/>
      <c r="CL652" s="56"/>
      <c r="CM652" s="56"/>
      <c r="CN652" s="56"/>
      <c r="CO652" s="56"/>
      <c r="CP652" s="56"/>
      <c r="CQ652" s="56"/>
      <c r="CR652" s="56"/>
      <c r="CS652" s="56"/>
      <c r="CT652" s="56"/>
      <c r="CU652" s="56"/>
      <c r="CV652" s="56"/>
      <c r="CW652" s="56"/>
      <c r="CX652" s="56"/>
      <c r="CY652" s="56"/>
      <c r="CZ652" s="56"/>
      <c r="DA652" s="56"/>
      <c r="DB652" s="56"/>
      <c r="DC652" s="56"/>
      <c r="DD652" s="56"/>
      <c r="DE652" s="56"/>
      <c r="DF652" s="56"/>
      <c r="DG652" s="56"/>
      <c r="DH652" s="56"/>
      <c r="DI652" s="56"/>
      <c r="DJ652" s="56"/>
      <c r="DK652" s="56"/>
      <c r="DL652" s="56"/>
      <c r="DM652" s="56"/>
      <c r="DN652" s="56"/>
      <c r="DO652" s="56"/>
      <c r="DP652" s="56"/>
      <c r="DQ652" s="56"/>
      <c r="DR652" s="56"/>
      <c r="DS652" s="56"/>
      <c r="DT652" s="56"/>
      <c r="DU652" s="56"/>
      <c r="DV652" s="56"/>
      <c r="DW652" s="56"/>
      <c r="DX652" s="56"/>
      <c r="DY652" s="56"/>
      <c r="DZ652" s="56"/>
      <c r="EA652" s="56"/>
      <c r="EB652" s="56"/>
      <c r="EC652" s="56"/>
      <c r="ED652" s="56"/>
      <c r="EE652" s="56"/>
      <c r="EF652" s="56"/>
      <c r="EG652" s="56"/>
      <c r="EH652" s="56"/>
      <c r="EI652" s="56"/>
      <c r="EJ652" s="56"/>
      <c r="EK652" s="56"/>
      <c r="EL652" s="56"/>
      <c r="EM652" s="56"/>
      <c r="EN652" s="56"/>
      <c r="EO652" s="56"/>
      <c r="EP652" s="56"/>
      <c r="EQ652" s="56"/>
      <c r="ER652" s="56"/>
      <c r="ES652" s="56"/>
      <c r="ET652" s="56"/>
      <c r="EU652" s="56"/>
      <c r="EV652" s="56"/>
      <c r="EW652" s="56"/>
      <c r="EX652" s="56"/>
      <c r="EY652" s="56"/>
      <c r="EZ652" s="56"/>
      <c r="FA652" s="56"/>
      <c r="FB652" s="56"/>
      <c r="FC652" s="56"/>
      <c r="FD652" s="56"/>
      <c r="FE652" s="56"/>
      <c r="FF652" s="56"/>
      <c r="FG652" s="56"/>
      <c r="FH652" s="56"/>
      <c r="FI652" s="56"/>
      <c r="FJ652" s="56"/>
      <c r="FK652" s="56"/>
      <c r="FL652" s="56"/>
      <c r="FM652" s="56"/>
      <c r="FN652" s="56"/>
      <c r="FO652" s="56"/>
      <c r="FP652" s="56"/>
      <c r="FQ652" s="56"/>
      <c r="FR652" s="56"/>
      <c r="FS652" s="56"/>
      <c r="FT652" s="56"/>
      <c r="FU652" s="56"/>
      <c r="FV652" s="56"/>
      <c r="FW652" s="56"/>
      <c r="FX652" s="56"/>
      <c r="FY652" s="56"/>
      <c r="FZ652" s="56"/>
      <c r="GA652" s="56"/>
      <c r="GB652" s="56"/>
      <c r="GC652" s="56"/>
      <c r="GD652" s="56"/>
      <c r="GE652" s="56"/>
      <c r="GF652" s="56"/>
      <c r="GG652" s="56"/>
      <c r="GH652" s="56"/>
      <c r="GI652" s="56"/>
      <c r="GJ652" s="56"/>
      <c r="GK652" s="56"/>
      <c r="GL652" s="56"/>
      <c r="GM652" s="56"/>
      <c r="GN652" s="56"/>
      <c r="GO652" s="56"/>
      <c r="GP652" s="56"/>
      <c r="GQ652" s="56"/>
      <c r="GR652" s="56"/>
      <c r="GS652" s="56"/>
      <c r="GT652" s="56"/>
      <c r="GU652" s="56"/>
      <c r="GV652" s="56"/>
      <c r="GW652" s="56"/>
      <c r="GX652" s="56"/>
      <c r="GY652" s="56"/>
      <c r="GZ652" s="56"/>
      <c r="HA652" s="56"/>
      <c r="HB652" s="56"/>
      <c r="HC652" s="56"/>
      <c r="HD652" s="56"/>
      <c r="HE652" s="56"/>
      <c r="HF652" s="56"/>
      <c r="HG652" s="56"/>
      <c r="HH652" s="56"/>
      <c r="HI652" s="56"/>
      <c r="HJ652" s="56"/>
      <c r="HK652" s="56"/>
      <c r="HL652" s="56"/>
      <c r="HM652" s="56"/>
      <c r="HN652" s="56"/>
      <c r="HO652" s="56"/>
      <c r="HP652" s="56"/>
      <c r="HQ652" s="56"/>
      <c r="HR652" s="56"/>
      <c r="HS652" s="56"/>
      <c r="HT652" s="56"/>
      <c r="HU652" s="56"/>
      <c r="HV652" s="56"/>
      <c r="HW652" s="56"/>
      <c r="HX652" s="56"/>
      <c r="HY652" s="56"/>
      <c r="HZ652" s="56"/>
      <c r="IA652" s="56"/>
      <c r="IB652" s="56"/>
      <c r="IC652" s="56"/>
      <c r="ID652" s="56"/>
      <c r="IE652" s="56"/>
      <c r="IF652" s="56"/>
      <c r="IG652" s="56"/>
      <c r="IH652" s="56"/>
      <c r="II652" s="56"/>
    </row>
    <row r="653" spans="3:243" x14ac:dyDescent="0.25">
      <c r="C653" s="56"/>
      <c r="D653" s="56"/>
      <c r="E653" s="56"/>
      <c r="F653" s="354"/>
      <c r="G653" s="354"/>
      <c r="H653" s="56"/>
      <c r="I653" s="56"/>
      <c r="J653" s="56"/>
      <c r="K653" s="56"/>
      <c r="L653" s="56"/>
      <c r="M653" s="598"/>
      <c r="N653" s="56"/>
      <c r="O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c r="BY653" s="56"/>
      <c r="BZ653" s="56"/>
      <c r="CA653" s="56"/>
      <c r="CB653" s="56"/>
      <c r="CC653" s="56"/>
      <c r="CD653" s="56"/>
      <c r="CE653" s="56"/>
      <c r="CF653" s="56"/>
      <c r="CG653" s="56"/>
      <c r="CH653" s="56"/>
      <c r="CI653" s="56"/>
      <c r="CJ653" s="56"/>
      <c r="CK653" s="56"/>
      <c r="CL653" s="56"/>
      <c r="CM653" s="56"/>
      <c r="CN653" s="56"/>
      <c r="CO653" s="56"/>
      <c r="CP653" s="56"/>
      <c r="CQ653" s="56"/>
      <c r="CR653" s="56"/>
      <c r="CS653" s="56"/>
      <c r="CT653" s="56"/>
      <c r="CU653" s="56"/>
      <c r="CV653" s="56"/>
      <c r="CW653" s="56"/>
      <c r="CX653" s="56"/>
      <c r="CY653" s="56"/>
      <c r="CZ653" s="56"/>
      <c r="DA653" s="56"/>
      <c r="DB653" s="56"/>
      <c r="DC653" s="56"/>
      <c r="DD653" s="56"/>
      <c r="DE653" s="56"/>
      <c r="DF653" s="56"/>
      <c r="DG653" s="56"/>
      <c r="DH653" s="56"/>
      <c r="DI653" s="56"/>
      <c r="DJ653" s="56"/>
      <c r="DK653" s="56"/>
      <c r="DL653" s="56"/>
      <c r="DM653" s="56"/>
      <c r="DN653" s="56"/>
      <c r="DO653" s="56"/>
      <c r="DP653" s="56"/>
      <c r="DQ653" s="56"/>
      <c r="DR653" s="56"/>
      <c r="DS653" s="56"/>
      <c r="DT653" s="56"/>
      <c r="DU653" s="56"/>
      <c r="DV653" s="56"/>
      <c r="DW653" s="56"/>
      <c r="DX653" s="56"/>
      <c r="DY653" s="56"/>
      <c r="DZ653" s="56"/>
      <c r="EA653" s="56"/>
      <c r="EB653" s="56"/>
      <c r="EC653" s="56"/>
      <c r="ED653" s="56"/>
      <c r="EE653" s="56"/>
      <c r="EF653" s="56"/>
      <c r="EG653" s="56"/>
      <c r="EH653" s="56"/>
      <c r="EI653" s="56"/>
      <c r="EJ653" s="56"/>
      <c r="EK653" s="56"/>
      <c r="EL653" s="56"/>
      <c r="EM653" s="56"/>
      <c r="EN653" s="56"/>
      <c r="EO653" s="56"/>
      <c r="EP653" s="56"/>
      <c r="EQ653" s="56"/>
      <c r="ER653" s="56"/>
      <c r="ES653" s="56"/>
      <c r="ET653" s="56"/>
      <c r="EU653" s="56"/>
      <c r="EV653" s="56"/>
      <c r="EW653" s="56"/>
      <c r="EX653" s="56"/>
      <c r="EY653" s="56"/>
      <c r="EZ653" s="56"/>
      <c r="FA653" s="56"/>
      <c r="FB653" s="56"/>
      <c r="FC653" s="56"/>
      <c r="FD653" s="56"/>
      <c r="FE653" s="56"/>
      <c r="FF653" s="56"/>
      <c r="FG653" s="56"/>
      <c r="FH653" s="56"/>
      <c r="FI653" s="56"/>
      <c r="FJ653" s="56"/>
      <c r="FK653" s="56"/>
      <c r="FL653" s="56"/>
      <c r="FM653" s="56"/>
      <c r="FN653" s="56"/>
      <c r="FO653" s="56"/>
      <c r="FP653" s="56"/>
      <c r="FQ653" s="56"/>
      <c r="FR653" s="56"/>
      <c r="FS653" s="56"/>
      <c r="FT653" s="56"/>
      <c r="FU653" s="56"/>
      <c r="FV653" s="56"/>
      <c r="FW653" s="56"/>
      <c r="FX653" s="56"/>
      <c r="FY653" s="56"/>
      <c r="FZ653" s="56"/>
      <c r="GA653" s="56"/>
      <c r="GB653" s="56"/>
      <c r="GC653" s="56"/>
      <c r="GD653" s="56"/>
      <c r="GE653" s="56"/>
      <c r="GF653" s="56"/>
      <c r="GG653" s="56"/>
      <c r="GH653" s="56"/>
      <c r="GI653" s="56"/>
      <c r="GJ653" s="56"/>
      <c r="GK653" s="56"/>
      <c r="GL653" s="56"/>
      <c r="GM653" s="56"/>
      <c r="GN653" s="56"/>
      <c r="GO653" s="56"/>
      <c r="GP653" s="56"/>
      <c r="GQ653" s="56"/>
      <c r="GR653" s="56"/>
      <c r="GS653" s="56"/>
      <c r="GT653" s="56"/>
      <c r="GU653" s="56"/>
      <c r="GV653" s="56"/>
      <c r="GW653" s="56"/>
      <c r="GX653" s="56"/>
      <c r="GY653" s="56"/>
      <c r="GZ653" s="56"/>
      <c r="HA653" s="56"/>
      <c r="HB653" s="56"/>
      <c r="HC653" s="56"/>
      <c r="HD653" s="56"/>
      <c r="HE653" s="56"/>
      <c r="HF653" s="56"/>
      <c r="HG653" s="56"/>
      <c r="HH653" s="56"/>
      <c r="HI653" s="56"/>
      <c r="HJ653" s="56"/>
      <c r="HK653" s="56"/>
      <c r="HL653" s="56"/>
      <c r="HM653" s="56"/>
      <c r="HN653" s="56"/>
      <c r="HO653" s="56"/>
      <c r="HP653" s="56"/>
      <c r="HQ653" s="56"/>
      <c r="HR653" s="56"/>
      <c r="HS653" s="56"/>
      <c r="HT653" s="56"/>
      <c r="HU653" s="56"/>
      <c r="HV653" s="56"/>
      <c r="HW653" s="56"/>
      <c r="HX653" s="56"/>
      <c r="HY653" s="56"/>
      <c r="HZ653" s="56"/>
      <c r="IA653" s="56"/>
      <c r="IB653" s="56"/>
      <c r="IC653" s="56"/>
      <c r="ID653" s="56"/>
      <c r="IE653" s="56"/>
      <c r="IF653" s="56"/>
      <c r="IG653" s="56"/>
      <c r="IH653" s="56"/>
      <c r="II653" s="56"/>
    </row>
    <row r="654" spans="3:243" x14ac:dyDescent="0.25">
      <c r="C654" s="56"/>
      <c r="D654" s="56"/>
      <c r="E654" s="56"/>
      <c r="F654" s="354"/>
      <c r="G654" s="354"/>
      <c r="H654" s="56"/>
      <c r="I654" s="56"/>
      <c r="J654" s="56"/>
      <c r="K654" s="56"/>
      <c r="L654" s="56"/>
      <c r="M654" s="598"/>
      <c r="N654" s="56"/>
      <c r="O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c r="BY654" s="56"/>
      <c r="BZ654" s="56"/>
      <c r="CA654" s="56"/>
      <c r="CB654" s="56"/>
      <c r="CC654" s="56"/>
      <c r="CD654" s="56"/>
      <c r="CE654" s="56"/>
      <c r="CF654" s="56"/>
      <c r="CG654" s="56"/>
      <c r="CH654" s="56"/>
      <c r="CI654" s="56"/>
      <c r="CJ654" s="56"/>
      <c r="CK654" s="56"/>
      <c r="CL654" s="56"/>
      <c r="CM654" s="56"/>
      <c r="CN654" s="56"/>
      <c r="CO654" s="56"/>
      <c r="CP654" s="56"/>
      <c r="CQ654" s="56"/>
      <c r="CR654" s="56"/>
      <c r="CS654" s="56"/>
      <c r="CT654" s="56"/>
      <c r="CU654" s="56"/>
      <c r="CV654" s="56"/>
      <c r="CW654" s="56"/>
      <c r="CX654" s="56"/>
      <c r="CY654" s="56"/>
      <c r="CZ654" s="56"/>
      <c r="DA654" s="56"/>
      <c r="DB654" s="56"/>
      <c r="DC654" s="56"/>
      <c r="DD654" s="56"/>
      <c r="DE654" s="56"/>
      <c r="DF654" s="56"/>
      <c r="DG654" s="56"/>
      <c r="DH654" s="56"/>
      <c r="DI654" s="56"/>
      <c r="DJ654" s="56"/>
      <c r="DK654" s="56"/>
      <c r="DL654" s="56"/>
      <c r="DM654" s="56"/>
      <c r="DN654" s="56"/>
      <c r="DO654" s="56"/>
      <c r="DP654" s="56"/>
      <c r="DQ654" s="56"/>
      <c r="DR654" s="56"/>
      <c r="DS654" s="56"/>
      <c r="DT654" s="56"/>
      <c r="DU654" s="56"/>
      <c r="DV654" s="56"/>
      <c r="DW654" s="56"/>
      <c r="DX654" s="56"/>
      <c r="DY654" s="56"/>
      <c r="DZ654" s="56"/>
      <c r="EA654" s="56"/>
      <c r="EB654" s="56"/>
      <c r="EC654" s="56"/>
      <c r="ED654" s="56"/>
      <c r="EE654" s="56"/>
      <c r="EF654" s="56"/>
      <c r="EG654" s="56"/>
      <c r="EH654" s="56"/>
      <c r="EI654" s="56"/>
      <c r="EJ654" s="56"/>
      <c r="EK654" s="56"/>
      <c r="EL654" s="56"/>
      <c r="EM654" s="56"/>
      <c r="EN654" s="56"/>
      <c r="EO654" s="56"/>
      <c r="EP654" s="56"/>
      <c r="EQ654" s="56"/>
      <c r="ER654" s="56"/>
      <c r="ES654" s="56"/>
      <c r="ET654" s="56"/>
      <c r="EU654" s="56"/>
      <c r="EV654" s="56"/>
      <c r="EW654" s="56"/>
      <c r="EX654" s="56"/>
      <c r="EY654" s="56"/>
      <c r="EZ654" s="56"/>
      <c r="FA654" s="56"/>
      <c r="FB654" s="56"/>
      <c r="FC654" s="56"/>
      <c r="FD654" s="56"/>
      <c r="FE654" s="56"/>
      <c r="FF654" s="56"/>
      <c r="FG654" s="56"/>
      <c r="FH654" s="56"/>
      <c r="FI654" s="56"/>
      <c r="FJ654" s="56"/>
      <c r="FK654" s="56"/>
      <c r="FL654" s="56"/>
      <c r="FM654" s="56"/>
      <c r="FN654" s="56"/>
      <c r="FO654" s="56"/>
      <c r="FP654" s="56"/>
      <c r="FQ654" s="56"/>
      <c r="FR654" s="56"/>
      <c r="FS654" s="56"/>
      <c r="FT654" s="56"/>
      <c r="FU654" s="56"/>
      <c r="FV654" s="56"/>
      <c r="FW654" s="56"/>
      <c r="FX654" s="56"/>
      <c r="FY654" s="56"/>
      <c r="FZ654" s="56"/>
      <c r="GA654" s="56"/>
      <c r="GB654" s="56"/>
      <c r="GC654" s="56"/>
      <c r="GD654" s="56"/>
      <c r="GE654" s="56"/>
      <c r="GF654" s="56"/>
      <c r="GG654" s="56"/>
      <c r="GH654" s="56"/>
      <c r="GI654" s="56"/>
      <c r="GJ654" s="56"/>
      <c r="GK654" s="56"/>
      <c r="GL654" s="56"/>
      <c r="GM654" s="56"/>
      <c r="GN654" s="56"/>
      <c r="GO654" s="56"/>
      <c r="GP654" s="56"/>
      <c r="GQ654" s="56"/>
      <c r="GR654" s="56"/>
      <c r="GS654" s="56"/>
      <c r="GT654" s="56"/>
      <c r="GU654" s="56"/>
      <c r="GV654" s="56"/>
      <c r="GW654" s="56"/>
      <c r="GX654" s="56"/>
      <c r="GY654" s="56"/>
      <c r="GZ654" s="56"/>
      <c r="HA654" s="56"/>
      <c r="HB654" s="56"/>
      <c r="HC654" s="56"/>
      <c r="HD654" s="56"/>
      <c r="HE654" s="56"/>
      <c r="HF654" s="56"/>
      <c r="HG654" s="56"/>
      <c r="HH654" s="56"/>
      <c r="HI654" s="56"/>
      <c r="HJ654" s="56"/>
      <c r="HK654" s="56"/>
      <c r="HL654" s="56"/>
      <c r="HM654" s="56"/>
      <c r="HN654" s="56"/>
      <c r="HO654" s="56"/>
      <c r="HP654" s="56"/>
      <c r="HQ654" s="56"/>
      <c r="HR654" s="56"/>
      <c r="HS654" s="56"/>
      <c r="HT654" s="56"/>
      <c r="HU654" s="56"/>
      <c r="HV654" s="56"/>
      <c r="HW654" s="56"/>
      <c r="HX654" s="56"/>
      <c r="HY654" s="56"/>
      <c r="HZ654" s="56"/>
      <c r="IA654" s="56"/>
      <c r="IB654" s="56"/>
      <c r="IC654" s="56"/>
      <c r="ID654" s="56"/>
      <c r="IE654" s="56"/>
      <c r="IF654" s="56"/>
      <c r="IG654" s="56"/>
      <c r="IH654" s="56"/>
      <c r="II654" s="56"/>
    </row>
    <row r="655" spans="3:243" x14ac:dyDescent="0.25">
      <c r="C655" s="56"/>
      <c r="D655" s="56"/>
      <c r="E655" s="56"/>
      <c r="F655" s="354"/>
      <c r="G655" s="354"/>
      <c r="H655" s="56"/>
      <c r="I655" s="56"/>
      <c r="J655" s="56"/>
      <c r="K655" s="56"/>
      <c r="L655" s="56"/>
      <c r="M655" s="598"/>
      <c r="N655" s="56"/>
      <c r="O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c r="BY655" s="56"/>
      <c r="BZ655" s="56"/>
      <c r="CA655" s="56"/>
      <c r="CB655" s="56"/>
      <c r="CC655" s="56"/>
      <c r="CD655" s="56"/>
      <c r="CE655" s="56"/>
      <c r="CF655" s="56"/>
      <c r="CG655" s="56"/>
      <c r="CH655" s="56"/>
      <c r="CI655" s="56"/>
      <c r="CJ655" s="56"/>
      <c r="CK655" s="56"/>
      <c r="CL655" s="56"/>
      <c r="CM655" s="56"/>
      <c r="CN655" s="56"/>
      <c r="CO655" s="56"/>
      <c r="CP655" s="56"/>
      <c r="CQ655" s="56"/>
      <c r="CR655" s="56"/>
      <c r="CS655" s="56"/>
      <c r="CT655" s="56"/>
      <c r="CU655" s="56"/>
      <c r="CV655" s="56"/>
      <c r="CW655" s="56"/>
      <c r="CX655" s="56"/>
      <c r="CY655" s="56"/>
      <c r="CZ655" s="56"/>
      <c r="DA655" s="56"/>
      <c r="DB655" s="56"/>
      <c r="DC655" s="56"/>
      <c r="DD655" s="56"/>
      <c r="DE655" s="56"/>
      <c r="DF655" s="56"/>
      <c r="DG655" s="56"/>
      <c r="DH655" s="56"/>
      <c r="DI655" s="56"/>
      <c r="DJ655" s="56"/>
      <c r="DK655" s="56"/>
      <c r="DL655" s="56"/>
      <c r="DM655" s="56"/>
      <c r="DN655" s="56"/>
      <c r="DO655" s="56"/>
      <c r="DP655" s="56"/>
      <c r="DQ655" s="56"/>
      <c r="DR655" s="56"/>
      <c r="DS655" s="56"/>
      <c r="DT655" s="56"/>
      <c r="DU655" s="56"/>
      <c r="DV655" s="56"/>
      <c r="DW655" s="56"/>
      <c r="DX655" s="56"/>
      <c r="DY655" s="56"/>
      <c r="DZ655" s="56"/>
      <c r="EA655" s="56"/>
      <c r="EB655" s="56"/>
      <c r="EC655" s="56"/>
      <c r="ED655" s="56"/>
      <c r="EE655" s="56"/>
      <c r="EF655" s="56"/>
      <c r="EG655" s="56"/>
      <c r="EH655" s="56"/>
      <c r="EI655" s="56"/>
      <c r="EJ655" s="56"/>
      <c r="EK655" s="56"/>
      <c r="EL655" s="56"/>
      <c r="EM655" s="56"/>
      <c r="EN655" s="56"/>
      <c r="EO655" s="56"/>
      <c r="EP655" s="56"/>
      <c r="EQ655" s="56"/>
      <c r="ER655" s="56"/>
      <c r="ES655" s="56"/>
      <c r="ET655" s="56"/>
      <c r="EU655" s="56"/>
      <c r="EV655" s="56"/>
      <c r="EW655" s="56"/>
      <c r="EX655" s="56"/>
      <c r="EY655" s="56"/>
      <c r="EZ655" s="56"/>
      <c r="FA655" s="56"/>
      <c r="FB655" s="56"/>
      <c r="FC655" s="56"/>
      <c r="FD655" s="56"/>
      <c r="FE655" s="56"/>
      <c r="FF655" s="56"/>
      <c r="FG655" s="56"/>
      <c r="FH655" s="56"/>
      <c r="FI655" s="56"/>
      <c r="FJ655" s="56"/>
      <c r="FK655" s="56"/>
      <c r="FL655" s="56"/>
      <c r="FM655" s="56"/>
      <c r="FN655" s="56"/>
      <c r="FO655" s="56"/>
      <c r="FP655" s="56"/>
      <c r="FQ655" s="56"/>
      <c r="FR655" s="56"/>
      <c r="FS655" s="56"/>
      <c r="FT655" s="56"/>
      <c r="FU655" s="56"/>
      <c r="FV655" s="56"/>
      <c r="FW655" s="56"/>
      <c r="FX655" s="56"/>
      <c r="FY655" s="56"/>
      <c r="FZ655" s="56"/>
      <c r="GA655" s="56"/>
      <c r="GB655" s="56"/>
      <c r="GC655" s="56"/>
      <c r="GD655" s="56"/>
      <c r="GE655" s="56"/>
      <c r="GF655" s="56"/>
      <c r="GG655" s="56"/>
      <c r="GH655" s="56"/>
      <c r="GI655" s="56"/>
      <c r="GJ655" s="56"/>
      <c r="GK655" s="56"/>
      <c r="GL655" s="56"/>
      <c r="GM655" s="56"/>
      <c r="GN655" s="56"/>
      <c r="GO655" s="56"/>
      <c r="GP655" s="56"/>
      <c r="GQ655" s="56"/>
      <c r="GR655" s="56"/>
      <c r="GS655" s="56"/>
      <c r="GT655" s="56"/>
      <c r="GU655" s="56"/>
      <c r="GV655" s="56"/>
      <c r="GW655" s="56"/>
      <c r="GX655" s="56"/>
      <c r="GY655" s="56"/>
      <c r="GZ655" s="56"/>
      <c r="HA655" s="56"/>
      <c r="HB655" s="56"/>
      <c r="HC655" s="56"/>
      <c r="HD655" s="56"/>
      <c r="HE655" s="56"/>
      <c r="HF655" s="56"/>
      <c r="HG655" s="56"/>
      <c r="HH655" s="56"/>
      <c r="HI655" s="56"/>
      <c r="HJ655" s="56"/>
      <c r="HK655" s="56"/>
      <c r="HL655" s="56"/>
      <c r="HM655" s="56"/>
      <c r="HN655" s="56"/>
      <c r="HO655" s="56"/>
      <c r="HP655" s="56"/>
      <c r="HQ655" s="56"/>
      <c r="HR655" s="56"/>
      <c r="HS655" s="56"/>
      <c r="HT655" s="56"/>
      <c r="HU655" s="56"/>
      <c r="HV655" s="56"/>
      <c r="HW655" s="56"/>
      <c r="HX655" s="56"/>
      <c r="HY655" s="56"/>
      <c r="HZ655" s="56"/>
      <c r="IA655" s="56"/>
      <c r="IB655" s="56"/>
      <c r="IC655" s="56"/>
      <c r="ID655" s="56"/>
      <c r="IE655" s="56"/>
      <c r="IF655" s="56"/>
      <c r="IG655" s="56"/>
      <c r="IH655" s="56"/>
      <c r="II655" s="56"/>
    </row>
    <row r="656" spans="3:243" x14ac:dyDescent="0.25">
      <c r="C656" s="56"/>
      <c r="D656" s="56"/>
      <c r="E656" s="56"/>
      <c r="F656" s="354"/>
      <c r="G656" s="354"/>
      <c r="H656" s="56"/>
      <c r="I656" s="56"/>
      <c r="J656" s="56"/>
      <c r="K656" s="56"/>
      <c r="L656" s="56"/>
      <c r="M656" s="598"/>
      <c r="N656" s="56"/>
      <c r="O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c r="BY656" s="56"/>
      <c r="BZ656" s="56"/>
      <c r="CA656" s="56"/>
      <c r="CB656" s="56"/>
      <c r="CC656" s="56"/>
      <c r="CD656" s="56"/>
      <c r="CE656" s="56"/>
      <c r="CF656" s="56"/>
      <c r="CG656" s="56"/>
      <c r="CH656" s="56"/>
      <c r="CI656" s="56"/>
      <c r="CJ656" s="56"/>
      <c r="CK656" s="56"/>
      <c r="CL656" s="56"/>
      <c r="CM656" s="56"/>
      <c r="CN656" s="56"/>
      <c r="CO656" s="56"/>
      <c r="CP656" s="56"/>
      <c r="CQ656" s="56"/>
      <c r="CR656" s="56"/>
      <c r="CS656" s="56"/>
      <c r="CT656" s="56"/>
      <c r="CU656" s="56"/>
      <c r="CV656" s="56"/>
      <c r="CW656" s="56"/>
      <c r="CX656" s="56"/>
      <c r="CY656" s="56"/>
      <c r="CZ656" s="56"/>
      <c r="DA656" s="56"/>
      <c r="DB656" s="56"/>
      <c r="DC656" s="56"/>
      <c r="DD656" s="56"/>
      <c r="DE656" s="56"/>
      <c r="DF656" s="56"/>
      <c r="DG656" s="56"/>
      <c r="DH656" s="56"/>
      <c r="DI656" s="56"/>
      <c r="DJ656" s="56"/>
      <c r="DK656" s="56"/>
      <c r="DL656" s="56"/>
      <c r="DM656" s="56"/>
      <c r="DN656" s="56"/>
      <c r="DO656" s="56"/>
      <c r="DP656" s="56"/>
      <c r="DQ656" s="56"/>
      <c r="DR656" s="56"/>
      <c r="DS656" s="56"/>
      <c r="DT656" s="56"/>
      <c r="DU656" s="56"/>
      <c r="DV656" s="56"/>
      <c r="DW656" s="56"/>
      <c r="DX656" s="56"/>
      <c r="DY656" s="56"/>
      <c r="DZ656" s="56"/>
      <c r="EA656" s="56"/>
      <c r="EB656" s="56"/>
      <c r="EC656" s="56"/>
      <c r="ED656" s="56"/>
      <c r="EE656" s="56"/>
      <c r="EF656" s="56"/>
      <c r="EG656" s="56"/>
      <c r="EH656" s="56"/>
      <c r="EI656" s="56"/>
      <c r="EJ656" s="56"/>
      <c r="EK656" s="56"/>
      <c r="EL656" s="56"/>
      <c r="EM656" s="56"/>
      <c r="EN656" s="56"/>
      <c r="EO656" s="56"/>
      <c r="EP656" s="56"/>
      <c r="EQ656" s="56"/>
      <c r="ER656" s="56"/>
      <c r="ES656" s="56"/>
      <c r="ET656" s="56"/>
      <c r="EU656" s="56"/>
      <c r="EV656" s="56"/>
      <c r="EW656" s="56"/>
      <c r="EX656" s="56"/>
      <c r="EY656" s="56"/>
      <c r="EZ656" s="56"/>
      <c r="FA656" s="56"/>
      <c r="FB656" s="56"/>
      <c r="FC656" s="56"/>
      <c r="FD656" s="56"/>
      <c r="FE656" s="56"/>
      <c r="FF656" s="56"/>
      <c r="FG656" s="56"/>
      <c r="FH656" s="56"/>
      <c r="FI656" s="56"/>
      <c r="FJ656" s="56"/>
      <c r="FK656" s="56"/>
      <c r="FL656" s="56"/>
      <c r="FM656" s="56"/>
      <c r="FN656" s="56"/>
      <c r="FO656" s="56"/>
      <c r="FP656" s="56"/>
      <c r="FQ656" s="56"/>
      <c r="FR656" s="56"/>
      <c r="FS656" s="56"/>
      <c r="FT656" s="56"/>
      <c r="FU656" s="56"/>
      <c r="FV656" s="56"/>
      <c r="FW656" s="56"/>
      <c r="FX656" s="56"/>
      <c r="FY656" s="56"/>
      <c r="FZ656" s="56"/>
      <c r="GA656" s="56"/>
      <c r="GB656" s="56"/>
      <c r="GC656" s="56"/>
      <c r="GD656" s="56"/>
      <c r="GE656" s="56"/>
      <c r="GF656" s="56"/>
      <c r="GG656" s="56"/>
      <c r="GH656" s="56"/>
      <c r="GI656" s="56"/>
      <c r="GJ656" s="56"/>
      <c r="GK656" s="56"/>
      <c r="GL656" s="56"/>
      <c r="GM656" s="56"/>
      <c r="GN656" s="56"/>
      <c r="GO656" s="56"/>
      <c r="GP656" s="56"/>
      <c r="GQ656" s="56"/>
      <c r="GR656" s="56"/>
      <c r="GS656" s="56"/>
      <c r="GT656" s="56"/>
      <c r="GU656" s="56"/>
      <c r="GV656" s="56"/>
      <c r="GW656" s="56"/>
      <c r="GX656" s="56"/>
      <c r="GY656" s="56"/>
      <c r="GZ656" s="56"/>
      <c r="HA656" s="56"/>
      <c r="HB656" s="56"/>
      <c r="HC656" s="56"/>
      <c r="HD656" s="56"/>
      <c r="HE656" s="56"/>
      <c r="HF656" s="56"/>
      <c r="HG656" s="56"/>
      <c r="HH656" s="56"/>
      <c r="HI656" s="56"/>
      <c r="HJ656" s="56"/>
      <c r="HK656" s="56"/>
      <c r="HL656" s="56"/>
      <c r="HM656" s="56"/>
      <c r="HN656" s="56"/>
      <c r="HO656" s="56"/>
      <c r="HP656" s="56"/>
      <c r="HQ656" s="56"/>
      <c r="HR656" s="56"/>
      <c r="HS656" s="56"/>
      <c r="HT656" s="56"/>
      <c r="HU656" s="56"/>
      <c r="HV656" s="56"/>
      <c r="HW656" s="56"/>
      <c r="HX656" s="56"/>
      <c r="HY656" s="56"/>
      <c r="HZ656" s="56"/>
      <c r="IA656" s="56"/>
      <c r="IB656" s="56"/>
      <c r="IC656" s="56"/>
      <c r="ID656" s="56"/>
      <c r="IE656" s="56"/>
      <c r="IF656" s="56"/>
      <c r="IG656" s="56"/>
      <c r="IH656" s="56"/>
      <c r="II656" s="56"/>
    </row>
    <row r="657" spans="3:243" x14ac:dyDescent="0.25">
      <c r="C657" s="56"/>
      <c r="D657" s="56"/>
      <c r="E657" s="56"/>
      <c r="F657" s="354"/>
      <c r="G657" s="354"/>
      <c r="H657" s="56"/>
      <c r="I657" s="56"/>
      <c r="J657" s="56"/>
      <c r="K657" s="56"/>
      <c r="L657" s="56"/>
      <c r="M657" s="598"/>
      <c r="N657" s="56"/>
      <c r="O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c r="BY657" s="56"/>
      <c r="BZ657" s="56"/>
      <c r="CA657" s="56"/>
      <c r="CB657" s="56"/>
      <c r="CC657" s="56"/>
      <c r="CD657" s="56"/>
      <c r="CE657" s="56"/>
      <c r="CF657" s="56"/>
      <c r="CG657" s="56"/>
      <c r="CH657" s="56"/>
      <c r="CI657" s="56"/>
      <c r="CJ657" s="56"/>
      <c r="CK657" s="56"/>
      <c r="CL657" s="56"/>
      <c r="CM657" s="56"/>
      <c r="CN657" s="56"/>
      <c r="CO657" s="56"/>
      <c r="CP657" s="56"/>
      <c r="CQ657" s="56"/>
      <c r="CR657" s="56"/>
      <c r="CS657" s="56"/>
      <c r="CT657" s="56"/>
      <c r="CU657" s="56"/>
      <c r="CV657" s="56"/>
      <c r="CW657" s="56"/>
      <c r="CX657" s="56"/>
      <c r="CY657" s="56"/>
      <c r="CZ657" s="56"/>
      <c r="DA657" s="56"/>
      <c r="DB657" s="56"/>
      <c r="DC657" s="56"/>
      <c r="DD657" s="56"/>
      <c r="DE657" s="56"/>
      <c r="DF657" s="56"/>
      <c r="DG657" s="56"/>
      <c r="DH657" s="56"/>
      <c r="DI657" s="56"/>
      <c r="DJ657" s="56"/>
      <c r="DK657" s="56"/>
      <c r="DL657" s="56"/>
      <c r="DM657" s="56"/>
      <c r="DN657" s="56"/>
      <c r="DO657" s="56"/>
      <c r="DP657" s="56"/>
      <c r="DQ657" s="56"/>
      <c r="DR657" s="56"/>
      <c r="DS657" s="56"/>
      <c r="DT657" s="56"/>
      <c r="DU657" s="56"/>
      <c r="DV657" s="56"/>
      <c r="DW657" s="56"/>
      <c r="DX657" s="56"/>
      <c r="DY657" s="56"/>
      <c r="DZ657" s="56"/>
      <c r="EA657" s="56"/>
      <c r="EB657" s="56"/>
      <c r="EC657" s="56"/>
      <c r="ED657" s="56"/>
      <c r="EE657" s="56"/>
      <c r="EF657" s="56"/>
      <c r="EG657" s="56"/>
      <c r="EH657" s="56"/>
      <c r="EI657" s="56"/>
      <c r="EJ657" s="56"/>
      <c r="EK657" s="56"/>
      <c r="EL657" s="56"/>
      <c r="EM657" s="56"/>
      <c r="EN657" s="56"/>
      <c r="EO657" s="56"/>
      <c r="EP657" s="56"/>
      <c r="EQ657" s="56"/>
      <c r="ER657" s="56"/>
      <c r="ES657" s="56"/>
      <c r="ET657" s="56"/>
      <c r="EU657" s="56"/>
      <c r="EV657" s="56"/>
      <c r="EW657" s="56"/>
      <c r="EX657" s="56"/>
      <c r="EY657" s="56"/>
      <c r="EZ657" s="56"/>
      <c r="FA657" s="56"/>
      <c r="FB657" s="56"/>
      <c r="FC657" s="56"/>
      <c r="FD657" s="56"/>
      <c r="FE657" s="56"/>
      <c r="FF657" s="56"/>
      <c r="FG657" s="56"/>
      <c r="FH657" s="56"/>
      <c r="FI657" s="56"/>
      <c r="FJ657" s="56"/>
      <c r="FK657" s="56"/>
      <c r="FL657" s="56"/>
      <c r="FM657" s="56"/>
      <c r="FN657" s="56"/>
      <c r="FO657" s="56"/>
      <c r="FP657" s="56"/>
      <c r="FQ657" s="56"/>
      <c r="FR657" s="56"/>
      <c r="FS657" s="56"/>
      <c r="FT657" s="56"/>
      <c r="FU657" s="56"/>
      <c r="FV657" s="56"/>
      <c r="FW657" s="56"/>
      <c r="FX657" s="56"/>
      <c r="FY657" s="56"/>
      <c r="FZ657" s="56"/>
      <c r="GA657" s="56"/>
      <c r="GB657" s="56"/>
      <c r="GC657" s="56"/>
      <c r="GD657" s="56"/>
      <c r="GE657" s="56"/>
      <c r="GF657" s="56"/>
      <c r="GG657" s="56"/>
      <c r="GH657" s="56"/>
      <c r="GI657" s="56"/>
      <c r="GJ657" s="56"/>
      <c r="GK657" s="56"/>
      <c r="GL657" s="56"/>
      <c r="GM657" s="56"/>
      <c r="GN657" s="56"/>
      <c r="GO657" s="56"/>
      <c r="GP657" s="56"/>
      <c r="GQ657" s="56"/>
      <c r="GR657" s="56"/>
      <c r="GS657" s="56"/>
      <c r="GT657" s="56"/>
      <c r="GU657" s="56"/>
      <c r="GV657" s="56"/>
      <c r="GW657" s="56"/>
      <c r="GX657" s="56"/>
      <c r="GY657" s="56"/>
      <c r="GZ657" s="56"/>
      <c r="HA657" s="56"/>
      <c r="HB657" s="56"/>
      <c r="HC657" s="56"/>
      <c r="HD657" s="56"/>
      <c r="HE657" s="56"/>
      <c r="HF657" s="56"/>
      <c r="HG657" s="56"/>
      <c r="HH657" s="56"/>
      <c r="HI657" s="56"/>
      <c r="HJ657" s="56"/>
      <c r="HK657" s="56"/>
      <c r="HL657" s="56"/>
      <c r="HM657" s="56"/>
      <c r="HN657" s="56"/>
      <c r="HO657" s="56"/>
      <c r="HP657" s="56"/>
      <c r="HQ657" s="56"/>
      <c r="HR657" s="56"/>
      <c r="HS657" s="56"/>
      <c r="HT657" s="56"/>
      <c r="HU657" s="56"/>
      <c r="HV657" s="56"/>
      <c r="HW657" s="56"/>
      <c r="HX657" s="56"/>
      <c r="HY657" s="56"/>
      <c r="HZ657" s="56"/>
      <c r="IA657" s="56"/>
      <c r="IB657" s="56"/>
      <c r="IC657" s="56"/>
      <c r="ID657" s="56"/>
      <c r="IE657" s="56"/>
      <c r="IF657" s="56"/>
      <c r="IG657" s="56"/>
      <c r="IH657" s="56"/>
      <c r="II657" s="56"/>
    </row>
    <row r="658" spans="3:243" x14ac:dyDescent="0.25">
      <c r="C658" s="56"/>
      <c r="D658" s="56"/>
      <c r="E658" s="56"/>
      <c r="F658" s="354"/>
      <c r="G658" s="354"/>
      <c r="H658" s="56"/>
      <c r="I658" s="56"/>
      <c r="J658" s="56"/>
      <c r="K658" s="56"/>
      <c r="L658" s="56"/>
      <c r="M658" s="598"/>
      <c r="N658" s="56"/>
      <c r="O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c r="BY658" s="56"/>
      <c r="BZ658" s="56"/>
      <c r="CA658" s="56"/>
      <c r="CB658" s="56"/>
      <c r="CC658" s="56"/>
      <c r="CD658" s="56"/>
      <c r="CE658" s="56"/>
      <c r="CF658" s="56"/>
      <c r="CG658" s="56"/>
      <c r="CH658" s="56"/>
      <c r="CI658" s="56"/>
      <c r="CJ658" s="56"/>
      <c r="CK658" s="56"/>
      <c r="CL658" s="56"/>
      <c r="CM658" s="56"/>
      <c r="CN658" s="56"/>
      <c r="CO658" s="56"/>
      <c r="CP658" s="56"/>
      <c r="CQ658" s="56"/>
      <c r="CR658" s="56"/>
      <c r="CS658" s="56"/>
      <c r="CT658" s="56"/>
      <c r="CU658" s="56"/>
      <c r="CV658" s="56"/>
      <c r="CW658" s="56"/>
      <c r="CX658" s="56"/>
      <c r="CY658" s="56"/>
      <c r="CZ658" s="56"/>
      <c r="DA658" s="56"/>
      <c r="DB658" s="56"/>
      <c r="DC658" s="56"/>
      <c r="DD658" s="56"/>
      <c r="DE658" s="56"/>
      <c r="DF658" s="56"/>
      <c r="DG658" s="56"/>
      <c r="DH658" s="56"/>
      <c r="DI658" s="56"/>
      <c r="DJ658" s="56"/>
      <c r="DK658" s="56"/>
      <c r="DL658" s="56"/>
      <c r="DM658" s="56"/>
      <c r="DN658" s="56"/>
      <c r="DO658" s="56"/>
      <c r="DP658" s="56"/>
      <c r="DQ658" s="56"/>
      <c r="DR658" s="56"/>
      <c r="DS658" s="56"/>
      <c r="DT658" s="56"/>
      <c r="DU658" s="56"/>
      <c r="DV658" s="56"/>
      <c r="DW658" s="56"/>
      <c r="DX658" s="56"/>
      <c r="DY658" s="56"/>
      <c r="DZ658" s="56"/>
      <c r="EA658" s="56"/>
      <c r="EB658" s="56"/>
      <c r="EC658" s="56"/>
      <c r="ED658" s="56"/>
      <c r="EE658" s="56"/>
      <c r="EF658" s="56"/>
      <c r="EG658" s="56"/>
      <c r="EH658" s="56"/>
      <c r="EI658" s="56"/>
      <c r="EJ658" s="56"/>
      <c r="EK658" s="56"/>
      <c r="EL658" s="56"/>
      <c r="EM658" s="56"/>
      <c r="EN658" s="56"/>
      <c r="EO658" s="56"/>
      <c r="EP658" s="56"/>
      <c r="EQ658" s="56"/>
      <c r="ER658" s="56"/>
      <c r="ES658" s="56"/>
      <c r="ET658" s="56"/>
      <c r="EU658" s="56"/>
      <c r="EV658" s="56"/>
      <c r="EW658" s="56"/>
      <c r="EX658" s="56"/>
      <c r="EY658" s="56"/>
      <c r="EZ658" s="56"/>
      <c r="FA658" s="56"/>
      <c r="FB658" s="56"/>
      <c r="FC658" s="56"/>
      <c r="FD658" s="56"/>
      <c r="FE658" s="56"/>
      <c r="FF658" s="56"/>
      <c r="FG658" s="56"/>
      <c r="FH658" s="56"/>
      <c r="FI658" s="56"/>
      <c r="FJ658" s="56"/>
      <c r="FK658" s="56"/>
      <c r="FL658" s="56"/>
      <c r="FM658" s="56"/>
      <c r="FN658" s="56"/>
      <c r="FO658" s="56"/>
      <c r="FP658" s="56"/>
      <c r="FQ658" s="56"/>
      <c r="FR658" s="56"/>
      <c r="FS658" s="56"/>
      <c r="FT658" s="56"/>
      <c r="FU658" s="56"/>
      <c r="FV658" s="56"/>
      <c r="FW658" s="56"/>
      <c r="FX658" s="56"/>
      <c r="FY658" s="56"/>
      <c r="FZ658" s="56"/>
      <c r="GA658" s="56"/>
      <c r="GB658" s="56"/>
      <c r="GC658" s="56"/>
      <c r="GD658" s="56"/>
      <c r="GE658" s="56"/>
      <c r="GF658" s="56"/>
      <c r="GG658" s="56"/>
      <c r="GH658" s="56"/>
      <c r="GI658" s="56"/>
      <c r="GJ658" s="56"/>
      <c r="GK658" s="56"/>
      <c r="GL658" s="56"/>
      <c r="GM658" s="56"/>
      <c r="GN658" s="56"/>
      <c r="GO658" s="56"/>
      <c r="GP658" s="56"/>
      <c r="GQ658" s="56"/>
      <c r="GR658" s="56"/>
      <c r="GS658" s="56"/>
      <c r="GT658" s="56"/>
      <c r="GU658" s="56"/>
      <c r="GV658" s="56"/>
      <c r="GW658" s="56"/>
      <c r="GX658" s="56"/>
      <c r="GY658" s="56"/>
      <c r="GZ658" s="56"/>
      <c r="HA658" s="56"/>
      <c r="HB658" s="56"/>
      <c r="HC658" s="56"/>
      <c r="HD658" s="56"/>
      <c r="HE658" s="56"/>
      <c r="HF658" s="56"/>
      <c r="HG658" s="56"/>
      <c r="HH658" s="56"/>
      <c r="HI658" s="56"/>
      <c r="HJ658" s="56"/>
      <c r="HK658" s="56"/>
      <c r="HL658" s="56"/>
      <c r="HM658" s="56"/>
      <c r="HN658" s="56"/>
      <c r="HO658" s="56"/>
      <c r="HP658" s="56"/>
      <c r="HQ658" s="56"/>
      <c r="HR658" s="56"/>
      <c r="HS658" s="56"/>
      <c r="HT658" s="56"/>
      <c r="HU658" s="56"/>
      <c r="HV658" s="56"/>
      <c r="HW658" s="56"/>
      <c r="HX658" s="56"/>
      <c r="HY658" s="56"/>
      <c r="HZ658" s="56"/>
      <c r="IA658" s="56"/>
      <c r="IB658" s="56"/>
      <c r="IC658" s="56"/>
      <c r="ID658" s="56"/>
      <c r="IE658" s="56"/>
      <c r="IF658" s="56"/>
      <c r="IG658" s="56"/>
      <c r="IH658" s="56"/>
      <c r="II658" s="56"/>
    </row>
    <row r="659" spans="3:243" x14ac:dyDescent="0.25">
      <c r="C659" s="56"/>
      <c r="D659" s="56"/>
      <c r="E659" s="56"/>
      <c r="F659" s="354"/>
      <c r="G659" s="354"/>
      <c r="H659" s="56"/>
      <c r="I659" s="56"/>
      <c r="J659" s="56"/>
      <c r="K659" s="56"/>
      <c r="L659" s="56"/>
      <c r="M659" s="598"/>
      <c r="N659" s="56"/>
      <c r="O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c r="BY659" s="56"/>
      <c r="BZ659" s="56"/>
      <c r="CA659" s="56"/>
      <c r="CB659" s="56"/>
      <c r="CC659" s="56"/>
      <c r="CD659" s="56"/>
      <c r="CE659" s="56"/>
      <c r="CF659" s="56"/>
      <c r="CG659" s="56"/>
      <c r="CH659" s="56"/>
      <c r="CI659" s="56"/>
      <c r="CJ659" s="56"/>
      <c r="CK659" s="56"/>
      <c r="CL659" s="56"/>
      <c r="CM659" s="56"/>
      <c r="CN659" s="56"/>
      <c r="CO659" s="56"/>
      <c r="CP659" s="56"/>
      <c r="CQ659" s="56"/>
      <c r="CR659" s="56"/>
      <c r="CS659" s="56"/>
      <c r="CT659" s="56"/>
      <c r="CU659" s="56"/>
      <c r="CV659" s="56"/>
      <c r="CW659" s="56"/>
      <c r="CX659" s="56"/>
      <c r="CY659" s="56"/>
      <c r="CZ659" s="56"/>
      <c r="DA659" s="56"/>
      <c r="DB659" s="56"/>
      <c r="DC659" s="56"/>
      <c r="DD659" s="56"/>
      <c r="DE659" s="56"/>
      <c r="DF659" s="56"/>
      <c r="DG659" s="56"/>
      <c r="DH659" s="56"/>
      <c r="DI659" s="56"/>
      <c r="DJ659" s="56"/>
      <c r="DK659" s="56"/>
      <c r="DL659" s="56"/>
      <c r="DM659" s="56"/>
      <c r="DN659" s="56"/>
      <c r="DO659" s="56"/>
      <c r="DP659" s="56"/>
      <c r="DQ659" s="56"/>
      <c r="DR659" s="56"/>
      <c r="DS659" s="56"/>
      <c r="DT659" s="56"/>
      <c r="DU659" s="56"/>
      <c r="DV659" s="56"/>
      <c r="DW659" s="56"/>
      <c r="DX659" s="56"/>
      <c r="DY659" s="56"/>
      <c r="DZ659" s="56"/>
      <c r="EA659" s="56"/>
      <c r="EB659" s="56"/>
      <c r="EC659" s="56"/>
      <c r="ED659" s="56"/>
      <c r="EE659" s="56"/>
      <c r="EF659" s="56"/>
      <c r="EG659" s="56"/>
      <c r="EH659" s="56"/>
      <c r="EI659" s="56"/>
      <c r="EJ659" s="56"/>
      <c r="EK659" s="56"/>
      <c r="EL659" s="56"/>
      <c r="EM659" s="56"/>
      <c r="EN659" s="56"/>
      <c r="EO659" s="56"/>
      <c r="EP659" s="56"/>
      <c r="EQ659" s="56"/>
      <c r="ER659" s="56"/>
      <c r="ES659" s="56"/>
      <c r="ET659" s="56"/>
      <c r="EU659" s="56"/>
      <c r="EV659" s="56"/>
      <c r="EW659" s="56"/>
      <c r="EX659" s="56"/>
      <c r="EY659" s="56"/>
      <c r="EZ659" s="56"/>
      <c r="FA659" s="56"/>
      <c r="FB659" s="56"/>
      <c r="FC659" s="56"/>
      <c r="FD659" s="56"/>
      <c r="FE659" s="56"/>
      <c r="FF659" s="56"/>
      <c r="FG659" s="56"/>
      <c r="FH659" s="56"/>
      <c r="FI659" s="56"/>
      <c r="FJ659" s="56"/>
      <c r="FK659" s="56"/>
      <c r="FL659" s="56"/>
      <c r="FM659" s="56"/>
      <c r="FN659" s="56"/>
      <c r="FO659" s="56"/>
      <c r="FP659" s="56"/>
      <c r="FQ659" s="56"/>
      <c r="FR659" s="56"/>
      <c r="FS659" s="56"/>
      <c r="FT659" s="56"/>
      <c r="FU659" s="56"/>
      <c r="FV659" s="56"/>
      <c r="FW659" s="56"/>
      <c r="FX659" s="56"/>
      <c r="FY659" s="56"/>
      <c r="FZ659" s="56"/>
      <c r="GA659" s="56"/>
      <c r="GB659" s="56"/>
      <c r="GC659" s="56"/>
      <c r="GD659" s="56"/>
      <c r="GE659" s="56"/>
      <c r="GF659" s="56"/>
      <c r="GG659" s="56"/>
      <c r="GH659" s="56"/>
      <c r="GI659" s="56"/>
      <c r="GJ659" s="56"/>
      <c r="GK659" s="56"/>
      <c r="GL659" s="56"/>
      <c r="GM659" s="56"/>
      <c r="GN659" s="56"/>
      <c r="GO659" s="56"/>
      <c r="GP659" s="56"/>
      <c r="GQ659" s="56"/>
      <c r="GR659" s="56"/>
      <c r="GS659" s="56"/>
      <c r="GT659" s="56"/>
      <c r="GU659" s="56"/>
      <c r="GV659" s="56"/>
      <c r="GW659" s="56"/>
      <c r="GX659" s="56"/>
      <c r="GY659" s="56"/>
      <c r="GZ659" s="56"/>
      <c r="HA659" s="56"/>
      <c r="HB659" s="56"/>
      <c r="HC659" s="56"/>
      <c r="HD659" s="56"/>
      <c r="HE659" s="56"/>
      <c r="HF659" s="56"/>
      <c r="HG659" s="56"/>
      <c r="HH659" s="56"/>
      <c r="HI659" s="56"/>
      <c r="HJ659" s="56"/>
      <c r="HK659" s="56"/>
      <c r="HL659" s="56"/>
      <c r="HM659" s="56"/>
      <c r="HN659" s="56"/>
      <c r="HO659" s="56"/>
      <c r="HP659" s="56"/>
      <c r="HQ659" s="56"/>
      <c r="HR659" s="56"/>
      <c r="HS659" s="56"/>
      <c r="HT659" s="56"/>
      <c r="HU659" s="56"/>
      <c r="HV659" s="56"/>
      <c r="HW659" s="56"/>
      <c r="HX659" s="56"/>
      <c r="HY659" s="56"/>
      <c r="HZ659" s="56"/>
      <c r="IA659" s="56"/>
      <c r="IB659" s="56"/>
      <c r="IC659" s="56"/>
      <c r="ID659" s="56"/>
      <c r="IE659" s="56"/>
      <c r="IF659" s="56"/>
      <c r="IG659" s="56"/>
      <c r="IH659" s="56"/>
      <c r="II659" s="56"/>
    </row>
    <row r="660" spans="3:243" x14ac:dyDescent="0.25">
      <c r="C660" s="56"/>
      <c r="D660" s="56"/>
      <c r="E660" s="56"/>
      <c r="F660" s="354"/>
      <c r="G660" s="354"/>
      <c r="H660" s="56"/>
      <c r="I660" s="56"/>
      <c r="J660" s="56"/>
      <c r="K660" s="56"/>
      <c r="L660" s="56"/>
      <c r="M660" s="598"/>
      <c r="N660" s="56"/>
      <c r="O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c r="BY660" s="56"/>
      <c r="BZ660" s="56"/>
      <c r="CA660" s="56"/>
      <c r="CB660" s="56"/>
      <c r="CC660" s="56"/>
      <c r="CD660" s="56"/>
      <c r="CE660" s="56"/>
      <c r="CF660" s="56"/>
      <c r="CG660" s="56"/>
      <c r="CH660" s="56"/>
      <c r="CI660" s="56"/>
      <c r="CJ660" s="56"/>
      <c r="CK660" s="56"/>
      <c r="CL660" s="56"/>
      <c r="CM660" s="56"/>
      <c r="CN660" s="56"/>
      <c r="CO660" s="56"/>
      <c r="CP660" s="56"/>
      <c r="CQ660" s="56"/>
      <c r="CR660" s="56"/>
      <c r="CS660" s="56"/>
      <c r="CT660" s="56"/>
      <c r="CU660" s="56"/>
      <c r="CV660" s="56"/>
      <c r="CW660" s="56"/>
      <c r="CX660" s="56"/>
      <c r="CY660" s="56"/>
      <c r="CZ660" s="56"/>
      <c r="DA660" s="56"/>
      <c r="DB660" s="56"/>
      <c r="DC660" s="56"/>
      <c r="DD660" s="56"/>
      <c r="DE660" s="56"/>
      <c r="DF660" s="56"/>
      <c r="DG660" s="56"/>
      <c r="DH660" s="56"/>
      <c r="DI660" s="56"/>
      <c r="DJ660" s="56"/>
      <c r="DK660" s="56"/>
      <c r="DL660" s="56"/>
      <c r="DM660" s="56"/>
      <c r="DN660" s="56"/>
      <c r="DO660" s="56"/>
      <c r="DP660" s="56"/>
      <c r="DQ660" s="56"/>
      <c r="DR660" s="56"/>
      <c r="DS660" s="56"/>
      <c r="DT660" s="56"/>
      <c r="DU660" s="56"/>
      <c r="DV660" s="56"/>
      <c r="DW660" s="56"/>
      <c r="DX660" s="56"/>
      <c r="DY660" s="56"/>
      <c r="DZ660" s="56"/>
      <c r="EA660" s="56"/>
      <c r="EB660" s="56"/>
      <c r="EC660" s="56"/>
      <c r="ED660" s="56"/>
      <c r="EE660" s="56"/>
      <c r="EF660" s="56"/>
      <c r="EG660" s="56"/>
      <c r="EH660" s="56"/>
      <c r="EI660" s="56"/>
      <c r="EJ660" s="56"/>
      <c r="EK660" s="56"/>
      <c r="EL660" s="56"/>
      <c r="EM660" s="56"/>
      <c r="EN660" s="56"/>
      <c r="EO660" s="56"/>
      <c r="EP660" s="56"/>
      <c r="EQ660" s="56"/>
      <c r="ER660" s="56"/>
      <c r="ES660" s="56"/>
      <c r="ET660" s="56"/>
      <c r="EU660" s="56"/>
      <c r="EV660" s="56"/>
      <c r="EW660" s="56"/>
      <c r="EX660" s="56"/>
      <c r="EY660" s="56"/>
      <c r="EZ660" s="56"/>
      <c r="FA660" s="56"/>
      <c r="FB660" s="56"/>
      <c r="FC660" s="56"/>
      <c r="FD660" s="56"/>
      <c r="FE660" s="56"/>
      <c r="FF660" s="56"/>
      <c r="FG660" s="56"/>
      <c r="FH660" s="56"/>
      <c r="FI660" s="56"/>
      <c r="FJ660" s="56"/>
      <c r="FK660" s="56"/>
      <c r="FL660" s="56"/>
      <c r="FM660" s="56"/>
      <c r="FN660" s="56"/>
      <c r="FO660" s="56"/>
      <c r="FP660" s="56"/>
      <c r="FQ660" s="56"/>
      <c r="FR660" s="56"/>
      <c r="FS660" s="56"/>
      <c r="FT660" s="56"/>
      <c r="FU660" s="56"/>
      <c r="FV660" s="56"/>
      <c r="FW660" s="56"/>
      <c r="FX660" s="56"/>
      <c r="FY660" s="56"/>
      <c r="FZ660" s="56"/>
      <c r="GA660" s="56"/>
      <c r="GB660" s="56"/>
      <c r="GC660" s="56"/>
      <c r="GD660" s="56"/>
      <c r="GE660" s="56"/>
      <c r="GF660" s="56"/>
      <c r="GG660" s="56"/>
      <c r="GH660" s="56"/>
      <c r="GI660" s="56"/>
      <c r="GJ660" s="56"/>
      <c r="GK660" s="56"/>
      <c r="GL660" s="56"/>
      <c r="GM660" s="56"/>
      <c r="GN660" s="56"/>
      <c r="GO660" s="56"/>
      <c r="GP660" s="56"/>
      <c r="GQ660" s="56"/>
      <c r="GR660" s="56"/>
      <c r="GS660" s="56"/>
      <c r="GT660" s="56"/>
      <c r="GU660" s="56"/>
      <c r="GV660" s="56"/>
      <c r="GW660" s="56"/>
      <c r="GX660" s="56"/>
      <c r="GY660" s="56"/>
      <c r="GZ660" s="56"/>
      <c r="HA660" s="56"/>
      <c r="HB660" s="56"/>
      <c r="HC660" s="56"/>
      <c r="HD660" s="56"/>
      <c r="HE660" s="56"/>
      <c r="HF660" s="56"/>
      <c r="HG660" s="56"/>
      <c r="HH660" s="56"/>
      <c r="HI660" s="56"/>
      <c r="HJ660" s="56"/>
      <c r="HK660" s="56"/>
      <c r="HL660" s="56"/>
      <c r="HM660" s="56"/>
      <c r="HN660" s="56"/>
      <c r="HO660" s="56"/>
      <c r="HP660" s="56"/>
      <c r="HQ660" s="56"/>
      <c r="HR660" s="56"/>
      <c r="HS660" s="56"/>
      <c r="HT660" s="56"/>
      <c r="HU660" s="56"/>
      <c r="HV660" s="56"/>
      <c r="HW660" s="56"/>
      <c r="HX660" s="56"/>
      <c r="HY660" s="56"/>
      <c r="HZ660" s="56"/>
      <c r="IA660" s="56"/>
      <c r="IB660" s="56"/>
      <c r="IC660" s="56"/>
      <c r="ID660" s="56"/>
      <c r="IE660" s="56"/>
      <c r="IF660" s="56"/>
      <c r="IG660" s="56"/>
      <c r="IH660" s="56"/>
      <c r="II660" s="56"/>
    </row>
    <row r="661" spans="3:243" x14ac:dyDescent="0.25">
      <c r="C661" s="56"/>
      <c r="D661" s="56"/>
      <c r="E661" s="56"/>
      <c r="F661" s="354"/>
      <c r="G661" s="354"/>
      <c r="H661" s="56"/>
      <c r="I661" s="56"/>
      <c r="J661" s="56"/>
      <c r="K661" s="56"/>
      <c r="L661" s="56"/>
      <c r="M661" s="598"/>
      <c r="N661" s="56"/>
      <c r="O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c r="BY661" s="56"/>
      <c r="BZ661" s="56"/>
      <c r="CA661" s="56"/>
      <c r="CB661" s="56"/>
      <c r="CC661" s="56"/>
      <c r="CD661" s="56"/>
      <c r="CE661" s="56"/>
      <c r="CF661" s="56"/>
      <c r="CG661" s="56"/>
      <c r="CH661" s="56"/>
      <c r="CI661" s="56"/>
      <c r="CJ661" s="56"/>
      <c r="CK661" s="56"/>
      <c r="CL661" s="56"/>
      <c r="CM661" s="56"/>
      <c r="CN661" s="56"/>
      <c r="CO661" s="56"/>
      <c r="CP661" s="56"/>
      <c r="CQ661" s="56"/>
      <c r="CR661" s="56"/>
      <c r="CS661" s="56"/>
      <c r="CT661" s="56"/>
      <c r="CU661" s="56"/>
      <c r="CV661" s="56"/>
      <c r="CW661" s="56"/>
      <c r="CX661" s="56"/>
      <c r="CY661" s="56"/>
      <c r="CZ661" s="56"/>
      <c r="DA661" s="56"/>
      <c r="DB661" s="56"/>
      <c r="DC661" s="56"/>
      <c r="DD661" s="56"/>
      <c r="DE661" s="56"/>
      <c r="DF661" s="56"/>
      <c r="DG661" s="56"/>
      <c r="DH661" s="56"/>
      <c r="DI661" s="56"/>
      <c r="DJ661" s="56"/>
      <c r="DK661" s="56"/>
      <c r="DL661" s="56"/>
      <c r="DM661" s="56"/>
      <c r="DN661" s="56"/>
      <c r="DO661" s="56"/>
      <c r="DP661" s="56"/>
      <c r="DQ661" s="56"/>
      <c r="DR661" s="56"/>
      <c r="DS661" s="56"/>
      <c r="DT661" s="56"/>
      <c r="DU661" s="56"/>
      <c r="DV661" s="56"/>
      <c r="DW661" s="56"/>
      <c r="DX661" s="56"/>
      <c r="DY661" s="56"/>
      <c r="DZ661" s="56"/>
      <c r="EA661" s="56"/>
      <c r="EB661" s="56"/>
      <c r="EC661" s="56"/>
      <c r="ED661" s="56"/>
      <c r="EE661" s="56"/>
      <c r="EF661" s="56"/>
      <c r="EG661" s="56"/>
      <c r="EH661" s="56"/>
      <c r="EI661" s="56"/>
      <c r="EJ661" s="56"/>
      <c r="EK661" s="56"/>
      <c r="EL661" s="56"/>
      <c r="EM661" s="56"/>
      <c r="EN661" s="56"/>
      <c r="EO661" s="56"/>
      <c r="EP661" s="56"/>
      <c r="EQ661" s="56"/>
      <c r="ER661" s="56"/>
      <c r="ES661" s="56"/>
      <c r="ET661" s="56"/>
      <c r="EU661" s="56"/>
      <c r="EV661" s="56"/>
      <c r="EW661" s="56"/>
      <c r="EX661" s="56"/>
      <c r="EY661" s="56"/>
      <c r="EZ661" s="56"/>
      <c r="FA661" s="56"/>
      <c r="FB661" s="56"/>
      <c r="FC661" s="56"/>
      <c r="FD661" s="56"/>
      <c r="FE661" s="56"/>
      <c r="FF661" s="56"/>
      <c r="FG661" s="56"/>
      <c r="FH661" s="56"/>
      <c r="FI661" s="56"/>
      <c r="FJ661" s="56"/>
      <c r="FK661" s="56"/>
      <c r="FL661" s="56"/>
      <c r="FM661" s="56"/>
      <c r="FN661" s="56"/>
      <c r="FO661" s="56"/>
      <c r="FP661" s="56"/>
      <c r="FQ661" s="56"/>
      <c r="FR661" s="56"/>
      <c r="FS661" s="56"/>
      <c r="FT661" s="56"/>
      <c r="FU661" s="56"/>
      <c r="FV661" s="56"/>
      <c r="FW661" s="56"/>
      <c r="FX661" s="56"/>
      <c r="FY661" s="56"/>
      <c r="FZ661" s="56"/>
      <c r="GA661" s="56"/>
      <c r="GB661" s="56"/>
      <c r="GC661" s="56"/>
      <c r="GD661" s="56"/>
      <c r="GE661" s="56"/>
      <c r="GF661" s="56"/>
      <c r="GG661" s="56"/>
      <c r="GH661" s="56"/>
      <c r="GI661" s="56"/>
      <c r="GJ661" s="56"/>
      <c r="GK661" s="56"/>
      <c r="GL661" s="56"/>
      <c r="GM661" s="56"/>
      <c r="GN661" s="56"/>
      <c r="GO661" s="56"/>
      <c r="GP661" s="56"/>
      <c r="GQ661" s="56"/>
      <c r="GR661" s="56"/>
      <c r="GS661" s="56"/>
      <c r="GT661" s="56"/>
      <c r="GU661" s="56"/>
      <c r="GV661" s="56"/>
      <c r="GW661" s="56"/>
      <c r="GX661" s="56"/>
      <c r="GY661" s="56"/>
      <c r="GZ661" s="56"/>
      <c r="HA661" s="56"/>
      <c r="HB661" s="56"/>
      <c r="HC661" s="56"/>
      <c r="HD661" s="56"/>
      <c r="HE661" s="56"/>
      <c r="HF661" s="56"/>
      <c r="HG661" s="56"/>
      <c r="HH661" s="56"/>
      <c r="HI661" s="56"/>
      <c r="HJ661" s="56"/>
      <c r="HK661" s="56"/>
      <c r="HL661" s="56"/>
      <c r="HM661" s="56"/>
      <c r="HN661" s="56"/>
      <c r="HO661" s="56"/>
      <c r="HP661" s="56"/>
      <c r="HQ661" s="56"/>
      <c r="HR661" s="56"/>
      <c r="HS661" s="56"/>
      <c r="HT661" s="56"/>
      <c r="HU661" s="56"/>
      <c r="HV661" s="56"/>
      <c r="HW661" s="56"/>
      <c r="HX661" s="56"/>
      <c r="HY661" s="56"/>
      <c r="HZ661" s="56"/>
      <c r="IA661" s="56"/>
      <c r="IB661" s="56"/>
      <c r="IC661" s="56"/>
      <c r="ID661" s="56"/>
      <c r="IE661" s="56"/>
      <c r="IF661" s="56"/>
      <c r="IG661" s="56"/>
      <c r="IH661" s="56"/>
      <c r="II661" s="56"/>
    </row>
    <row r="662" spans="3:243" x14ac:dyDescent="0.25">
      <c r="C662" s="56"/>
      <c r="D662" s="56"/>
      <c r="E662" s="56"/>
      <c r="F662" s="354"/>
      <c r="G662" s="354"/>
      <c r="H662" s="56"/>
      <c r="I662" s="56"/>
      <c r="J662" s="56"/>
      <c r="K662" s="56"/>
      <c r="L662" s="56"/>
      <c r="M662" s="598"/>
      <c r="N662" s="56"/>
      <c r="O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c r="BY662" s="56"/>
      <c r="BZ662" s="56"/>
      <c r="CA662" s="56"/>
      <c r="CB662" s="56"/>
      <c r="CC662" s="56"/>
      <c r="CD662" s="56"/>
      <c r="CE662" s="56"/>
      <c r="CF662" s="56"/>
      <c r="CG662" s="56"/>
      <c r="CH662" s="56"/>
      <c r="CI662" s="56"/>
      <c r="CJ662" s="56"/>
      <c r="CK662" s="56"/>
      <c r="CL662" s="56"/>
      <c r="CM662" s="56"/>
      <c r="CN662" s="56"/>
      <c r="CO662" s="56"/>
      <c r="CP662" s="56"/>
      <c r="CQ662" s="56"/>
      <c r="CR662" s="56"/>
      <c r="CS662" s="56"/>
      <c r="CT662" s="56"/>
      <c r="CU662" s="56"/>
      <c r="CV662" s="56"/>
      <c r="CW662" s="56"/>
      <c r="CX662" s="56"/>
      <c r="CY662" s="56"/>
      <c r="CZ662" s="56"/>
      <c r="DA662" s="56"/>
      <c r="DB662" s="56"/>
      <c r="DC662" s="56"/>
      <c r="DD662" s="56"/>
      <c r="DE662" s="56"/>
      <c r="DF662" s="56"/>
      <c r="DG662" s="56"/>
      <c r="DH662" s="56"/>
      <c r="DI662" s="56"/>
      <c r="DJ662" s="56"/>
      <c r="DK662" s="56"/>
      <c r="DL662" s="56"/>
      <c r="DM662" s="56"/>
      <c r="DN662" s="56"/>
      <c r="DO662" s="56"/>
      <c r="DP662" s="56"/>
      <c r="DQ662" s="56"/>
      <c r="DR662" s="56"/>
      <c r="DS662" s="56"/>
      <c r="DT662" s="56"/>
      <c r="DU662" s="56"/>
      <c r="DV662" s="56"/>
      <c r="DW662" s="56"/>
      <c r="DX662" s="56"/>
      <c r="DY662" s="56"/>
      <c r="DZ662" s="56"/>
      <c r="EA662" s="56"/>
      <c r="EB662" s="56"/>
      <c r="EC662" s="56"/>
      <c r="ED662" s="56"/>
      <c r="EE662" s="56"/>
      <c r="EF662" s="56"/>
      <c r="EG662" s="56"/>
      <c r="EH662" s="56"/>
      <c r="EI662" s="56"/>
      <c r="EJ662" s="56"/>
      <c r="EK662" s="56"/>
      <c r="EL662" s="56"/>
      <c r="EM662" s="56"/>
      <c r="EN662" s="56"/>
      <c r="EO662" s="56"/>
      <c r="EP662" s="56"/>
      <c r="EQ662" s="56"/>
      <c r="ER662" s="56"/>
      <c r="ES662" s="56"/>
      <c r="ET662" s="56"/>
      <c r="EU662" s="56"/>
      <c r="EV662" s="56"/>
      <c r="EW662" s="56"/>
      <c r="EX662" s="56"/>
      <c r="EY662" s="56"/>
      <c r="EZ662" s="56"/>
      <c r="FA662" s="56"/>
      <c r="FB662" s="56"/>
      <c r="FC662" s="56"/>
      <c r="FD662" s="56"/>
      <c r="FE662" s="56"/>
      <c r="FF662" s="56"/>
      <c r="FG662" s="56"/>
      <c r="FH662" s="56"/>
      <c r="FI662" s="56"/>
      <c r="FJ662" s="56"/>
      <c r="FK662" s="56"/>
      <c r="FL662" s="56"/>
      <c r="FM662" s="56"/>
      <c r="FN662" s="56"/>
      <c r="FO662" s="56"/>
      <c r="FP662" s="56"/>
      <c r="FQ662" s="56"/>
      <c r="FR662" s="56"/>
      <c r="FS662" s="56"/>
      <c r="FT662" s="56"/>
      <c r="FU662" s="56"/>
      <c r="FV662" s="56"/>
      <c r="FW662" s="56"/>
      <c r="FX662" s="56"/>
      <c r="FY662" s="56"/>
      <c r="FZ662" s="56"/>
      <c r="GA662" s="56"/>
      <c r="GB662" s="56"/>
      <c r="GC662" s="56"/>
      <c r="GD662" s="56"/>
      <c r="GE662" s="56"/>
      <c r="GF662" s="56"/>
      <c r="GG662" s="56"/>
      <c r="GH662" s="56"/>
      <c r="GI662" s="56"/>
      <c r="GJ662" s="56"/>
      <c r="GK662" s="56"/>
      <c r="GL662" s="56"/>
      <c r="GM662" s="56"/>
      <c r="GN662" s="56"/>
      <c r="GO662" s="56"/>
      <c r="GP662" s="56"/>
      <c r="GQ662" s="56"/>
      <c r="GR662" s="56"/>
      <c r="GS662" s="56"/>
      <c r="GT662" s="56"/>
      <c r="GU662" s="56"/>
      <c r="GV662" s="56"/>
      <c r="GW662" s="56"/>
      <c r="GX662" s="56"/>
      <c r="GY662" s="56"/>
      <c r="GZ662" s="56"/>
      <c r="HA662" s="56"/>
      <c r="HB662" s="56"/>
      <c r="HC662" s="56"/>
      <c r="HD662" s="56"/>
      <c r="HE662" s="56"/>
      <c r="HF662" s="56"/>
      <c r="HG662" s="56"/>
      <c r="HH662" s="56"/>
      <c r="HI662" s="56"/>
      <c r="HJ662" s="56"/>
      <c r="HK662" s="56"/>
      <c r="HL662" s="56"/>
      <c r="HM662" s="56"/>
      <c r="HN662" s="56"/>
      <c r="HO662" s="56"/>
      <c r="HP662" s="56"/>
      <c r="HQ662" s="56"/>
      <c r="HR662" s="56"/>
      <c r="HS662" s="56"/>
      <c r="HT662" s="56"/>
      <c r="HU662" s="56"/>
      <c r="HV662" s="56"/>
      <c r="HW662" s="56"/>
      <c r="HX662" s="56"/>
      <c r="HY662" s="56"/>
      <c r="HZ662" s="56"/>
      <c r="IA662" s="56"/>
      <c r="IB662" s="56"/>
      <c r="IC662" s="56"/>
      <c r="ID662" s="56"/>
      <c r="IE662" s="56"/>
      <c r="IF662" s="56"/>
      <c r="IG662" s="56"/>
      <c r="IH662" s="56"/>
      <c r="II662" s="56"/>
    </row>
    <row r="663" spans="3:243" x14ac:dyDescent="0.25">
      <c r="C663" s="56"/>
      <c r="D663" s="56"/>
      <c r="E663" s="56"/>
      <c r="F663" s="354"/>
      <c r="G663" s="354"/>
      <c r="H663" s="56"/>
      <c r="I663" s="56"/>
      <c r="J663" s="56"/>
      <c r="K663" s="56"/>
      <c r="L663" s="56"/>
      <c r="M663" s="598"/>
      <c r="N663" s="56"/>
      <c r="O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c r="BY663" s="56"/>
      <c r="BZ663" s="56"/>
      <c r="CA663" s="56"/>
      <c r="CB663" s="56"/>
      <c r="CC663" s="56"/>
      <c r="CD663" s="56"/>
      <c r="CE663" s="56"/>
      <c r="CF663" s="56"/>
      <c r="CG663" s="56"/>
      <c r="CH663" s="56"/>
      <c r="CI663" s="56"/>
      <c r="CJ663" s="56"/>
      <c r="CK663" s="56"/>
      <c r="CL663" s="56"/>
      <c r="CM663" s="56"/>
      <c r="CN663" s="56"/>
      <c r="CO663" s="56"/>
      <c r="CP663" s="56"/>
      <c r="CQ663" s="56"/>
      <c r="CR663" s="56"/>
      <c r="CS663" s="56"/>
      <c r="CT663" s="56"/>
      <c r="CU663" s="56"/>
      <c r="CV663" s="56"/>
      <c r="CW663" s="56"/>
      <c r="CX663" s="56"/>
      <c r="CY663" s="56"/>
      <c r="CZ663" s="56"/>
      <c r="DA663" s="56"/>
      <c r="DB663" s="56"/>
      <c r="DC663" s="56"/>
      <c r="DD663" s="56"/>
      <c r="DE663" s="56"/>
      <c r="DF663" s="56"/>
      <c r="DG663" s="56"/>
      <c r="DH663" s="56"/>
      <c r="DI663" s="56"/>
      <c r="DJ663" s="56"/>
      <c r="DK663" s="56"/>
      <c r="DL663" s="56"/>
      <c r="DM663" s="56"/>
      <c r="DN663" s="56"/>
      <c r="DO663" s="56"/>
      <c r="DP663" s="56"/>
      <c r="DQ663" s="56"/>
      <c r="DR663" s="56"/>
      <c r="DS663" s="56"/>
      <c r="DT663" s="56"/>
      <c r="DU663" s="56"/>
      <c r="DV663" s="56"/>
      <c r="DW663" s="56"/>
      <c r="DX663" s="56"/>
      <c r="DY663" s="56"/>
      <c r="DZ663" s="56"/>
      <c r="EA663" s="56"/>
      <c r="EB663" s="56"/>
      <c r="EC663" s="56"/>
      <c r="ED663" s="56"/>
      <c r="EE663" s="56"/>
      <c r="EF663" s="56"/>
      <c r="EG663" s="56"/>
      <c r="EH663" s="56"/>
      <c r="EI663" s="56"/>
      <c r="EJ663" s="56"/>
      <c r="EK663" s="56"/>
      <c r="EL663" s="56"/>
      <c r="EM663" s="56"/>
      <c r="EN663" s="56"/>
      <c r="EO663" s="56"/>
      <c r="EP663" s="56"/>
      <c r="EQ663" s="56"/>
      <c r="ER663" s="56"/>
      <c r="ES663" s="56"/>
      <c r="ET663" s="56"/>
      <c r="EU663" s="56"/>
      <c r="EV663" s="56"/>
      <c r="EW663" s="56"/>
      <c r="EX663" s="56"/>
      <c r="EY663" s="56"/>
      <c r="EZ663" s="56"/>
      <c r="FA663" s="56"/>
      <c r="FB663" s="56"/>
      <c r="FC663" s="56"/>
      <c r="FD663" s="56"/>
      <c r="FE663" s="56"/>
      <c r="FF663" s="56"/>
      <c r="FG663" s="56"/>
      <c r="FH663" s="56"/>
      <c r="FI663" s="56"/>
      <c r="FJ663" s="56"/>
      <c r="FK663" s="56"/>
      <c r="FL663" s="56"/>
      <c r="FM663" s="56"/>
      <c r="FN663" s="56"/>
      <c r="FO663" s="56"/>
      <c r="FP663" s="56"/>
      <c r="FQ663" s="56"/>
      <c r="FR663" s="56"/>
      <c r="FS663" s="56"/>
      <c r="FT663" s="56"/>
      <c r="FU663" s="56"/>
      <c r="FV663" s="56"/>
      <c r="FW663" s="56"/>
      <c r="FX663" s="56"/>
      <c r="FY663" s="56"/>
      <c r="FZ663" s="56"/>
      <c r="GA663" s="56"/>
      <c r="GB663" s="56"/>
      <c r="GC663" s="56"/>
      <c r="GD663" s="56"/>
      <c r="GE663" s="56"/>
      <c r="GF663" s="56"/>
      <c r="GG663" s="56"/>
      <c r="GH663" s="56"/>
      <c r="GI663" s="56"/>
      <c r="GJ663" s="56"/>
      <c r="GK663" s="56"/>
      <c r="GL663" s="56"/>
      <c r="GM663" s="56"/>
      <c r="GN663" s="56"/>
      <c r="GO663" s="56"/>
      <c r="GP663" s="56"/>
      <c r="GQ663" s="56"/>
      <c r="GR663" s="56"/>
      <c r="GS663" s="56"/>
      <c r="GT663" s="56"/>
      <c r="GU663" s="56"/>
      <c r="GV663" s="56"/>
      <c r="GW663" s="56"/>
      <c r="GX663" s="56"/>
      <c r="GY663" s="56"/>
      <c r="GZ663" s="56"/>
      <c r="HA663" s="56"/>
      <c r="HB663" s="56"/>
      <c r="HC663" s="56"/>
      <c r="HD663" s="56"/>
      <c r="HE663" s="56"/>
      <c r="HF663" s="56"/>
      <c r="HG663" s="56"/>
      <c r="HH663" s="56"/>
      <c r="HI663" s="56"/>
      <c r="HJ663" s="56"/>
      <c r="HK663" s="56"/>
      <c r="HL663" s="56"/>
      <c r="HM663" s="56"/>
      <c r="HN663" s="56"/>
      <c r="HO663" s="56"/>
      <c r="HP663" s="56"/>
      <c r="HQ663" s="56"/>
      <c r="HR663" s="56"/>
      <c r="HS663" s="56"/>
      <c r="HT663" s="56"/>
      <c r="HU663" s="56"/>
      <c r="HV663" s="56"/>
      <c r="HW663" s="56"/>
      <c r="HX663" s="56"/>
      <c r="HY663" s="56"/>
      <c r="HZ663" s="56"/>
      <c r="IA663" s="56"/>
      <c r="IB663" s="56"/>
      <c r="IC663" s="56"/>
      <c r="ID663" s="56"/>
      <c r="IE663" s="56"/>
      <c r="IF663" s="56"/>
      <c r="IG663" s="56"/>
      <c r="IH663" s="56"/>
      <c r="II663" s="56"/>
    </row>
    <row r="664" spans="3:243" x14ac:dyDescent="0.25">
      <c r="C664" s="56"/>
      <c r="D664" s="56"/>
      <c r="E664" s="56"/>
      <c r="F664" s="354"/>
      <c r="G664" s="354"/>
      <c r="H664" s="56"/>
      <c r="I664" s="56"/>
      <c r="J664" s="56"/>
      <c r="K664" s="56"/>
      <c r="L664" s="56"/>
      <c r="M664" s="598"/>
      <c r="N664" s="56"/>
      <c r="O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c r="BY664" s="56"/>
      <c r="BZ664" s="56"/>
      <c r="CA664" s="56"/>
      <c r="CB664" s="56"/>
      <c r="CC664" s="56"/>
      <c r="CD664" s="56"/>
      <c r="CE664" s="56"/>
      <c r="CF664" s="56"/>
      <c r="CG664" s="56"/>
      <c r="CH664" s="56"/>
      <c r="CI664" s="56"/>
      <c r="CJ664" s="56"/>
      <c r="CK664" s="56"/>
      <c r="CL664" s="56"/>
      <c r="CM664" s="56"/>
      <c r="CN664" s="56"/>
      <c r="CO664" s="56"/>
      <c r="CP664" s="56"/>
      <c r="CQ664" s="56"/>
      <c r="CR664" s="56"/>
      <c r="CS664" s="56"/>
      <c r="CT664" s="56"/>
      <c r="CU664" s="56"/>
      <c r="CV664" s="56"/>
      <c r="CW664" s="56"/>
      <c r="CX664" s="56"/>
      <c r="CY664" s="56"/>
      <c r="CZ664" s="56"/>
      <c r="DA664" s="56"/>
      <c r="DB664" s="56"/>
      <c r="DC664" s="56"/>
      <c r="DD664" s="56"/>
      <c r="DE664" s="56"/>
      <c r="DF664" s="56"/>
      <c r="DG664" s="56"/>
      <c r="DH664" s="56"/>
      <c r="DI664" s="56"/>
      <c r="DJ664" s="56"/>
      <c r="DK664" s="56"/>
      <c r="DL664" s="56"/>
      <c r="DM664" s="56"/>
      <c r="DN664" s="56"/>
      <c r="DO664" s="56"/>
      <c r="DP664" s="56"/>
      <c r="DQ664" s="56"/>
      <c r="DR664" s="56"/>
      <c r="DS664" s="56"/>
      <c r="DT664" s="56"/>
      <c r="DU664" s="56"/>
      <c r="DV664" s="56"/>
      <c r="DW664" s="56"/>
      <c r="DX664" s="56"/>
      <c r="DY664" s="56"/>
      <c r="DZ664" s="56"/>
      <c r="EA664" s="56"/>
      <c r="EB664" s="56"/>
      <c r="EC664" s="56"/>
      <c r="ED664" s="56"/>
      <c r="EE664" s="56"/>
      <c r="EF664" s="56"/>
      <c r="EG664" s="56"/>
      <c r="EH664" s="56"/>
      <c r="EI664" s="56"/>
      <c r="EJ664" s="56"/>
      <c r="EK664" s="56"/>
      <c r="EL664" s="56"/>
      <c r="EM664" s="56"/>
      <c r="EN664" s="56"/>
      <c r="EO664" s="56"/>
      <c r="EP664" s="56"/>
      <c r="EQ664" s="56"/>
      <c r="ER664" s="56"/>
      <c r="ES664" s="56"/>
      <c r="ET664" s="56"/>
      <c r="EU664" s="56"/>
      <c r="EV664" s="56"/>
      <c r="EW664" s="56"/>
      <c r="EX664" s="56"/>
      <c r="EY664" s="56"/>
      <c r="EZ664" s="56"/>
      <c r="FA664" s="56"/>
      <c r="FB664" s="56"/>
      <c r="FC664" s="56"/>
      <c r="FD664" s="56"/>
      <c r="FE664" s="56"/>
      <c r="FF664" s="56"/>
      <c r="FG664" s="56"/>
      <c r="FH664" s="56"/>
      <c r="FI664" s="56"/>
      <c r="FJ664" s="56"/>
      <c r="FK664" s="56"/>
      <c r="FL664" s="56"/>
      <c r="FM664" s="56"/>
      <c r="FN664" s="56"/>
      <c r="FO664" s="56"/>
      <c r="FP664" s="56"/>
      <c r="FQ664" s="56"/>
      <c r="FR664" s="56"/>
      <c r="FS664" s="56"/>
      <c r="FT664" s="56"/>
      <c r="FU664" s="56"/>
      <c r="FV664" s="56"/>
      <c r="FW664" s="56"/>
      <c r="FX664" s="56"/>
      <c r="FY664" s="56"/>
      <c r="FZ664" s="56"/>
      <c r="GA664" s="56"/>
      <c r="GB664" s="56"/>
      <c r="GC664" s="56"/>
      <c r="GD664" s="56"/>
      <c r="GE664" s="56"/>
      <c r="GF664" s="56"/>
      <c r="GG664" s="56"/>
      <c r="GH664" s="56"/>
      <c r="GI664" s="56"/>
      <c r="GJ664" s="56"/>
      <c r="GK664" s="56"/>
      <c r="GL664" s="56"/>
      <c r="GM664" s="56"/>
      <c r="GN664" s="56"/>
      <c r="GO664" s="56"/>
      <c r="GP664" s="56"/>
      <c r="GQ664" s="56"/>
      <c r="GR664" s="56"/>
      <c r="GS664" s="56"/>
      <c r="GT664" s="56"/>
      <c r="GU664" s="56"/>
      <c r="GV664" s="56"/>
      <c r="GW664" s="56"/>
      <c r="GX664" s="56"/>
      <c r="GY664" s="56"/>
      <c r="GZ664" s="56"/>
      <c r="HA664" s="56"/>
      <c r="HB664" s="56"/>
      <c r="HC664" s="56"/>
      <c r="HD664" s="56"/>
      <c r="HE664" s="56"/>
      <c r="HF664" s="56"/>
      <c r="HG664" s="56"/>
      <c r="HH664" s="56"/>
      <c r="HI664" s="56"/>
      <c r="HJ664" s="56"/>
      <c r="HK664" s="56"/>
      <c r="HL664" s="56"/>
      <c r="HM664" s="56"/>
      <c r="HN664" s="56"/>
      <c r="HO664" s="56"/>
      <c r="HP664" s="56"/>
      <c r="HQ664" s="56"/>
      <c r="HR664" s="56"/>
      <c r="HS664" s="56"/>
      <c r="HT664" s="56"/>
      <c r="HU664" s="56"/>
      <c r="HV664" s="56"/>
      <c r="HW664" s="56"/>
      <c r="HX664" s="56"/>
      <c r="HY664" s="56"/>
      <c r="HZ664" s="56"/>
      <c r="IA664" s="56"/>
      <c r="IB664" s="56"/>
      <c r="IC664" s="56"/>
      <c r="ID664" s="56"/>
      <c r="IE664" s="56"/>
      <c r="IF664" s="56"/>
      <c r="IG664" s="56"/>
      <c r="IH664" s="56"/>
      <c r="II664" s="56"/>
    </row>
    <row r="665" spans="3:243" x14ac:dyDescent="0.25">
      <c r="C665" s="56"/>
      <c r="D665" s="56"/>
      <c r="E665" s="56"/>
      <c r="F665" s="354"/>
      <c r="G665" s="354"/>
      <c r="H665" s="56"/>
      <c r="I665" s="56"/>
      <c r="J665" s="56"/>
      <c r="K665" s="56"/>
      <c r="L665" s="56"/>
      <c r="M665" s="598"/>
      <c r="N665" s="56"/>
      <c r="O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c r="BY665" s="56"/>
      <c r="BZ665" s="56"/>
      <c r="CA665" s="56"/>
      <c r="CB665" s="56"/>
      <c r="CC665" s="56"/>
      <c r="CD665" s="56"/>
      <c r="CE665" s="56"/>
      <c r="CF665" s="56"/>
      <c r="CG665" s="56"/>
      <c r="CH665" s="56"/>
      <c r="CI665" s="56"/>
      <c r="CJ665" s="56"/>
      <c r="CK665" s="56"/>
      <c r="CL665" s="56"/>
      <c r="CM665" s="56"/>
      <c r="CN665" s="56"/>
      <c r="CO665" s="56"/>
      <c r="CP665" s="56"/>
      <c r="CQ665" s="56"/>
      <c r="CR665" s="56"/>
      <c r="CS665" s="56"/>
      <c r="CT665" s="56"/>
      <c r="CU665" s="56"/>
      <c r="CV665" s="56"/>
      <c r="CW665" s="56"/>
      <c r="CX665" s="56"/>
      <c r="CY665" s="56"/>
      <c r="CZ665" s="56"/>
      <c r="DA665" s="56"/>
      <c r="DB665" s="56"/>
      <c r="DC665" s="56"/>
      <c r="DD665" s="56"/>
      <c r="DE665" s="56"/>
      <c r="DF665" s="56"/>
      <c r="DG665" s="56"/>
      <c r="DH665" s="56"/>
      <c r="DI665" s="56"/>
      <c r="DJ665" s="56"/>
      <c r="DK665" s="56"/>
      <c r="DL665" s="56"/>
      <c r="DM665" s="56"/>
      <c r="DN665" s="56"/>
      <c r="DO665" s="56"/>
      <c r="DP665" s="56"/>
      <c r="DQ665" s="56"/>
      <c r="DR665" s="56"/>
      <c r="DS665" s="56"/>
      <c r="DT665" s="56"/>
      <c r="DU665" s="56"/>
      <c r="DV665" s="56"/>
      <c r="DW665" s="56"/>
      <c r="DX665" s="56"/>
      <c r="DY665" s="56"/>
      <c r="DZ665" s="56"/>
      <c r="EA665" s="56"/>
      <c r="EB665" s="56"/>
      <c r="EC665" s="56"/>
      <c r="ED665" s="56"/>
      <c r="EE665" s="56"/>
      <c r="EF665" s="56"/>
      <c r="EG665" s="56"/>
      <c r="EH665" s="56"/>
      <c r="EI665" s="56"/>
      <c r="EJ665" s="56"/>
      <c r="EK665" s="56"/>
      <c r="EL665" s="56"/>
      <c r="EM665" s="56"/>
      <c r="EN665" s="56"/>
      <c r="EO665" s="56"/>
      <c r="EP665" s="56"/>
      <c r="EQ665" s="56"/>
      <c r="ER665" s="56"/>
      <c r="ES665" s="56"/>
      <c r="ET665" s="56"/>
      <c r="EU665" s="56"/>
      <c r="EV665" s="56"/>
      <c r="EW665" s="56"/>
      <c r="EX665" s="56"/>
      <c r="EY665" s="56"/>
      <c r="EZ665" s="56"/>
      <c r="FA665" s="56"/>
      <c r="FB665" s="56"/>
      <c r="FC665" s="56"/>
      <c r="FD665" s="56"/>
      <c r="FE665" s="56"/>
      <c r="FF665" s="56"/>
      <c r="FG665" s="56"/>
      <c r="FH665" s="56"/>
      <c r="FI665" s="56"/>
      <c r="FJ665" s="56"/>
      <c r="FK665" s="56"/>
      <c r="FL665" s="56"/>
      <c r="FM665" s="56"/>
      <c r="FN665" s="56"/>
      <c r="FO665" s="56"/>
      <c r="FP665" s="56"/>
      <c r="FQ665" s="56"/>
      <c r="FR665" s="56"/>
      <c r="FS665" s="56"/>
      <c r="FT665" s="56"/>
      <c r="FU665" s="56"/>
      <c r="FV665" s="56"/>
      <c r="FW665" s="56"/>
      <c r="FX665" s="56"/>
      <c r="FY665" s="56"/>
      <c r="FZ665" s="56"/>
      <c r="GA665" s="56"/>
      <c r="GB665" s="56"/>
      <c r="GC665" s="56"/>
      <c r="GD665" s="56"/>
      <c r="GE665" s="56"/>
      <c r="GF665" s="56"/>
      <c r="GG665" s="56"/>
      <c r="GH665" s="56"/>
      <c r="GI665" s="56"/>
      <c r="GJ665" s="56"/>
      <c r="GK665" s="56"/>
      <c r="GL665" s="56"/>
      <c r="GM665" s="56"/>
      <c r="GN665" s="56"/>
      <c r="GO665" s="56"/>
      <c r="GP665" s="56"/>
      <c r="GQ665" s="56"/>
      <c r="GR665" s="56"/>
      <c r="GS665" s="56"/>
      <c r="GT665" s="56"/>
      <c r="GU665" s="56"/>
      <c r="GV665" s="56"/>
      <c r="GW665" s="56"/>
      <c r="GX665" s="56"/>
      <c r="GY665" s="56"/>
      <c r="GZ665" s="56"/>
      <c r="HA665" s="56"/>
      <c r="HB665" s="56"/>
      <c r="HC665" s="56"/>
      <c r="HD665" s="56"/>
      <c r="HE665" s="56"/>
      <c r="HF665" s="56"/>
      <c r="HG665" s="56"/>
      <c r="HH665" s="56"/>
      <c r="HI665" s="56"/>
      <c r="HJ665" s="56"/>
      <c r="HK665" s="56"/>
      <c r="HL665" s="56"/>
      <c r="HM665" s="56"/>
      <c r="HN665" s="56"/>
      <c r="HO665" s="56"/>
      <c r="HP665" s="56"/>
      <c r="HQ665" s="56"/>
      <c r="HR665" s="56"/>
      <c r="HS665" s="56"/>
      <c r="HT665" s="56"/>
      <c r="HU665" s="56"/>
      <c r="HV665" s="56"/>
      <c r="HW665" s="56"/>
      <c r="HX665" s="56"/>
      <c r="HY665" s="56"/>
      <c r="HZ665" s="56"/>
      <c r="IA665" s="56"/>
      <c r="IB665" s="56"/>
      <c r="IC665" s="56"/>
      <c r="ID665" s="56"/>
      <c r="IE665" s="56"/>
      <c r="IF665" s="56"/>
      <c r="IG665" s="56"/>
      <c r="IH665" s="56"/>
      <c r="II665" s="56"/>
    </row>
    <row r="666" spans="3:243" x14ac:dyDescent="0.25">
      <c r="C666" s="56"/>
      <c r="D666" s="56"/>
      <c r="E666" s="56"/>
      <c r="F666" s="354"/>
      <c r="G666" s="354"/>
      <c r="H666" s="56"/>
      <c r="I666" s="56"/>
      <c r="J666" s="56"/>
      <c r="K666" s="56"/>
      <c r="L666" s="56"/>
      <c r="M666" s="598"/>
      <c r="N666" s="56"/>
      <c r="O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c r="BY666" s="56"/>
      <c r="BZ666" s="56"/>
      <c r="CA666" s="56"/>
      <c r="CB666" s="56"/>
      <c r="CC666" s="56"/>
      <c r="CD666" s="56"/>
      <c r="CE666" s="56"/>
      <c r="CF666" s="56"/>
      <c r="CG666" s="56"/>
      <c r="CH666" s="56"/>
      <c r="CI666" s="56"/>
      <c r="CJ666" s="56"/>
      <c r="CK666" s="56"/>
      <c r="CL666" s="56"/>
      <c r="CM666" s="56"/>
      <c r="CN666" s="56"/>
      <c r="CO666" s="56"/>
      <c r="CP666" s="56"/>
      <c r="CQ666" s="56"/>
      <c r="CR666" s="56"/>
      <c r="CS666" s="56"/>
      <c r="CT666" s="56"/>
      <c r="CU666" s="56"/>
      <c r="CV666" s="56"/>
      <c r="CW666" s="56"/>
      <c r="CX666" s="56"/>
      <c r="CY666" s="56"/>
      <c r="CZ666" s="56"/>
      <c r="DA666" s="56"/>
      <c r="DB666" s="56"/>
      <c r="DC666" s="56"/>
      <c r="DD666" s="56"/>
      <c r="DE666" s="56"/>
      <c r="DF666" s="56"/>
      <c r="DG666" s="56"/>
      <c r="DH666" s="56"/>
      <c r="DI666" s="56"/>
      <c r="DJ666" s="56"/>
      <c r="DK666" s="56"/>
      <c r="DL666" s="56"/>
      <c r="DM666" s="56"/>
      <c r="DN666" s="56"/>
      <c r="DO666" s="56"/>
      <c r="DP666" s="56"/>
      <c r="DQ666" s="56"/>
      <c r="DR666" s="56"/>
      <c r="DS666" s="56"/>
      <c r="DT666" s="56"/>
      <c r="DU666" s="56"/>
      <c r="DV666" s="56"/>
      <c r="DW666" s="56"/>
      <c r="DX666" s="56"/>
      <c r="DY666" s="56"/>
      <c r="DZ666" s="56"/>
      <c r="EA666" s="56"/>
      <c r="EB666" s="56"/>
      <c r="EC666" s="56"/>
      <c r="ED666" s="56"/>
      <c r="EE666" s="56"/>
      <c r="EF666" s="56"/>
      <c r="EG666" s="56"/>
      <c r="EH666" s="56"/>
      <c r="EI666" s="56"/>
      <c r="EJ666" s="56"/>
      <c r="EK666" s="56"/>
      <c r="EL666" s="56"/>
      <c r="EM666" s="56"/>
      <c r="EN666" s="56"/>
      <c r="EO666" s="56"/>
      <c r="EP666" s="56"/>
      <c r="EQ666" s="56"/>
      <c r="ER666" s="56"/>
      <c r="ES666" s="56"/>
      <c r="ET666" s="56"/>
      <c r="EU666" s="56"/>
      <c r="EV666" s="56"/>
      <c r="EW666" s="56"/>
      <c r="EX666" s="56"/>
      <c r="EY666" s="56"/>
      <c r="EZ666" s="56"/>
      <c r="FA666" s="56"/>
      <c r="FB666" s="56"/>
      <c r="FC666" s="56"/>
      <c r="FD666" s="56"/>
      <c r="FE666" s="56"/>
      <c r="FF666" s="56"/>
      <c r="FG666" s="56"/>
      <c r="FH666" s="56"/>
      <c r="FI666" s="56"/>
      <c r="FJ666" s="56"/>
      <c r="FK666" s="56"/>
      <c r="FL666" s="56"/>
      <c r="FM666" s="56"/>
      <c r="FN666" s="56"/>
      <c r="FO666" s="56"/>
      <c r="FP666" s="56"/>
      <c r="FQ666" s="56"/>
      <c r="FR666" s="56"/>
      <c r="FS666" s="56"/>
      <c r="FT666" s="56"/>
      <c r="FU666" s="56"/>
      <c r="FV666" s="56"/>
      <c r="FW666" s="56"/>
      <c r="FX666" s="56"/>
      <c r="FY666" s="56"/>
      <c r="FZ666" s="56"/>
      <c r="GA666" s="56"/>
      <c r="GB666" s="56"/>
      <c r="GC666" s="56"/>
      <c r="GD666" s="56"/>
      <c r="GE666" s="56"/>
      <c r="GF666" s="56"/>
      <c r="GG666" s="56"/>
      <c r="GH666" s="56"/>
      <c r="GI666" s="56"/>
      <c r="GJ666" s="56"/>
      <c r="GK666" s="56"/>
      <c r="GL666" s="56"/>
      <c r="GM666" s="56"/>
      <c r="GN666" s="56"/>
      <c r="GO666" s="56"/>
      <c r="GP666" s="56"/>
      <c r="GQ666" s="56"/>
      <c r="GR666" s="56"/>
      <c r="GS666" s="56"/>
      <c r="GT666" s="56"/>
      <c r="GU666" s="56"/>
      <c r="GV666" s="56"/>
      <c r="GW666" s="56"/>
      <c r="GX666" s="56"/>
      <c r="GY666" s="56"/>
      <c r="GZ666" s="56"/>
      <c r="HA666" s="56"/>
      <c r="HB666" s="56"/>
      <c r="HC666" s="56"/>
      <c r="HD666" s="56"/>
      <c r="HE666" s="56"/>
      <c r="HF666" s="56"/>
      <c r="HG666" s="56"/>
      <c r="HH666" s="56"/>
      <c r="HI666" s="56"/>
      <c r="HJ666" s="56"/>
      <c r="HK666" s="56"/>
      <c r="HL666" s="56"/>
      <c r="HM666" s="56"/>
      <c r="HN666" s="56"/>
      <c r="HO666" s="56"/>
      <c r="HP666" s="56"/>
      <c r="HQ666" s="56"/>
      <c r="HR666" s="56"/>
      <c r="HS666" s="56"/>
      <c r="HT666" s="56"/>
      <c r="HU666" s="56"/>
      <c r="HV666" s="56"/>
      <c r="HW666" s="56"/>
      <c r="HX666" s="56"/>
      <c r="HY666" s="56"/>
      <c r="HZ666" s="56"/>
      <c r="IA666" s="56"/>
      <c r="IB666" s="56"/>
      <c r="IC666" s="56"/>
      <c r="ID666" s="56"/>
      <c r="IE666" s="56"/>
      <c r="IF666" s="56"/>
      <c r="IG666" s="56"/>
      <c r="IH666" s="56"/>
      <c r="II666" s="56"/>
    </row>
    <row r="667" spans="3:243" x14ac:dyDescent="0.25">
      <c r="C667" s="56"/>
      <c r="D667" s="56"/>
      <c r="E667" s="56"/>
      <c r="F667" s="354"/>
      <c r="G667" s="354"/>
      <c r="H667" s="56"/>
      <c r="I667" s="56"/>
      <c r="J667" s="56"/>
      <c r="K667" s="56"/>
      <c r="L667" s="56"/>
      <c r="M667" s="598"/>
      <c r="N667" s="56"/>
      <c r="O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c r="BY667" s="56"/>
      <c r="BZ667" s="56"/>
      <c r="CA667" s="56"/>
      <c r="CB667" s="56"/>
      <c r="CC667" s="56"/>
      <c r="CD667" s="56"/>
      <c r="CE667" s="56"/>
      <c r="CF667" s="56"/>
      <c r="CG667" s="56"/>
      <c r="CH667" s="56"/>
      <c r="CI667" s="56"/>
      <c r="CJ667" s="56"/>
      <c r="CK667" s="56"/>
      <c r="CL667" s="56"/>
      <c r="CM667" s="56"/>
      <c r="CN667" s="56"/>
      <c r="CO667" s="56"/>
      <c r="CP667" s="56"/>
      <c r="CQ667" s="56"/>
      <c r="CR667" s="56"/>
      <c r="CS667" s="56"/>
      <c r="CT667" s="56"/>
      <c r="CU667" s="56"/>
      <c r="CV667" s="56"/>
      <c r="CW667" s="56"/>
      <c r="CX667" s="56"/>
      <c r="CY667" s="56"/>
      <c r="CZ667" s="56"/>
      <c r="DA667" s="56"/>
      <c r="DB667" s="56"/>
      <c r="DC667" s="56"/>
      <c r="DD667" s="56"/>
      <c r="DE667" s="56"/>
      <c r="DF667" s="56"/>
      <c r="DG667" s="56"/>
      <c r="DH667" s="56"/>
      <c r="DI667" s="56"/>
      <c r="DJ667" s="56"/>
      <c r="DK667" s="56"/>
      <c r="DL667" s="56"/>
      <c r="DM667" s="56"/>
      <c r="DN667" s="56"/>
      <c r="DO667" s="56"/>
      <c r="DP667" s="56"/>
      <c r="DQ667" s="56"/>
      <c r="DR667" s="56"/>
      <c r="DS667" s="56"/>
      <c r="DT667" s="56"/>
      <c r="DU667" s="56"/>
      <c r="DV667" s="56"/>
      <c r="DW667" s="56"/>
      <c r="DX667" s="56"/>
      <c r="DY667" s="56"/>
      <c r="DZ667" s="56"/>
      <c r="EA667" s="56"/>
      <c r="EB667" s="56"/>
      <c r="EC667" s="56"/>
      <c r="ED667" s="56"/>
      <c r="EE667" s="56"/>
      <c r="EF667" s="56"/>
      <c r="EG667" s="56"/>
      <c r="EH667" s="56"/>
      <c r="EI667" s="56"/>
      <c r="EJ667" s="56"/>
      <c r="EK667" s="56"/>
      <c r="EL667" s="56"/>
      <c r="EM667" s="56"/>
      <c r="EN667" s="56"/>
      <c r="EO667" s="56"/>
      <c r="EP667" s="56"/>
      <c r="EQ667" s="56"/>
      <c r="ER667" s="56"/>
      <c r="ES667" s="56"/>
      <c r="ET667" s="56"/>
      <c r="EU667" s="56"/>
      <c r="EV667" s="56"/>
      <c r="EW667" s="56"/>
      <c r="EX667" s="56"/>
      <c r="EY667" s="56"/>
      <c r="EZ667" s="56"/>
      <c r="FA667" s="56"/>
      <c r="FB667" s="56"/>
      <c r="FC667" s="56"/>
      <c r="FD667" s="56"/>
      <c r="FE667" s="56"/>
      <c r="FF667" s="56"/>
      <c r="FG667" s="56"/>
      <c r="FH667" s="56"/>
      <c r="FI667" s="56"/>
      <c r="FJ667" s="56"/>
      <c r="FK667" s="56"/>
      <c r="FL667" s="56"/>
      <c r="FM667" s="56"/>
      <c r="FN667" s="56"/>
      <c r="FO667" s="56"/>
      <c r="FP667" s="56"/>
      <c r="FQ667" s="56"/>
      <c r="FR667" s="56"/>
      <c r="FS667" s="56"/>
      <c r="FT667" s="56"/>
      <c r="FU667" s="56"/>
      <c r="FV667" s="56"/>
      <c r="FW667" s="56"/>
      <c r="FX667" s="56"/>
      <c r="FY667" s="56"/>
      <c r="FZ667" s="56"/>
      <c r="GA667" s="56"/>
      <c r="GB667" s="56"/>
      <c r="GC667" s="56"/>
      <c r="GD667" s="56"/>
      <c r="GE667" s="56"/>
      <c r="GF667" s="56"/>
      <c r="GG667" s="56"/>
      <c r="GH667" s="56"/>
      <c r="GI667" s="56"/>
      <c r="GJ667" s="56"/>
      <c r="GK667" s="56"/>
      <c r="GL667" s="56"/>
      <c r="GM667" s="56"/>
      <c r="GN667" s="56"/>
      <c r="GO667" s="56"/>
      <c r="GP667" s="56"/>
      <c r="GQ667" s="56"/>
      <c r="GR667" s="56"/>
      <c r="GS667" s="56"/>
      <c r="GT667" s="56"/>
      <c r="GU667" s="56"/>
      <c r="GV667" s="56"/>
      <c r="GW667" s="56"/>
      <c r="GX667" s="56"/>
      <c r="GY667" s="56"/>
      <c r="GZ667" s="56"/>
      <c r="HA667" s="56"/>
      <c r="HB667" s="56"/>
      <c r="HC667" s="56"/>
      <c r="HD667" s="56"/>
      <c r="HE667" s="56"/>
      <c r="HF667" s="56"/>
      <c r="HG667" s="56"/>
      <c r="HH667" s="56"/>
      <c r="HI667" s="56"/>
      <c r="HJ667" s="56"/>
      <c r="HK667" s="56"/>
      <c r="HL667" s="56"/>
      <c r="HM667" s="56"/>
      <c r="HN667" s="56"/>
      <c r="HO667" s="56"/>
      <c r="HP667" s="56"/>
      <c r="HQ667" s="56"/>
      <c r="HR667" s="56"/>
      <c r="HS667" s="56"/>
      <c r="HT667" s="56"/>
      <c r="HU667" s="56"/>
      <c r="HV667" s="56"/>
      <c r="HW667" s="56"/>
      <c r="HX667" s="56"/>
      <c r="HY667" s="56"/>
      <c r="HZ667" s="56"/>
      <c r="IA667" s="56"/>
      <c r="IB667" s="56"/>
      <c r="IC667" s="56"/>
      <c r="ID667" s="56"/>
      <c r="IE667" s="56"/>
      <c r="IF667" s="56"/>
      <c r="IG667" s="56"/>
      <c r="IH667" s="56"/>
      <c r="II667" s="56"/>
    </row>
    <row r="668" spans="3:243" x14ac:dyDescent="0.25">
      <c r="C668" s="56"/>
      <c r="D668" s="56"/>
      <c r="E668" s="56"/>
      <c r="F668" s="354"/>
      <c r="G668" s="354"/>
      <c r="H668" s="56"/>
      <c r="I668" s="56"/>
      <c r="J668" s="56"/>
      <c r="K668" s="56"/>
      <c r="L668" s="56"/>
      <c r="M668" s="598"/>
      <c r="N668" s="56"/>
      <c r="O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c r="BY668" s="56"/>
      <c r="BZ668" s="56"/>
      <c r="CA668" s="56"/>
      <c r="CB668" s="56"/>
      <c r="CC668" s="56"/>
      <c r="CD668" s="56"/>
      <c r="CE668" s="56"/>
      <c r="CF668" s="56"/>
      <c r="CG668" s="56"/>
      <c r="CH668" s="56"/>
      <c r="CI668" s="56"/>
      <c r="CJ668" s="56"/>
      <c r="CK668" s="56"/>
      <c r="CL668" s="56"/>
      <c r="CM668" s="56"/>
      <c r="CN668" s="56"/>
      <c r="CO668" s="56"/>
      <c r="CP668" s="56"/>
      <c r="CQ668" s="56"/>
      <c r="CR668" s="56"/>
      <c r="CS668" s="56"/>
      <c r="CT668" s="56"/>
      <c r="CU668" s="56"/>
      <c r="CV668" s="56"/>
      <c r="CW668" s="56"/>
      <c r="CX668" s="56"/>
      <c r="CY668" s="56"/>
      <c r="CZ668" s="56"/>
      <c r="DA668" s="56"/>
      <c r="DB668" s="56"/>
      <c r="DC668" s="56"/>
      <c r="DD668" s="56"/>
      <c r="DE668" s="56"/>
      <c r="DF668" s="56"/>
      <c r="DG668" s="56"/>
      <c r="DH668" s="56"/>
      <c r="DI668" s="56"/>
      <c r="DJ668" s="56"/>
      <c r="DK668" s="56"/>
      <c r="DL668" s="56"/>
      <c r="DM668" s="56"/>
      <c r="DN668" s="56"/>
      <c r="DO668" s="56"/>
      <c r="DP668" s="56"/>
      <c r="DQ668" s="56"/>
      <c r="DR668" s="56"/>
      <c r="DS668" s="56"/>
      <c r="DT668" s="56"/>
      <c r="DU668" s="56"/>
      <c r="DV668" s="56"/>
      <c r="DW668" s="56"/>
      <c r="DX668" s="56"/>
      <c r="DY668" s="56"/>
      <c r="DZ668" s="56"/>
      <c r="EA668" s="56"/>
      <c r="EB668" s="56"/>
      <c r="EC668" s="56"/>
      <c r="ED668" s="56"/>
      <c r="EE668" s="56"/>
      <c r="EF668" s="56"/>
      <c r="EG668" s="56"/>
      <c r="EH668" s="56"/>
      <c r="EI668" s="56"/>
      <c r="EJ668" s="56"/>
      <c r="EK668" s="56"/>
      <c r="EL668" s="56"/>
      <c r="EM668" s="56"/>
      <c r="EN668" s="56"/>
      <c r="EO668" s="56"/>
      <c r="EP668" s="56"/>
      <c r="EQ668" s="56"/>
      <c r="ER668" s="56"/>
      <c r="ES668" s="56"/>
      <c r="ET668" s="56"/>
      <c r="EU668" s="56"/>
      <c r="EV668" s="56"/>
      <c r="EW668" s="56"/>
      <c r="EX668" s="56"/>
      <c r="EY668" s="56"/>
      <c r="EZ668" s="56"/>
      <c r="FA668" s="56"/>
      <c r="FB668" s="56"/>
      <c r="FC668" s="56"/>
      <c r="FD668" s="56"/>
      <c r="FE668" s="56"/>
      <c r="FF668" s="56"/>
      <c r="FG668" s="56"/>
      <c r="FH668" s="56"/>
      <c r="FI668" s="56"/>
      <c r="FJ668" s="56"/>
      <c r="FK668" s="56"/>
      <c r="FL668" s="56"/>
      <c r="FM668" s="56"/>
      <c r="FN668" s="56"/>
      <c r="FO668" s="56"/>
      <c r="FP668" s="56"/>
      <c r="FQ668" s="56"/>
      <c r="FR668" s="56"/>
      <c r="FS668" s="56"/>
      <c r="FT668" s="56"/>
      <c r="FU668" s="56"/>
      <c r="FV668" s="56"/>
      <c r="FW668" s="56"/>
      <c r="FX668" s="56"/>
      <c r="FY668" s="56"/>
      <c r="FZ668" s="56"/>
      <c r="GA668" s="56"/>
      <c r="GB668" s="56"/>
      <c r="GC668" s="56"/>
      <c r="GD668" s="56"/>
      <c r="GE668" s="56"/>
      <c r="GF668" s="56"/>
      <c r="GG668" s="56"/>
      <c r="GH668" s="56"/>
      <c r="GI668" s="56"/>
      <c r="GJ668" s="56"/>
      <c r="GK668" s="56"/>
      <c r="GL668" s="56"/>
      <c r="GM668" s="56"/>
      <c r="GN668" s="56"/>
      <c r="GO668" s="56"/>
      <c r="GP668" s="56"/>
      <c r="GQ668" s="56"/>
      <c r="GR668" s="56"/>
      <c r="GS668" s="56"/>
      <c r="GT668" s="56"/>
      <c r="GU668" s="56"/>
      <c r="GV668" s="56"/>
      <c r="GW668" s="56"/>
      <c r="GX668" s="56"/>
      <c r="GY668" s="56"/>
      <c r="GZ668" s="56"/>
      <c r="HA668" s="56"/>
      <c r="HB668" s="56"/>
      <c r="HC668" s="56"/>
      <c r="HD668" s="56"/>
      <c r="HE668" s="56"/>
      <c r="HF668" s="56"/>
      <c r="HG668" s="56"/>
      <c r="HH668" s="56"/>
      <c r="HI668" s="56"/>
      <c r="HJ668" s="56"/>
      <c r="HK668" s="56"/>
      <c r="HL668" s="56"/>
      <c r="HM668" s="56"/>
      <c r="HN668" s="56"/>
      <c r="HO668" s="56"/>
      <c r="HP668" s="56"/>
      <c r="HQ668" s="56"/>
      <c r="HR668" s="56"/>
      <c r="HS668" s="56"/>
      <c r="HT668" s="56"/>
      <c r="HU668" s="56"/>
      <c r="HV668" s="56"/>
      <c r="HW668" s="56"/>
      <c r="HX668" s="56"/>
      <c r="HY668" s="56"/>
      <c r="HZ668" s="56"/>
      <c r="IA668" s="56"/>
      <c r="IB668" s="56"/>
      <c r="IC668" s="56"/>
      <c r="ID668" s="56"/>
      <c r="IE668" s="56"/>
      <c r="IF668" s="56"/>
      <c r="IG668" s="56"/>
      <c r="IH668" s="56"/>
      <c r="II668" s="56"/>
    </row>
    <row r="669" spans="3:243" x14ac:dyDescent="0.25">
      <c r="C669" s="56"/>
      <c r="D669" s="56"/>
      <c r="E669" s="56"/>
      <c r="F669" s="354"/>
      <c r="G669" s="354"/>
      <c r="H669" s="56"/>
      <c r="I669" s="56"/>
      <c r="J669" s="56"/>
      <c r="K669" s="56"/>
      <c r="L669" s="56"/>
      <c r="M669" s="598"/>
      <c r="N669" s="56"/>
      <c r="O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c r="BY669" s="56"/>
      <c r="BZ669" s="56"/>
      <c r="CA669" s="56"/>
      <c r="CB669" s="56"/>
      <c r="CC669" s="56"/>
      <c r="CD669" s="56"/>
      <c r="CE669" s="56"/>
      <c r="CF669" s="56"/>
      <c r="CG669" s="56"/>
      <c r="CH669" s="56"/>
      <c r="CI669" s="56"/>
      <c r="CJ669" s="56"/>
      <c r="CK669" s="56"/>
      <c r="CL669" s="56"/>
      <c r="CM669" s="56"/>
      <c r="CN669" s="56"/>
      <c r="CO669" s="56"/>
      <c r="CP669" s="56"/>
      <c r="CQ669" s="56"/>
      <c r="CR669" s="56"/>
      <c r="CS669" s="56"/>
      <c r="CT669" s="56"/>
      <c r="CU669" s="56"/>
      <c r="CV669" s="56"/>
      <c r="CW669" s="56"/>
      <c r="CX669" s="56"/>
      <c r="CY669" s="56"/>
      <c r="CZ669" s="56"/>
      <c r="DA669" s="56"/>
      <c r="DB669" s="56"/>
      <c r="DC669" s="56"/>
      <c r="DD669" s="56"/>
      <c r="DE669" s="56"/>
      <c r="DF669" s="56"/>
      <c r="DG669" s="56"/>
      <c r="DH669" s="56"/>
      <c r="DI669" s="56"/>
      <c r="DJ669" s="56"/>
      <c r="DK669" s="56"/>
      <c r="DL669" s="56"/>
      <c r="DM669" s="56"/>
      <c r="DN669" s="56"/>
      <c r="DO669" s="56"/>
      <c r="DP669" s="56"/>
      <c r="DQ669" s="56"/>
      <c r="DR669" s="56"/>
      <c r="DS669" s="56"/>
      <c r="DT669" s="56"/>
      <c r="DU669" s="56"/>
      <c r="DV669" s="56"/>
      <c r="DW669" s="56"/>
      <c r="DX669" s="56"/>
      <c r="DY669" s="56"/>
      <c r="DZ669" s="56"/>
      <c r="EA669" s="56"/>
      <c r="EB669" s="56"/>
      <c r="EC669" s="56"/>
      <c r="ED669" s="56"/>
      <c r="EE669" s="56"/>
      <c r="EF669" s="56"/>
      <c r="EG669" s="56"/>
      <c r="EH669" s="56"/>
      <c r="EI669" s="56"/>
      <c r="EJ669" s="56"/>
      <c r="EK669" s="56"/>
      <c r="EL669" s="56"/>
      <c r="EM669" s="56"/>
      <c r="EN669" s="56"/>
      <c r="EO669" s="56"/>
      <c r="EP669" s="56"/>
      <c r="EQ669" s="56"/>
      <c r="ER669" s="56"/>
      <c r="ES669" s="56"/>
      <c r="ET669" s="56"/>
      <c r="EU669" s="56"/>
      <c r="EV669" s="56"/>
      <c r="EW669" s="56"/>
      <c r="EX669" s="56"/>
      <c r="EY669" s="56"/>
      <c r="EZ669" s="56"/>
      <c r="FA669" s="56"/>
      <c r="FB669" s="56"/>
      <c r="FC669" s="56"/>
      <c r="FD669" s="56"/>
      <c r="FE669" s="56"/>
      <c r="FF669" s="56"/>
      <c r="FG669" s="56"/>
      <c r="FH669" s="56"/>
      <c r="FI669" s="56"/>
      <c r="FJ669" s="56"/>
      <c r="FK669" s="56"/>
      <c r="FL669" s="56"/>
      <c r="FM669" s="56"/>
      <c r="FN669" s="56"/>
      <c r="FO669" s="56"/>
      <c r="FP669" s="56"/>
      <c r="FQ669" s="56"/>
      <c r="FR669" s="56"/>
      <c r="FS669" s="56"/>
      <c r="FT669" s="56"/>
      <c r="FU669" s="56"/>
      <c r="FV669" s="56"/>
      <c r="FW669" s="56"/>
      <c r="FX669" s="56"/>
      <c r="FY669" s="56"/>
      <c r="FZ669" s="56"/>
      <c r="GA669" s="56"/>
      <c r="GB669" s="56"/>
      <c r="GC669" s="56"/>
      <c r="GD669" s="56"/>
      <c r="GE669" s="56"/>
      <c r="GF669" s="56"/>
      <c r="GG669" s="56"/>
      <c r="GH669" s="56"/>
      <c r="GI669" s="56"/>
      <c r="GJ669" s="56"/>
      <c r="GK669" s="56"/>
      <c r="GL669" s="56"/>
      <c r="GM669" s="56"/>
      <c r="GN669" s="56"/>
      <c r="GO669" s="56"/>
      <c r="GP669" s="56"/>
      <c r="GQ669" s="56"/>
      <c r="GR669" s="56"/>
      <c r="GS669" s="56"/>
      <c r="GT669" s="56"/>
      <c r="GU669" s="56"/>
      <c r="GV669" s="56"/>
      <c r="GW669" s="56"/>
      <c r="GX669" s="56"/>
      <c r="GY669" s="56"/>
      <c r="GZ669" s="56"/>
      <c r="HA669" s="56"/>
      <c r="HB669" s="56"/>
      <c r="HC669" s="56"/>
      <c r="HD669" s="56"/>
      <c r="HE669" s="56"/>
      <c r="HF669" s="56"/>
      <c r="HG669" s="56"/>
      <c r="HH669" s="56"/>
      <c r="HI669" s="56"/>
      <c r="HJ669" s="56"/>
      <c r="HK669" s="56"/>
      <c r="HL669" s="56"/>
      <c r="HM669" s="56"/>
      <c r="HN669" s="56"/>
      <c r="HO669" s="56"/>
      <c r="HP669" s="56"/>
      <c r="HQ669" s="56"/>
      <c r="HR669" s="56"/>
      <c r="HS669" s="56"/>
      <c r="HT669" s="56"/>
      <c r="HU669" s="56"/>
      <c r="HV669" s="56"/>
      <c r="HW669" s="56"/>
      <c r="HX669" s="56"/>
      <c r="HY669" s="56"/>
      <c r="HZ669" s="56"/>
      <c r="IA669" s="56"/>
      <c r="IB669" s="56"/>
      <c r="IC669" s="56"/>
      <c r="ID669" s="56"/>
      <c r="IE669" s="56"/>
      <c r="IF669" s="56"/>
      <c r="IG669" s="56"/>
      <c r="IH669" s="56"/>
      <c r="II669" s="56"/>
    </row>
    <row r="670" spans="3:243" x14ac:dyDescent="0.25">
      <c r="C670" s="56"/>
      <c r="D670" s="56"/>
      <c r="E670" s="56"/>
      <c r="F670" s="354"/>
      <c r="G670" s="354"/>
      <c r="H670" s="56"/>
      <c r="I670" s="56"/>
      <c r="J670" s="56"/>
      <c r="K670" s="56"/>
      <c r="L670" s="56"/>
      <c r="M670" s="598"/>
      <c r="N670" s="56"/>
      <c r="O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c r="BY670" s="56"/>
      <c r="BZ670" s="56"/>
      <c r="CA670" s="56"/>
      <c r="CB670" s="56"/>
      <c r="CC670" s="56"/>
      <c r="CD670" s="56"/>
      <c r="CE670" s="56"/>
      <c r="CF670" s="56"/>
      <c r="CG670" s="56"/>
      <c r="CH670" s="56"/>
      <c r="CI670" s="56"/>
      <c r="CJ670" s="56"/>
      <c r="CK670" s="56"/>
      <c r="CL670" s="56"/>
      <c r="CM670" s="56"/>
      <c r="CN670" s="56"/>
      <c r="CO670" s="56"/>
      <c r="CP670" s="56"/>
      <c r="CQ670" s="56"/>
      <c r="CR670" s="56"/>
      <c r="CS670" s="56"/>
      <c r="CT670" s="56"/>
      <c r="CU670" s="56"/>
      <c r="CV670" s="56"/>
      <c r="CW670" s="56"/>
      <c r="CX670" s="56"/>
      <c r="CY670" s="56"/>
      <c r="CZ670" s="56"/>
      <c r="DA670" s="56"/>
      <c r="DB670" s="56"/>
      <c r="DC670" s="56"/>
      <c r="DD670" s="56"/>
      <c r="DE670" s="56"/>
      <c r="DF670" s="56"/>
      <c r="DG670" s="56"/>
      <c r="DH670" s="56"/>
      <c r="DI670" s="56"/>
      <c r="DJ670" s="56"/>
      <c r="DK670" s="56"/>
      <c r="DL670" s="56"/>
      <c r="DM670" s="56"/>
      <c r="DN670" s="56"/>
      <c r="DO670" s="56"/>
      <c r="DP670" s="56"/>
      <c r="DQ670" s="56"/>
      <c r="DR670" s="56"/>
      <c r="DS670" s="56"/>
      <c r="DT670" s="56"/>
      <c r="DU670" s="56"/>
      <c r="DV670" s="56"/>
      <c r="DW670" s="56"/>
      <c r="DX670" s="56"/>
      <c r="DY670" s="56"/>
      <c r="DZ670" s="56"/>
      <c r="EA670" s="56"/>
      <c r="EB670" s="56"/>
      <c r="EC670" s="56"/>
      <c r="ED670" s="56"/>
      <c r="EE670" s="56"/>
      <c r="EF670" s="56"/>
      <c r="EG670" s="56"/>
      <c r="EH670" s="56"/>
      <c r="EI670" s="56"/>
      <c r="EJ670" s="56"/>
      <c r="EK670" s="56"/>
      <c r="EL670" s="56"/>
      <c r="EM670" s="56"/>
      <c r="EN670" s="56"/>
      <c r="EO670" s="56"/>
      <c r="EP670" s="56"/>
      <c r="EQ670" s="56"/>
      <c r="ER670" s="56"/>
      <c r="ES670" s="56"/>
      <c r="ET670" s="56"/>
      <c r="EU670" s="56"/>
      <c r="EV670" s="56"/>
      <c r="EW670" s="56"/>
      <c r="EX670" s="56"/>
      <c r="EY670" s="56"/>
      <c r="EZ670" s="56"/>
      <c r="FA670" s="56"/>
      <c r="FB670" s="56"/>
      <c r="FC670" s="56"/>
      <c r="FD670" s="56"/>
      <c r="FE670" s="56"/>
      <c r="FF670" s="56"/>
      <c r="FG670" s="56"/>
      <c r="FH670" s="56"/>
      <c r="FI670" s="56"/>
      <c r="FJ670" s="56"/>
      <c r="FK670" s="56"/>
      <c r="FL670" s="56"/>
      <c r="FM670" s="56"/>
      <c r="FN670" s="56"/>
      <c r="FO670" s="56"/>
      <c r="FP670" s="56"/>
      <c r="FQ670" s="56"/>
      <c r="FR670" s="56"/>
      <c r="FS670" s="56"/>
      <c r="FT670" s="56"/>
      <c r="FU670" s="56"/>
      <c r="FV670" s="56"/>
      <c r="FW670" s="56"/>
      <c r="FX670" s="56"/>
      <c r="FY670" s="56"/>
      <c r="FZ670" s="56"/>
      <c r="GA670" s="56"/>
      <c r="GB670" s="56"/>
      <c r="GC670" s="56"/>
      <c r="GD670" s="56"/>
      <c r="GE670" s="56"/>
      <c r="GF670" s="56"/>
      <c r="GG670" s="56"/>
      <c r="GH670" s="56"/>
      <c r="GI670" s="56"/>
      <c r="GJ670" s="56"/>
      <c r="GK670" s="56"/>
      <c r="GL670" s="56"/>
      <c r="GM670" s="56"/>
      <c r="GN670" s="56"/>
      <c r="GO670" s="56"/>
      <c r="GP670" s="56"/>
      <c r="GQ670" s="56"/>
      <c r="GR670" s="56"/>
      <c r="GS670" s="56"/>
      <c r="GT670" s="56"/>
      <c r="GU670" s="56"/>
      <c r="GV670" s="56"/>
      <c r="GW670" s="56"/>
      <c r="GX670" s="56"/>
      <c r="GY670" s="56"/>
      <c r="GZ670" s="56"/>
      <c r="HA670" s="56"/>
      <c r="HB670" s="56"/>
      <c r="HC670" s="56"/>
      <c r="HD670" s="56"/>
      <c r="HE670" s="56"/>
      <c r="HF670" s="56"/>
      <c r="HG670" s="56"/>
      <c r="HH670" s="56"/>
      <c r="HI670" s="56"/>
      <c r="HJ670" s="56"/>
      <c r="HK670" s="56"/>
      <c r="HL670" s="56"/>
      <c r="HM670" s="56"/>
      <c r="HN670" s="56"/>
      <c r="HO670" s="56"/>
      <c r="HP670" s="56"/>
      <c r="HQ670" s="56"/>
      <c r="HR670" s="56"/>
      <c r="HS670" s="56"/>
      <c r="HT670" s="56"/>
      <c r="HU670" s="56"/>
      <c r="HV670" s="56"/>
      <c r="HW670" s="56"/>
      <c r="HX670" s="56"/>
      <c r="HY670" s="56"/>
      <c r="HZ670" s="56"/>
      <c r="IA670" s="56"/>
      <c r="IB670" s="56"/>
      <c r="IC670" s="56"/>
      <c r="ID670" s="56"/>
      <c r="IE670" s="56"/>
      <c r="IF670" s="56"/>
      <c r="IG670" s="56"/>
      <c r="IH670" s="56"/>
      <c r="II670" s="56"/>
    </row>
    <row r="671" spans="3:243" x14ac:dyDescent="0.25">
      <c r="C671" s="56"/>
      <c r="D671" s="56"/>
      <c r="E671" s="56"/>
      <c r="F671" s="354"/>
      <c r="G671" s="354"/>
      <c r="H671" s="56"/>
      <c r="I671" s="56"/>
      <c r="J671" s="56"/>
      <c r="K671" s="56"/>
      <c r="L671" s="56"/>
      <c r="M671" s="598"/>
      <c r="N671" s="56"/>
      <c r="O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c r="BY671" s="56"/>
      <c r="BZ671" s="56"/>
      <c r="CA671" s="56"/>
      <c r="CB671" s="56"/>
      <c r="CC671" s="56"/>
      <c r="CD671" s="56"/>
      <c r="CE671" s="56"/>
      <c r="CF671" s="56"/>
      <c r="CG671" s="56"/>
      <c r="CH671" s="56"/>
      <c r="CI671" s="56"/>
      <c r="CJ671" s="56"/>
      <c r="CK671" s="56"/>
      <c r="CL671" s="56"/>
      <c r="CM671" s="56"/>
      <c r="CN671" s="56"/>
      <c r="CO671" s="56"/>
      <c r="CP671" s="56"/>
      <c r="CQ671" s="56"/>
      <c r="CR671" s="56"/>
      <c r="CS671" s="56"/>
      <c r="CT671" s="56"/>
      <c r="CU671" s="56"/>
      <c r="CV671" s="56"/>
      <c r="CW671" s="56"/>
      <c r="CX671" s="56"/>
      <c r="CY671" s="56"/>
      <c r="CZ671" s="56"/>
      <c r="DA671" s="56"/>
      <c r="DB671" s="56"/>
      <c r="DC671" s="56"/>
      <c r="DD671" s="56"/>
      <c r="DE671" s="56"/>
      <c r="DF671" s="56"/>
      <c r="DG671" s="56"/>
      <c r="DH671" s="56"/>
      <c r="DI671" s="56"/>
      <c r="DJ671" s="56"/>
      <c r="DK671" s="56"/>
      <c r="DL671" s="56"/>
      <c r="DM671" s="56"/>
      <c r="DN671" s="56"/>
      <c r="DO671" s="56"/>
      <c r="DP671" s="56"/>
      <c r="DQ671" s="56"/>
      <c r="DR671" s="56"/>
      <c r="DS671" s="56"/>
      <c r="DT671" s="56"/>
      <c r="DU671" s="56"/>
      <c r="DV671" s="56"/>
      <c r="DW671" s="56"/>
      <c r="DX671" s="56"/>
      <c r="DY671" s="56"/>
      <c r="DZ671" s="56"/>
      <c r="EA671" s="56"/>
      <c r="EB671" s="56"/>
      <c r="EC671" s="56"/>
      <c r="ED671" s="56"/>
      <c r="EE671" s="56"/>
      <c r="EF671" s="56"/>
      <c r="EG671" s="56"/>
      <c r="EH671" s="56"/>
      <c r="EI671" s="56"/>
      <c r="EJ671" s="56"/>
      <c r="EK671" s="56"/>
      <c r="EL671" s="56"/>
      <c r="EM671" s="56"/>
      <c r="EN671" s="56"/>
      <c r="EO671" s="56"/>
      <c r="EP671" s="56"/>
      <c r="EQ671" s="56"/>
      <c r="ER671" s="56"/>
      <c r="ES671" s="56"/>
      <c r="ET671" s="56"/>
      <c r="EU671" s="56"/>
      <c r="EV671" s="56"/>
      <c r="EW671" s="56"/>
      <c r="EX671" s="56"/>
      <c r="EY671" s="56"/>
      <c r="EZ671" s="56"/>
      <c r="FA671" s="56"/>
      <c r="FB671" s="56"/>
      <c r="FC671" s="56"/>
      <c r="FD671" s="56"/>
      <c r="FE671" s="56"/>
      <c r="FF671" s="56"/>
      <c r="FG671" s="56"/>
      <c r="FH671" s="56"/>
      <c r="FI671" s="56"/>
      <c r="FJ671" s="56"/>
      <c r="FK671" s="56"/>
      <c r="FL671" s="56"/>
      <c r="FM671" s="56"/>
      <c r="FN671" s="56"/>
      <c r="FO671" s="56"/>
      <c r="FP671" s="56"/>
      <c r="FQ671" s="56"/>
      <c r="FR671" s="56"/>
      <c r="FS671" s="56"/>
      <c r="FT671" s="56"/>
      <c r="FU671" s="56"/>
      <c r="FV671" s="56"/>
      <c r="FW671" s="56"/>
      <c r="FX671" s="56"/>
      <c r="FY671" s="56"/>
      <c r="FZ671" s="56"/>
      <c r="GA671" s="56"/>
      <c r="GB671" s="56"/>
      <c r="GC671" s="56"/>
      <c r="GD671" s="56"/>
      <c r="GE671" s="56"/>
      <c r="GF671" s="56"/>
      <c r="GG671" s="56"/>
      <c r="GH671" s="56"/>
      <c r="GI671" s="56"/>
      <c r="GJ671" s="56"/>
      <c r="GK671" s="56"/>
      <c r="GL671" s="56"/>
      <c r="GM671" s="56"/>
      <c r="GN671" s="56"/>
      <c r="GO671" s="56"/>
      <c r="GP671" s="56"/>
      <c r="GQ671" s="56"/>
      <c r="GR671" s="56"/>
      <c r="GS671" s="56"/>
      <c r="GT671" s="56"/>
      <c r="GU671" s="56"/>
      <c r="GV671" s="56"/>
      <c r="GW671" s="56"/>
      <c r="GX671" s="56"/>
      <c r="GY671" s="56"/>
      <c r="GZ671" s="56"/>
      <c r="HA671" s="56"/>
      <c r="HB671" s="56"/>
      <c r="HC671" s="56"/>
      <c r="HD671" s="56"/>
      <c r="HE671" s="56"/>
      <c r="HF671" s="56"/>
      <c r="HG671" s="56"/>
      <c r="HH671" s="56"/>
      <c r="HI671" s="56"/>
      <c r="HJ671" s="56"/>
      <c r="HK671" s="56"/>
      <c r="HL671" s="56"/>
      <c r="HM671" s="56"/>
      <c r="HN671" s="56"/>
      <c r="HO671" s="56"/>
      <c r="HP671" s="56"/>
      <c r="HQ671" s="56"/>
      <c r="HR671" s="56"/>
      <c r="HS671" s="56"/>
      <c r="HT671" s="56"/>
      <c r="HU671" s="56"/>
      <c r="HV671" s="56"/>
      <c r="HW671" s="56"/>
      <c r="HX671" s="56"/>
      <c r="HY671" s="56"/>
      <c r="HZ671" s="56"/>
      <c r="IA671" s="56"/>
      <c r="IB671" s="56"/>
      <c r="IC671" s="56"/>
      <c r="ID671" s="56"/>
      <c r="IE671" s="56"/>
      <c r="IF671" s="56"/>
      <c r="IG671" s="56"/>
      <c r="IH671" s="56"/>
      <c r="II671" s="56"/>
    </row>
    <row r="672" spans="3:243" x14ac:dyDescent="0.25">
      <c r="C672" s="56"/>
      <c r="D672" s="56"/>
      <c r="E672" s="56"/>
      <c r="F672" s="354"/>
      <c r="G672" s="354"/>
      <c r="H672" s="56"/>
      <c r="I672" s="56"/>
      <c r="J672" s="56"/>
      <c r="K672" s="56"/>
      <c r="L672" s="56"/>
      <c r="M672" s="598"/>
      <c r="N672" s="56"/>
      <c r="O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c r="BY672" s="56"/>
      <c r="BZ672" s="56"/>
      <c r="CA672" s="56"/>
      <c r="CB672" s="56"/>
      <c r="CC672" s="56"/>
      <c r="CD672" s="56"/>
      <c r="CE672" s="56"/>
      <c r="CF672" s="56"/>
      <c r="CG672" s="56"/>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6"/>
      <c r="DV672" s="56"/>
      <c r="DW672" s="56"/>
      <c r="DX672" s="56"/>
      <c r="DY672" s="56"/>
      <c r="DZ672" s="56"/>
      <c r="EA672" s="56"/>
      <c r="EB672" s="56"/>
      <c r="EC672" s="56"/>
      <c r="ED672" s="56"/>
      <c r="EE672" s="56"/>
      <c r="EF672" s="56"/>
      <c r="EG672" s="56"/>
      <c r="EH672" s="56"/>
      <c r="EI672" s="56"/>
      <c r="EJ672" s="56"/>
      <c r="EK672" s="56"/>
      <c r="EL672" s="56"/>
      <c r="EM672" s="56"/>
      <c r="EN672" s="56"/>
      <c r="EO672" s="56"/>
      <c r="EP672" s="56"/>
      <c r="EQ672" s="56"/>
      <c r="ER672" s="56"/>
      <c r="ES672" s="56"/>
      <c r="ET672" s="56"/>
      <c r="EU672" s="56"/>
      <c r="EV672" s="56"/>
      <c r="EW672" s="56"/>
      <c r="EX672" s="56"/>
      <c r="EY672" s="56"/>
      <c r="EZ672" s="56"/>
      <c r="FA672" s="56"/>
      <c r="FB672" s="56"/>
      <c r="FC672" s="56"/>
      <c r="FD672" s="56"/>
      <c r="FE672" s="56"/>
      <c r="FF672" s="56"/>
      <c r="FG672" s="56"/>
      <c r="FH672" s="56"/>
      <c r="FI672" s="56"/>
      <c r="FJ672" s="56"/>
      <c r="FK672" s="56"/>
      <c r="FL672" s="56"/>
      <c r="FM672" s="56"/>
      <c r="FN672" s="56"/>
      <c r="FO672" s="56"/>
      <c r="FP672" s="56"/>
      <c r="FQ672" s="56"/>
      <c r="FR672" s="56"/>
      <c r="FS672" s="56"/>
      <c r="FT672" s="56"/>
      <c r="FU672" s="56"/>
      <c r="FV672" s="56"/>
      <c r="FW672" s="56"/>
      <c r="FX672" s="56"/>
      <c r="FY672" s="56"/>
      <c r="FZ672" s="56"/>
      <c r="GA672" s="56"/>
      <c r="GB672" s="56"/>
      <c r="GC672" s="56"/>
      <c r="GD672" s="56"/>
      <c r="GE672" s="56"/>
      <c r="GF672" s="56"/>
      <c r="GG672" s="56"/>
      <c r="GH672" s="56"/>
      <c r="GI672" s="56"/>
      <c r="GJ672" s="56"/>
      <c r="GK672" s="56"/>
      <c r="GL672" s="56"/>
      <c r="GM672" s="56"/>
      <c r="GN672" s="56"/>
      <c r="GO672" s="56"/>
      <c r="GP672" s="56"/>
      <c r="GQ672" s="56"/>
      <c r="GR672" s="56"/>
      <c r="GS672" s="56"/>
      <c r="GT672" s="56"/>
      <c r="GU672" s="56"/>
      <c r="GV672" s="56"/>
      <c r="GW672" s="56"/>
      <c r="GX672" s="56"/>
      <c r="GY672" s="56"/>
      <c r="GZ672" s="56"/>
      <c r="HA672" s="56"/>
      <c r="HB672" s="56"/>
      <c r="HC672" s="56"/>
      <c r="HD672" s="56"/>
      <c r="HE672" s="56"/>
      <c r="HF672" s="56"/>
      <c r="HG672" s="56"/>
      <c r="HH672" s="56"/>
      <c r="HI672" s="56"/>
      <c r="HJ672" s="56"/>
      <c r="HK672" s="56"/>
      <c r="HL672" s="56"/>
      <c r="HM672" s="56"/>
      <c r="HN672" s="56"/>
      <c r="HO672" s="56"/>
      <c r="HP672" s="56"/>
      <c r="HQ672" s="56"/>
      <c r="HR672" s="56"/>
      <c r="HS672" s="56"/>
      <c r="HT672" s="56"/>
      <c r="HU672" s="56"/>
      <c r="HV672" s="56"/>
      <c r="HW672" s="56"/>
      <c r="HX672" s="56"/>
      <c r="HY672" s="56"/>
      <c r="HZ672" s="56"/>
      <c r="IA672" s="56"/>
      <c r="IB672" s="56"/>
      <c r="IC672" s="56"/>
      <c r="ID672" s="56"/>
      <c r="IE672" s="56"/>
      <c r="IF672" s="56"/>
      <c r="IG672" s="56"/>
      <c r="IH672" s="56"/>
      <c r="II672" s="56"/>
    </row>
    <row r="673" spans="3:243" x14ac:dyDescent="0.25">
      <c r="C673" s="56"/>
      <c r="D673" s="56"/>
      <c r="E673" s="56"/>
      <c r="F673" s="354"/>
      <c r="G673" s="354"/>
      <c r="H673" s="56"/>
      <c r="I673" s="56"/>
      <c r="J673" s="56"/>
      <c r="K673" s="56"/>
      <c r="L673" s="56"/>
      <c r="M673" s="598"/>
      <c r="N673" s="56"/>
      <c r="O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c r="BY673" s="56"/>
      <c r="BZ673" s="56"/>
      <c r="CA673" s="56"/>
      <c r="CB673" s="56"/>
      <c r="CC673" s="56"/>
      <c r="CD673" s="56"/>
      <c r="CE673" s="56"/>
      <c r="CF673" s="56"/>
      <c r="CG673" s="56"/>
      <c r="CH673" s="56"/>
      <c r="CI673" s="56"/>
      <c r="CJ673" s="56"/>
      <c r="CK673" s="56"/>
      <c r="CL673" s="56"/>
      <c r="CM673" s="56"/>
      <c r="CN673" s="56"/>
      <c r="CO673" s="56"/>
      <c r="CP673" s="56"/>
      <c r="CQ673" s="56"/>
      <c r="CR673" s="56"/>
      <c r="CS673" s="56"/>
      <c r="CT673" s="56"/>
      <c r="CU673" s="56"/>
      <c r="CV673" s="56"/>
      <c r="CW673" s="56"/>
      <c r="CX673" s="56"/>
      <c r="CY673" s="56"/>
      <c r="CZ673" s="56"/>
      <c r="DA673" s="56"/>
      <c r="DB673" s="56"/>
      <c r="DC673" s="56"/>
      <c r="DD673" s="56"/>
      <c r="DE673" s="56"/>
      <c r="DF673" s="56"/>
      <c r="DG673" s="56"/>
      <c r="DH673" s="56"/>
      <c r="DI673" s="56"/>
      <c r="DJ673" s="56"/>
      <c r="DK673" s="56"/>
      <c r="DL673" s="56"/>
      <c r="DM673" s="56"/>
      <c r="DN673" s="56"/>
      <c r="DO673" s="56"/>
      <c r="DP673" s="56"/>
      <c r="DQ673" s="56"/>
      <c r="DR673" s="56"/>
      <c r="DS673" s="56"/>
      <c r="DT673" s="56"/>
      <c r="DU673" s="56"/>
      <c r="DV673" s="56"/>
      <c r="DW673" s="56"/>
      <c r="DX673" s="56"/>
      <c r="DY673" s="56"/>
      <c r="DZ673" s="56"/>
      <c r="EA673" s="56"/>
      <c r="EB673" s="56"/>
      <c r="EC673" s="56"/>
      <c r="ED673" s="56"/>
      <c r="EE673" s="56"/>
      <c r="EF673" s="56"/>
      <c r="EG673" s="56"/>
      <c r="EH673" s="56"/>
      <c r="EI673" s="56"/>
      <c r="EJ673" s="56"/>
      <c r="EK673" s="56"/>
      <c r="EL673" s="56"/>
      <c r="EM673" s="56"/>
      <c r="EN673" s="56"/>
      <c r="EO673" s="56"/>
      <c r="EP673" s="56"/>
      <c r="EQ673" s="56"/>
      <c r="ER673" s="56"/>
      <c r="ES673" s="56"/>
      <c r="ET673" s="56"/>
      <c r="EU673" s="56"/>
      <c r="EV673" s="56"/>
      <c r="EW673" s="56"/>
      <c r="EX673" s="56"/>
      <c r="EY673" s="56"/>
      <c r="EZ673" s="56"/>
      <c r="FA673" s="56"/>
      <c r="FB673" s="56"/>
      <c r="FC673" s="56"/>
      <c r="FD673" s="56"/>
      <c r="FE673" s="56"/>
      <c r="FF673" s="56"/>
      <c r="FG673" s="56"/>
      <c r="FH673" s="56"/>
      <c r="FI673" s="56"/>
      <c r="FJ673" s="56"/>
      <c r="FK673" s="56"/>
      <c r="FL673" s="56"/>
      <c r="FM673" s="56"/>
      <c r="FN673" s="56"/>
      <c r="FO673" s="56"/>
      <c r="FP673" s="56"/>
      <c r="FQ673" s="56"/>
      <c r="FR673" s="56"/>
      <c r="FS673" s="56"/>
      <c r="FT673" s="56"/>
      <c r="FU673" s="56"/>
      <c r="FV673" s="56"/>
      <c r="FW673" s="56"/>
      <c r="FX673" s="56"/>
      <c r="FY673" s="56"/>
      <c r="FZ673" s="56"/>
      <c r="GA673" s="56"/>
      <c r="GB673" s="56"/>
      <c r="GC673" s="56"/>
      <c r="GD673" s="56"/>
      <c r="GE673" s="56"/>
      <c r="GF673" s="56"/>
      <c r="GG673" s="56"/>
      <c r="GH673" s="56"/>
      <c r="GI673" s="56"/>
      <c r="GJ673" s="56"/>
      <c r="GK673" s="56"/>
      <c r="GL673" s="56"/>
      <c r="GM673" s="56"/>
      <c r="GN673" s="56"/>
      <c r="GO673" s="56"/>
      <c r="GP673" s="56"/>
      <c r="GQ673" s="56"/>
      <c r="GR673" s="56"/>
      <c r="GS673" s="56"/>
      <c r="GT673" s="56"/>
      <c r="GU673" s="56"/>
      <c r="GV673" s="56"/>
      <c r="GW673" s="56"/>
      <c r="GX673" s="56"/>
      <c r="GY673" s="56"/>
      <c r="GZ673" s="56"/>
      <c r="HA673" s="56"/>
      <c r="HB673" s="56"/>
      <c r="HC673" s="56"/>
      <c r="HD673" s="56"/>
      <c r="HE673" s="56"/>
      <c r="HF673" s="56"/>
      <c r="HG673" s="56"/>
      <c r="HH673" s="56"/>
      <c r="HI673" s="56"/>
      <c r="HJ673" s="56"/>
      <c r="HK673" s="56"/>
      <c r="HL673" s="56"/>
      <c r="HM673" s="56"/>
      <c r="HN673" s="56"/>
      <c r="HO673" s="56"/>
      <c r="HP673" s="56"/>
      <c r="HQ673" s="56"/>
      <c r="HR673" s="56"/>
      <c r="HS673" s="56"/>
      <c r="HT673" s="56"/>
      <c r="HU673" s="56"/>
      <c r="HV673" s="56"/>
      <c r="HW673" s="56"/>
      <c r="HX673" s="56"/>
      <c r="HY673" s="56"/>
      <c r="HZ673" s="56"/>
      <c r="IA673" s="56"/>
      <c r="IB673" s="56"/>
      <c r="IC673" s="56"/>
      <c r="ID673" s="56"/>
      <c r="IE673" s="56"/>
      <c r="IF673" s="56"/>
      <c r="IG673" s="56"/>
      <c r="IH673" s="56"/>
      <c r="II673" s="56"/>
    </row>
    <row r="674" spans="3:243" x14ac:dyDescent="0.25">
      <c r="C674" s="56"/>
      <c r="D674" s="56"/>
      <c r="E674" s="56"/>
      <c r="F674" s="354"/>
      <c r="G674" s="354"/>
      <c r="H674" s="56"/>
      <c r="I674" s="56"/>
      <c r="J674" s="56"/>
      <c r="K674" s="56"/>
      <c r="L674" s="56"/>
      <c r="M674" s="598"/>
      <c r="N674" s="56"/>
      <c r="O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c r="BY674" s="56"/>
      <c r="BZ674" s="56"/>
      <c r="CA674" s="56"/>
      <c r="CB674" s="56"/>
      <c r="CC674" s="56"/>
      <c r="CD674" s="56"/>
      <c r="CE674" s="56"/>
      <c r="CF674" s="56"/>
      <c r="CG674" s="56"/>
      <c r="CH674" s="56"/>
      <c r="CI674" s="56"/>
      <c r="CJ674" s="56"/>
      <c r="CK674" s="56"/>
      <c r="CL674" s="56"/>
      <c r="CM674" s="56"/>
      <c r="CN674" s="56"/>
      <c r="CO674" s="56"/>
      <c r="CP674" s="56"/>
      <c r="CQ674" s="56"/>
      <c r="CR674" s="56"/>
      <c r="CS674" s="56"/>
      <c r="CT674" s="56"/>
      <c r="CU674" s="56"/>
      <c r="CV674" s="56"/>
      <c r="CW674" s="56"/>
      <c r="CX674" s="56"/>
      <c r="CY674" s="56"/>
      <c r="CZ674" s="56"/>
      <c r="DA674" s="56"/>
      <c r="DB674" s="56"/>
      <c r="DC674" s="56"/>
      <c r="DD674" s="56"/>
      <c r="DE674" s="56"/>
      <c r="DF674" s="56"/>
      <c r="DG674" s="56"/>
      <c r="DH674" s="56"/>
      <c r="DI674" s="56"/>
      <c r="DJ674" s="56"/>
      <c r="DK674" s="56"/>
      <c r="DL674" s="56"/>
      <c r="DM674" s="56"/>
      <c r="DN674" s="56"/>
      <c r="DO674" s="56"/>
      <c r="DP674" s="56"/>
      <c r="DQ674" s="56"/>
      <c r="DR674" s="56"/>
      <c r="DS674" s="56"/>
      <c r="DT674" s="56"/>
      <c r="DU674" s="56"/>
      <c r="DV674" s="56"/>
      <c r="DW674" s="56"/>
      <c r="DX674" s="56"/>
      <c r="DY674" s="56"/>
      <c r="DZ674" s="56"/>
      <c r="EA674" s="56"/>
      <c r="EB674" s="56"/>
      <c r="EC674" s="56"/>
      <c r="ED674" s="56"/>
      <c r="EE674" s="56"/>
      <c r="EF674" s="56"/>
      <c r="EG674" s="56"/>
      <c r="EH674" s="56"/>
      <c r="EI674" s="56"/>
      <c r="EJ674" s="56"/>
      <c r="EK674" s="56"/>
      <c r="EL674" s="56"/>
      <c r="EM674" s="56"/>
      <c r="EN674" s="56"/>
      <c r="EO674" s="56"/>
      <c r="EP674" s="56"/>
      <c r="EQ674" s="56"/>
      <c r="ER674" s="56"/>
      <c r="ES674" s="56"/>
      <c r="ET674" s="56"/>
      <c r="EU674" s="56"/>
      <c r="EV674" s="56"/>
      <c r="EW674" s="56"/>
      <c r="EX674" s="56"/>
      <c r="EY674" s="56"/>
      <c r="EZ674" s="56"/>
      <c r="FA674" s="56"/>
      <c r="FB674" s="56"/>
      <c r="FC674" s="56"/>
      <c r="FD674" s="56"/>
      <c r="FE674" s="56"/>
      <c r="FF674" s="56"/>
      <c r="FG674" s="56"/>
      <c r="FH674" s="56"/>
      <c r="FI674" s="56"/>
      <c r="FJ674" s="56"/>
      <c r="FK674" s="56"/>
      <c r="FL674" s="56"/>
      <c r="FM674" s="56"/>
      <c r="FN674" s="56"/>
      <c r="FO674" s="56"/>
      <c r="FP674" s="56"/>
      <c r="FQ674" s="56"/>
      <c r="FR674" s="56"/>
      <c r="FS674" s="56"/>
      <c r="FT674" s="56"/>
      <c r="FU674" s="56"/>
      <c r="FV674" s="56"/>
      <c r="FW674" s="56"/>
      <c r="FX674" s="56"/>
      <c r="FY674" s="56"/>
      <c r="FZ674" s="56"/>
      <c r="GA674" s="56"/>
      <c r="GB674" s="56"/>
      <c r="GC674" s="56"/>
      <c r="GD674" s="56"/>
      <c r="GE674" s="56"/>
      <c r="GF674" s="56"/>
      <c r="GG674" s="56"/>
      <c r="GH674" s="56"/>
      <c r="GI674" s="56"/>
      <c r="GJ674" s="56"/>
      <c r="GK674" s="56"/>
      <c r="GL674" s="56"/>
      <c r="GM674" s="56"/>
      <c r="GN674" s="56"/>
      <c r="GO674" s="56"/>
      <c r="GP674" s="56"/>
      <c r="GQ674" s="56"/>
      <c r="GR674" s="56"/>
      <c r="GS674" s="56"/>
      <c r="GT674" s="56"/>
      <c r="GU674" s="56"/>
      <c r="GV674" s="56"/>
      <c r="GW674" s="56"/>
      <c r="GX674" s="56"/>
      <c r="GY674" s="56"/>
      <c r="GZ674" s="56"/>
      <c r="HA674" s="56"/>
      <c r="HB674" s="56"/>
      <c r="HC674" s="56"/>
      <c r="HD674" s="56"/>
      <c r="HE674" s="56"/>
      <c r="HF674" s="56"/>
      <c r="HG674" s="56"/>
      <c r="HH674" s="56"/>
      <c r="HI674" s="56"/>
      <c r="HJ674" s="56"/>
      <c r="HK674" s="56"/>
      <c r="HL674" s="56"/>
      <c r="HM674" s="56"/>
      <c r="HN674" s="56"/>
      <c r="HO674" s="56"/>
      <c r="HP674" s="56"/>
      <c r="HQ674" s="56"/>
      <c r="HR674" s="56"/>
      <c r="HS674" s="56"/>
      <c r="HT674" s="56"/>
      <c r="HU674" s="56"/>
      <c r="HV674" s="56"/>
      <c r="HW674" s="56"/>
      <c r="HX674" s="56"/>
      <c r="HY674" s="56"/>
      <c r="HZ674" s="56"/>
      <c r="IA674" s="56"/>
      <c r="IB674" s="56"/>
      <c r="IC674" s="56"/>
      <c r="ID674" s="56"/>
      <c r="IE674" s="56"/>
      <c r="IF674" s="56"/>
      <c r="IG674" s="56"/>
      <c r="IH674" s="56"/>
      <c r="II674" s="56"/>
    </row>
    <row r="675" spans="3:243" x14ac:dyDescent="0.25">
      <c r="C675" s="56"/>
      <c r="D675" s="56"/>
      <c r="E675" s="56"/>
      <c r="F675" s="354"/>
      <c r="G675" s="354"/>
      <c r="H675" s="56"/>
      <c r="I675" s="56"/>
      <c r="J675" s="56"/>
      <c r="K675" s="56"/>
      <c r="L675" s="56"/>
      <c r="M675" s="598"/>
      <c r="N675" s="56"/>
      <c r="O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c r="BY675" s="56"/>
      <c r="BZ675" s="56"/>
      <c r="CA675" s="56"/>
      <c r="CB675" s="56"/>
      <c r="CC675" s="56"/>
      <c r="CD675" s="56"/>
      <c r="CE675" s="56"/>
      <c r="CF675" s="56"/>
      <c r="CG675" s="56"/>
      <c r="CH675" s="56"/>
      <c r="CI675" s="56"/>
      <c r="CJ675" s="56"/>
      <c r="CK675" s="56"/>
      <c r="CL675" s="56"/>
      <c r="CM675" s="56"/>
      <c r="CN675" s="56"/>
      <c r="CO675" s="56"/>
      <c r="CP675" s="56"/>
      <c r="CQ675" s="56"/>
      <c r="CR675" s="56"/>
      <c r="CS675" s="56"/>
      <c r="CT675" s="56"/>
      <c r="CU675" s="56"/>
      <c r="CV675" s="56"/>
      <c r="CW675" s="56"/>
      <c r="CX675" s="56"/>
      <c r="CY675" s="56"/>
      <c r="CZ675" s="56"/>
      <c r="DA675" s="56"/>
      <c r="DB675" s="56"/>
      <c r="DC675" s="56"/>
      <c r="DD675" s="56"/>
      <c r="DE675" s="56"/>
      <c r="DF675" s="56"/>
      <c r="DG675" s="56"/>
      <c r="DH675" s="56"/>
      <c r="DI675" s="56"/>
      <c r="DJ675" s="56"/>
      <c r="DK675" s="56"/>
      <c r="DL675" s="56"/>
      <c r="DM675" s="56"/>
      <c r="DN675" s="56"/>
      <c r="DO675" s="56"/>
      <c r="DP675" s="56"/>
      <c r="DQ675" s="56"/>
      <c r="DR675" s="56"/>
      <c r="DS675" s="56"/>
      <c r="DT675" s="56"/>
      <c r="DU675" s="56"/>
      <c r="DV675" s="56"/>
      <c r="DW675" s="56"/>
      <c r="DX675" s="56"/>
      <c r="DY675" s="56"/>
      <c r="DZ675" s="56"/>
      <c r="EA675" s="56"/>
      <c r="EB675" s="56"/>
      <c r="EC675" s="56"/>
      <c r="ED675" s="56"/>
      <c r="EE675" s="56"/>
      <c r="EF675" s="56"/>
      <c r="EG675" s="56"/>
      <c r="EH675" s="56"/>
      <c r="EI675" s="56"/>
      <c r="EJ675" s="56"/>
      <c r="EK675" s="56"/>
      <c r="EL675" s="56"/>
      <c r="EM675" s="56"/>
      <c r="EN675" s="56"/>
      <c r="EO675" s="56"/>
      <c r="EP675" s="56"/>
      <c r="EQ675" s="56"/>
      <c r="ER675" s="56"/>
      <c r="ES675" s="56"/>
      <c r="ET675" s="56"/>
      <c r="EU675" s="56"/>
      <c r="EV675" s="56"/>
      <c r="EW675" s="56"/>
      <c r="EX675" s="56"/>
      <c r="EY675" s="56"/>
      <c r="EZ675" s="56"/>
      <c r="FA675" s="56"/>
      <c r="FB675" s="56"/>
      <c r="FC675" s="56"/>
      <c r="FD675" s="56"/>
      <c r="FE675" s="56"/>
      <c r="FF675" s="56"/>
      <c r="FG675" s="56"/>
      <c r="FH675" s="56"/>
      <c r="FI675" s="56"/>
      <c r="FJ675" s="56"/>
      <c r="FK675" s="56"/>
      <c r="FL675" s="56"/>
      <c r="FM675" s="56"/>
      <c r="FN675" s="56"/>
      <c r="FO675" s="56"/>
      <c r="FP675" s="56"/>
      <c r="FQ675" s="56"/>
      <c r="FR675" s="56"/>
      <c r="FS675" s="56"/>
      <c r="FT675" s="56"/>
      <c r="FU675" s="56"/>
      <c r="FV675" s="56"/>
      <c r="FW675" s="56"/>
      <c r="FX675" s="56"/>
      <c r="FY675" s="56"/>
      <c r="FZ675" s="56"/>
      <c r="GA675" s="56"/>
      <c r="GB675" s="56"/>
      <c r="GC675" s="56"/>
      <c r="GD675" s="56"/>
      <c r="GE675" s="56"/>
      <c r="GF675" s="56"/>
      <c r="GG675" s="56"/>
      <c r="GH675" s="56"/>
      <c r="GI675" s="56"/>
      <c r="GJ675" s="56"/>
      <c r="GK675" s="56"/>
      <c r="GL675" s="56"/>
      <c r="GM675" s="56"/>
      <c r="GN675" s="56"/>
      <c r="GO675" s="56"/>
      <c r="GP675" s="56"/>
      <c r="GQ675" s="56"/>
      <c r="GR675" s="56"/>
      <c r="GS675" s="56"/>
      <c r="GT675" s="56"/>
      <c r="GU675" s="56"/>
      <c r="GV675" s="56"/>
      <c r="GW675" s="56"/>
      <c r="GX675" s="56"/>
      <c r="GY675" s="56"/>
      <c r="GZ675" s="56"/>
      <c r="HA675" s="56"/>
      <c r="HB675" s="56"/>
      <c r="HC675" s="56"/>
      <c r="HD675" s="56"/>
      <c r="HE675" s="56"/>
      <c r="HF675" s="56"/>
      <c r="HG675" s="56"/>
      <c r="HH675" s="56"/>
      <c r="HI675" s="56"/>
      <c r="HJ675" s="56"/>
      <c r="HK675" s="56"/>
      <c r="HL675" s="56"/>
      <c r="HM675" s="56"/>
      <c r="HN675" s="56"/>
      <c r="HO675" s="56"/>
      <c r="HP675" s="56"/>
      <c r="HQ675" s="56"/>
      <c r="HR675" s="56"/>
      <c r="HS675" s="56"/>
      <c r="HT675" s="56"/>
      <c r="HU675" s="56"/>
      <c r="HV675" s="56"/>
      <c r="HW675" s="56"/>
      <c r="HX675" s="56"/>
      <c r="HY675" s="56"/>
      <c r="HZ675" s="56"/>
      <c r="IA675" s="56"/>
      <c r="IB675" s="56"/>
      <c r="IC675" s="56"/>
      <c r="ID675" s="56"/>
      <c r="IE675" s="56"/>
      <c r="IF675" s="56"/>
      <c r="IG675" s="56"/>
      <c r="IH675" s="56"/>
      <c r="II675" s="56"/>
    </row>
    <row r="676" spans="3:243" x14ac:dyDescent="0.25">
      <c r="C676" s="56"/>
      <c r="D676" s="56"/>
      <c r="E676" s="56"/>
      <c r="F676" s="354"/>
      <c r="G676" s="354"/>
      <c r="H676" s="56"/>
      <c r="I676" s="56"/>
      <c r="J676" s="56"/>
      <c r="K676" s="56"/>
      <c r="L676" s="56"/>
      <c r="M676" s="598"/>
      <c r="N676" s="56"/>
      <c r="O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c r="BY676" s="56"/>
      <c r="BZ676" s="56"/>
      <c r="CA676" s="56"/>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c r="CX676" s="56"/>
      <c r="CY676" s="56"/>
      <c r="CZ676" s="56"/>
      <c r="DA676" s="56"/>
      <c r="DB676" s="56"/>
      <c r="DC676" s="56"/>
      <c r="DD676" s="56"/>
      <c r="DE676" s="56"/>
      <c r="DF676" s="56"/>
      <c r="DG676" s="56"/>
      <c r="DH676" s="56"/>
      <c r="DI676" s="56"/>
      <c r="DJ676" s="56"/>
      <c r="DK676" s="56"/>
      <c r="DL676" s="56"/>
      <c r="DM676" s="56"/>
      <c r="DN676" s="56"/>
      <c r="DO676" s="56"/>
      <c r="DP676" s="56"/>
      <c r="DQ676" s="56"/>
      <c r="DR676" s="56"/>
      <c r="DS676" s="56"/>
      <c r="DT676" s="56"/>
      <c r="DU676" s="56"/>
      <c r="DV676" s="56"/>
      <c r="DW676" s="56"/>
      <c r="DX676" s="56"/>
      <c r="DY676" s="56"/>
      <c r="DZ676" s="56"/>
      <c r="EA676" s="56"/>
      <c r="EB676" s="56"/>
      <c r="EC676" s="56"/>
      <c r="ED676" s="56"/>
      <c r="EE676" s="56"/>
      <c r="EF676" s="56"/>
      <c r="EG676" s="56"/>
      <c r="EH676" s="56"/>
      <c r="EI676" s="56"/>
      <c r="EJ676" s="56"/>
      <c r="EK676" s="56"/>
      <c r="EL676" s="56"/>
      <c r="EM676" s="56"/>
      <c r="EN676" s="56"/>
      <c r="EO676" s="56"/>
      <c r="EP676" s="56"/>
      <c r="EQ676" s="56"/>
      <c r="ER676" s="56"/>
      <c r="ES676" s="56"/>
      <c r="ET676" s="56"/>
      <c r="EU676" s="56"/>
      <c r="EV676" s="56"/>
      <c r="EW676" s="56"/>
      <c r="EX676" s="56"/>
      <c r="EY676" s="56"/>
      <c r="EZ676" s="56"/>
      <c r="FA676" s="56"/>
      <c r="FB676" s="56"/>
      <c r="FC676" s="56"/>
      <c r="FD676" s="56"/>
      <c r="FE676" s="56"/>
      <c r="FF676" s="56"/>
      <c r="FG676" s="56"/>
      <c r="FH676" s="56"/>
      <c r="FI676" s="56"/>
      <c r="FJ676" s="56"/>
      <c r="FK676" s="56"/>
      <c r="FL676" s="56"/>
      <c r="FM676" s="56"/>
      <c r="FN676" s="56"/>
      <c r="FO676" s="56"/>
      <c r="FP676" s="56"/>
      <c r="FQ676" s="56"/>
      <c r="FR676" s="56"/>
      <c r="FS676" s="56"/>
      <c r="FT676" s="56"/>
      <c r="FU676" s="56"/>
      <c r="FV676" s="56"/>
      <c r="FW676" s="56"/>
      <c r="FX676" s="56"/>
      <c r="FY676" s="56"/>
      <c r="FZ676" s="56"/>
      <c r="GA676" s="56"/>
      <c r="GB676" s="56"/>
      <c r="GC676" s="56"/>
      <c r="GD676" s="56"/>
      <c r="GE676" s="56"/>
      <c r="GF676" s="56"/>
      <c r="GG676" s="56"/>
      <c r="GH676" s="56"/>
      <c r="GI676" s="56"/>
      <c r="GJ676" s="56"/>
      <c r="GK676" s="56"/>
      <c r="GL676" s="56"/>
      <c r="GM676" s="56"/>
      <c r="GN676" s="56"/>
      <c r="GO676" s="56"/>
      <c r="GP676" s="56"/>
      <c r="GQ676" s="56"/>
      <c r="GR676" s="56"/>
      <c r="GS676" s="56"/>
      <c r="GT676" s="56"/>
      <c r="GU676" s="56"/>
      <c r="GV676" s="56"/>
      <c r="GW676" s="56"/>
      <c r="GX676" s="56"/>
      <c r="GY676" s="56"/>
      <c r="GZ676" s="56"/>
      <c r="HA676" s="56"/>
      <c r="HB676" s="56"/>
      <c r="HC676" s="56"/>
      <c r="HD676" s="56"/>
      <c r="HE676" s="56"/>
      <c r="HF676" s="56"/>
      <c r="HG676" s="56"/>
      <c r="HH676" s="56"/>
      <c r="HI676" s="56"/>
      <c r="HJ676" s="56"/>
      <c r="HK676" s="56"/>
      <c r="HL676" s="56"/>
      <c r="HM676" s="56"/>
      <c r="HN676" s="56"/>
      <c r="HO676" s="56"/>
      <c r="HP676" s="56"/>
      <c r="HQ676" s="56"/>
      <c r="HR676" s="56"/>
      <c r="HS676" s="56"/>
      <c r="HT676" s="56"/>
      <c r="HU676" s="56"/>
      <c r="HV676" s="56"/>
      <c r="HW676" s="56"/>
      <c r="HX676" s="56"/>
      <c r="HY676" s="56"/>
      <c r="HZ676" s="56"/>
      <c r="IA676" s="56"/>
      <c r="IB676" s="56"/>
      <c r="IC676" s="56"/>
      <c r="ID676" s="56"/>
      <c r="IE676" s="56"/>
      <c r="IF676" s="56"/>
      <c r="IG676" s="56"/>
      <c r="IH676" s="56"/>
      <c r="II676" s="56"/>
    </row>
    <row r="677" spans="3:243" x14ac:dyDescent="0.25">
      <c r="C677" s="56"/>
      <c r="D677" s="56"/>
      <c r="E677" s="56"/>
      <c r="F677" s="354"/>
      <c r="G677" s="354"/>
      <c r="H677" s="56"/>
      <c r="I677" s="56"/>
      <c r="J677" s="56"/>
      <c r="K677" s="56"/>
      <c r="L677" s="56"/>
      <c r="M677" s="598"/>
      <c r="N677" s="56"/>
      <c r="O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c r="BY677" s="56"/>
      <c r="BZ677" s="56"/>
      <c r="CA677" s="56"/>
      <c r="CB677" s="56"/>
      <c r="CC677" s="56"/>
      <c r="CD677" s="56"/>
      <c r="CE677" s="56"/>
      <c r="CF677" s="56"/>
      <c r="CG677" s="56"/>
      <c r="CH677" s="56"/>
      <c r="CI677" s="56"/>
      <c r="CJ677" s="56"/>
      <c r="CK677" s="56"/>
      <c r="CL677" s="56"/>
      <c r="CM677" s="56"/>
      <c r="CN677" s="56"/>
      <c r="CO677" s="56"/>
      <c r="CP677" s="56"/>
      <c r="CQ677" s="56"/>
      <c r="CR677" s="56"/>
      <c r="CS677" s="56"/>
      <c r="CT677" s="56"/>
      <c r="CU677" s="56"/>
      <c r="CV677" s="56"/>
      <c r="CW677" s="56"/>
      <c r="CX677" s="56"/>
      <c r="CY677" s="56"/>
      <c r="CZ677" s="56"/>
      <c r="DA677" s="56"/>
      <c r="DB677" s="56"/>
      <c r="DC677" s="56"/>
      <c r="DD677" s="56"/>
      <c r="DE677" s="56"/>
      <c r="DF677" s="56"/>
      <c r="DG677" s="56"/>
      <c r="DH677" s="56"/>
      <c r="DI677" s="56"/>
      <c r="DJ677" s="56"/>
      <c r="DK677" s="56"/>
      <c r="DL677" s="56"/>
      <c r="DM677" s="56"/>
      <c r="DN677" s="56"/>
      <c r="DO677" s="56"/>
      <c r="DP677" s="56"/>
      <c r="DQ677" s="56"/>
      <c r="DR677" s="56"/>
      <c r="DS677" s="56"/>
      <c r="DT677" s="56"/>
      <c r="DU677" s="56"/>
      <c r="DV677" s="56"/>
      <c r="DW677" s="56"/>
      <c r="DX677" s="56"/>
      <c r="DY677" s="56"/>
      <c r="DZ677" s="56"/>
      <c r="EA677" s="56"/>
      <c r="EB677" s="56"/>
      <c r="EC677" s="56"/>
      <c r="ED677" s="56"/>
      <c r="EE677" s="56"/>
      <c r="EF677" s="56"/>
      <c r="EG677" s="56"/>
      <c r="EH677" s="56"/>
      <c r="EI677" s="56"/>
      <c r="EJ677" s="56"/>
      <c r="EK677" s="56"/>
      <c r="EL677" s="56"/>
      <c r="EM677" s="56"/>
      <c r="EN677" s="56"/>
      <c r="EO677" s="56"/>
      <c r="EP677" s="56"/>
      <c r="EQ677" s="56"/>
      <c r="ER677" s="56"/>
      <c r="ES677" s="56"/>
      <c r="ET677" s="56"/>
      <c r="EU677" s="56"/>
      <c r="EV677" s="56"/>
      <c r="EW677" s="56"/>
      <c r="EX677" s="56"/>
      <c r="EY677" s="56"/>
      <c r="EZ677" s="56"/>
      <c r="FA677" s="56"/>
      <c r="FB677" s="56"/>
      <c r="FC677" s="56"/>
      <c r="FD677" s="56"/>
      <c r="FE677" s="56"/>
      <c r="FF677" s="56"/>
      <c r="FG677" s="56"/>
      <c r="FH677" s="56"/>
      <c r="FI677" s="56"/>
      <c r="FJ677" s="56"/>
      <c r="FK677" s="56"/>
      <c r="FL677" s="56"/>
      <c r="FM677" s="56"/>
      <c r="FN677" s="56"/>
      <c r="FO677" s="56"/>
      <c r="FP677" s="56"/>
      <c r="FQ677" s="56"/>
      <c r="FR677" s="56"/>
      <c r="FS677" s="56"/>
      <c r="FT677" s="56"/>
      <c r="FU677" s="56"/>
      <c r="FV677" s="56"/>
      <c r="FW677" s="56"/>
      <c r="FX677" s="56"/>
      <c r="FY677" s="56"/>
      <c r="FZ677" s="56"/>
      <c r="GA677" s="56"/>
      <c r="GB677" s="56"/>
      <c r="GC677" s="56"/>
      <c r="GD677" s="56"/>
      <c r="GE677" s="56"/>
      <c r="GF677" s="56"/>
      <c r="GG677" s="56"/>
      <c r="GH677" s="56"/>
      <c r="GI677" s="56"/>
      <c r="GJ677" s="56"/>
      <c r="GK677" s="56"/>
      <c r="GL677" s="56"/>
      <c r="GM677" s="56"/>
      <c r="GN677" s="56"/>
      <c r="GO677" s="56"/>
      <c r="GP677" s="56"/>
      <c r="GQ677" s="56"/>
      <c r="GR677" s="56"/>
      <c r="GS677" s="56"/>
      <c r="GT677" s="56"/>
      <c r="GU677" s="56"/>
      <c r="GV677" s="56"/>
      <c r="GW677" s="56"/>
      <c r="GX677" s="56"/>
      <c r="GY677" s="56"/>
      <c r="GZ677" s="56"/>
      <c r="HA677" s="56"/>
      <c r="HB677" s="56"/>
      <c r="HC677" s="56"/>
      <c r="HD677" s="56"/>
      <c r="HE677" s="56"/>
      <c r="HF677" s="56"/>
      <c r="HG677" s="56"/>
      <c r="HH677" s="56"/>
      <c r="HI677" s="56"/>
      <c r="HJ677" s="56"/>
      <c r="HK677" s="56"/>
      <c r="HL677" s="56"/>
      <c r="HM677" s="56"/>
      <c r="HN677" s="56"/>
      <c r="HO677" s="56"/>
      <c r="HP677" s="56"/>
      <c r="HQ677" s="56"/>
      <c r="HR677" s="56"/>
      <c r="HS677" s="56"/>
      <c r="HT677" s="56"/>
      <c r="HU677" s="56"/>
      <c r="HV677" s="56"/>
      <c r="HW677" s="56"/>
      <c r="HX677" s="56"/>
      <c r="HY677" s="56"/>
      <c r="HZ677" s="56"/>
      <c r="IA677" s="56"/>
      <c r="IB677" s="56"/>
      <c r="IC677" s="56"/>
      <c r="ID677" s="56"/>
      <c r="IE677" s="56"/>
      <c r="IF677" s="56"/>
      <c r="IG677" s="56"/>
      <c r="IH677" s="56"/>
      <c r="II677" s="56"/>
    </row>
    <row r="678" spans="3:243" x14ac:dyDescent="0.25">
      <c r="C678" s="56"/>
      <c r="D678" s="56"/>
      <c r="E678" s="56"/>
      <c r="F678" s="354"/>
      <c r="G678" s="354"/>
      <c r="H678" s="56"/>
      <c r="I678" s="56"/>
      <c r="J678" s="56"/>
      <c r="K678" s="56"/>
      <c r="L678" s="56"/>
      <c r="M678" s="598"/>
      <c r="N678" s="56"/>
      <c r="O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c r="BY678" s="56"/>
      <c r="BZ678" s="56"/>
      <c r="CA678" s="56"/>
      <c r="CB678" s="56"/>
      <c r="CC678" s="56"/>
      <c r="CD678" s="56"/>
      <c r="CE678" s="56"/>
      <c r="CF678" s="56"/>
      <c r="CG678" s="56"/>
      <c r="CH678" s="56"/>
      <c r="CI678" s="56"/>
      <c r="CJ678" s="56"/>
      <c r="CK678" s="56"/>
      <c r="CL678" s="56"/>
      <c r="CM678" s="56"/>
      <c r="CN678" s="56"/>
      <c r="CO678" s="56"/>
      <c r="CP678" s="56"/>
      <c r="CQ678" s="56"/>
      <c r="CR678" s="56"/>
      <c r="CS678" s="56"/>
      <c r="CT678" s="56"/>
      <c r="CU678" s="56"/>
      <c r="CV678" s="56"/>
      <c r="CW678" s="56"/>
      <c r="CX678" s="56"/>
      <c r="CY678" s="56"/>
      <c r="CZ678" s="56"/>
      <c r="DA678" s="56"/>
      <c r="DB678" s="56"/>
      <c r="DC678" s="56"/>
      <c r="DD678" s="56"/>
      <c r="DE678" s="56"/>
      <c r="DF678" s="56"/>
      <c r="DG678" s="56"/>
      <c r="DH678" s="56"/>
      <c r="DI678" s="56"/>
      <c r="DJ678" s="56"/>
      <c r="DK678" s="56"/>
      <c r="DL678" s="56"/>
      <c r="DM678" s="56"/>
      <c r="DN678" s="56"/>
      <c r="DO678" s="56"/>
      <c r="DP678" s="56"/>
      <c r="DQ678" s="56"/>
      <c r="DR678" s="56"/>
      <c r="DS678" s="56"/>
      <c r="DT678" s="56"/>
      <c r="DU678" s="56"/>
      <c r="DV678" s="56"/>
      <c r="DW678" s="56"/>
      <c r="DX678" s="56"/>
      <c r="DY678" s="56"/>
      <c r="DZ678" s="56"/>
      <c r="EA678" s="56"/>
      <c r="EB678" s="56"/>
      <c r="EC678" s="56"/>
      <c r="ED678" s="56"/>
      <c r="EE678" s="56"/>
      <c r="EF678" s="56"/>
      <c r="EG678" s="56"/>
      <c r="EH678" s="56"/>
      <c r="EI678" s="56"/>
      <c r="EJ678" s="56"/>
      <c r="EK678" s="56"/>
      <c r="EL678" s="56"/>
      <c r="EM678" s="56"/>
      <c r="EN678" s="56"/>
      <c r="EO678" s="56"/>
      <c r="EP678" s="56"/>
      <c r="EQ678" s="56"/>
      <c r="ER678" s="56"/>
      <c r="ES678" s="56"/>
      <c r="ET678" s="56"/>
      <c r="EU678" s="56"/>
      <c r="EV678" s="56"/>
      <c r="EW678" s="56"/>
      <c r="EX678" s="56"/>
      <c r="EY678" s="56"/>
      <c r="EZ678" s="56"/>
      <c r="FA678" s="56"/>
      <c r="FB678" s="56"/>
      <c r="FC678" s="56"/>
      <c r="FD678" s="56"/>
      <c r="FE678" s="56"/>
      <c r="FF678" s="56"/>
      <c r="FG678" s="56"/>
      <c r="FH678" s="56"/>
      <c r="FI678" s="56"/>
      <c r="FJ678" s="56"/>
      <c r="FK678" s="56"/>
      <c r="FL678" s="56"/>
      <c r="FM678" s="56"/>
      <c r="FN678" s="56"/>
      <c r="FO678" s="56"/>
      <c r="FP678" s="56"/>
      <c r="FQ678" s="56"/>
      <c r="FR678" s="56"/>
      <c r="FS678" s="56"/>
      <c r="FT678" s="56"/>
      <c r="FU678" s="56"/>
      <c r="FV678" s="56"/>
      <c r="FW678" s="56"/>
      <c r="FX678" s="56"/>
      <c r="FY678" s="56"/>
      <c r="FZ678" s="56"/>
      <c r="GA678" s="56"/>
      <c r="GB678" s="56"/>
      <c r="GC678" s="56"/>
      <c r="GD678" s="56"/>
      <c r="GE678" s="56"/>
      <c r="GF678" s="56"/>
      <c r="GG678" s="56"/>
      <c r="GH678" s="56"/>
      <c r="GI678" s="56"/>
      <c r="GJ678" s="56"/>
      <c r="GK678" s="56"/>
      <c r="GL678" s="56"/>
      <c r="GM678" s="56"/>
      <c r="GN678" s="56"/>
      <c r="GO678" s="56"/>
      <c r="GP678" s="56"/>
      <c r="GQ678" s="56"/>
      <c r="GR678" s="56"/>
      <c r="GS678" s="56"/>
      <c r="GT678" s="56"/>
      <c r="GU678" s="56"/>
      <c r="GV678" s="56"/>
      <c r="GW678" s="56"/>
      <c r="GX678" s="56"/>
      <c r="GY678" s="56"/>
      <c r="GZ678" s="56"/>
      <c r="HA678" s="56"/>
      <c r="HB678" s="56"/>
      <c r="HC678" s="56"/>
      <c r="HD678" s="56"/>
      <c r="HE678" s="56"/>
      <c r="HF678" s="56"/>
      <c r="HG678" s="56"/>
      <c r="HH678" s="56"/>
      <c r="HI678" s="56"/>
      <c r="HJ678" s="56"/>
      <c r="HK678" s="56"/>
      <c r="HL678" s="56"/>
      <c r="HM678" s="56"/>
      <c r="HN678" s="56"/>
      <c r="HO678" s="56"/>
      <c r="HP678" s="56"/>
      <c r="HQ678" s="56"/>
      <c r="HR678" s="56"/>
      <c r="HS678" s="56"/>
      <c r="HT678" s="56"/>
      <c r="HU678" s="56"/>
      <c r="HV678" s="56"/>
      <c r="HW678" s="56"/>
      <c r="HX678" s="56"/>
      <c r="HY678" s="56"/>
      <c r="HZ678" s="56"/>
      <c r="IA678" s="56"/>
      <c r="IB678" s="56"/>
      <c r="IC678" s="56"/>
      <c r="ID678" s="56"/>
      <c r="IE678" s="56"/>
      <c r="IF678" s="56"/>
      <c r="IG678" s="56"/>
      <c r="IH678" s="56"/>
      <c r="II678" s="56"/>
    </row>
    <row r="679" spans="3:243" x14ac:dyDescent="0.25">
      <c r="C679" s="56"/>
      <c r="D679" s="56"/>
      <c r="E679" s="56"/>
      <c r="F679" s="354"/>
      <c r="G679" s="354"/>
      <c r="H679" s="56"/>
      <c r="I679" s="56"/>
      <c r="J679" s="56"/>
      <c r="K679" s="56"/>
      <c r="L679" s="56"/>
      <c r="M679" s="598"/>
      <c r="N679" s="56"/>
      <c r="O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c r="BY679" s="56"/>
      <c r="BZ679" s="56"/>
      <c r="CA679" s="56"/>
      <c r="CB679" s="56"/>
      <c r="CC679" s="56"/>
      <c r="CD679" s="56"/>
      <c r="CE679" s="56"/>
      <c r="CF679" s="56"/>
      <c r="CG679" s="56"/>
      <c r="CH679" s="56"/>
      <c r="CI679" s="56"/>
      <c r="CJ679" s="56"/>
      <c r="CK679" s="56"/>
      <c r="CL679" s="56"/>
      <c r="CM679" s="56"/>
      <c r="CN679" s="56"/>
      <c r="CO679" s="56"/>
      <c r="CP679" s="56"/>
      <c r="CQ679" s="56"/>
      <c r="CR679" s="56"/>
      <c r="CS679" s="56"/>
      <c r="CT679" s="56"/>
      <c r="CU679" s="56"/>
      <c r="CV679" s="56"/>
      <c r="CW679" s="56"/>
      <c r="CX679" s="56"/>
      <c r="CY679" s="56"/>
      <c r="CZ679" s="56"/>
      <c r="DA679" s="56"/>
      <c r="DB679" s="56"/>
      <c r="DC679" s="56"/>
      <c r="DD679" s="56"/>
      <c r="DE679" s="56"/>
      <c r="DF679" s="56"/>
      <c r="DG679" s="56"/>
      <c r="DH679" s="56"/>
      <c r="DI679" s="56"/>
      <c r="DJ679" s="56"/>
      <c r="DK679" s="56"/>
      <c r="DL679" s="56"/>
      <c r="DM679" s="56"/>
      <c r="DN679" s="56"/>
      <c r="DO679" s="56"/>
      <c r="DP679" s="56"/>
      <c r="DQ679" s="56"/>
      <c r="DR679" s="56"/>
      <c r="DS679" s="56"/>
      <c r="DT679" s="56"/>
      <c r="DU679" s="56"/>
      <c r="DV679" s="56"/>
      <c r="DW679" s="56"/>
      <c r="DX679" s="56"/>
      <c r="DY679" s="56"/>
      <c r="DZ679" s="56"/>
      <c r="EA679" s="56"/>
      <c r="EB679" s="56"/>
      <c r="EC679" s="56"/>
      <c r="ED679" s="56"/>
      <c r="EE679" s="56"/>
      <c r="EF679" s="56"/>
      <c r="EG679" s="56"/>
      <c r="EH679" s="56"/>
      <c r="EI679" s="56"/>
      <c r="EJ679" s="56"/>
      <c r="EK679" s="56"/>
      <c r="EL679" s="56"/>
      <c r="EM679" s="56"/>
      <c r="EN679" s="56"/>
      <c r="EO679" s="56"/>
      <c r="EP679" s="56"/>
      <c r="EQ679" s="56"/>
      <c r="ER679" s="56"/>
      <c r="ES679" s="56"/>
      <c r="ET679" s="56"/>
      <c r="EU679" s="56"/>
      <c r="EV679" s="56"/>
      <c r="EW679" s="56"/>
      <c r="EX679" s="56"/>
      <c r="EY679" s="56"/>
      <c r="EZ679" s="56"/>
      <c r="FA679" s="56"/>
      <c r="FB679" s="56"/>
      <c r="FC679" s="56"/>
      <c r="FD679" s="56"/>
      <c r="FE679" s="56"/>
      <c r="FF679" s="56"/>
      <c r="FG679" s="56"/>
      <c r="FH679" s="56"/>
      <c r="FI679" s="56"/>
      <c r="FJ679" s="56"/>
      <c r="FK679" s="56"/>
      <c r="FL679" s="56"/>
      <c r="FM679" s="56"/>
      <c r="FN679" s="56"/>
      <c r="FO679" s="56"/>
      <c r="FP679" s="56"/>
      <c r="FQ679" s="56"/>
      <c r="FR679" s="56"/>
      <c r="FS679" s="56"/>
      <c r="FT679" s="56"/>
      <c r="FU679" s="56"/>
      <c r="FV679" s="56"/>
      <c r="FW679" s="56"/>
      <c r="FX679" s="56"/>
      <c r="FY679" s="56"/>
      <c r="FZ679" s="56"/>
      <c r="GA679" s="56"/>
      <c r="GB679" s="56"/>
      <c r="GC679" s="56"/>
      <c r="GD679" s="56"/>
      <c r="GE679" s="56"/>
      <c r="GF679" s="56"/>
      <c r="GG679" s="56"/>
      <c r="GH679" s="56"/>
      <c r="GI679" s="56"/>
      <c r="GJ679" s="56"/>
      <c r="GK679" s="56"/>
      <c r="GL679" s="56"/>
      <c r="GM679" s="56"/>
      <c r="GN679" s="56"/>
      <c r="GO679" s="56"/>
      <c r="GP679" s="56"/>
      <c r="GQ679" s="56"/>
      <c r="GR679" s="56"/>
      <c r="GS679" s="56"/>
      <c r="GT679" s="56"/>
      <c r="GU679" s="56"/>
      <c r="GV679" s="56"/>
      <c r="GW679" s="56"/>
      <c r="GX679" s="56"/>
      <c r="GY679" s="56"/>
      <c r="GZ679" s="56"/>
      <c r="HA679" s="56"/>
      <c r="HB679" s="56"/>
      <c r="HC679" s="56"/>
      <c r="HD679" s="56"/>
      <c r="HE679" s="56"/>
      <c r="HF679" s="56"/>
      <c r="HG679" s="56"/>
      <c r="HH679" s="56"/>
      <c r="HI679" s="56"/>
      <c r="HJ679" s="56"/>
      <c r="HK679" s="56"/>
      <c r="HL679" s="56"/>
      <c r="HM679" s="56"/>
      <c r="HN679" s="56"/>
      <c r="HO679" s="56"/>
      <c r="HP679" s="56"/>
      <c r="HQ679" s="56"/>
      <c r="HR679" s="56"/>
      <c r="HS679" s="56"/>
      <c r="HT679" s="56"/>
      <c r="HU679" s="56"/>
      <c r="HV679" s="56"/>
      <c r="HW679" s="56"/>
      <c r="HX679" s="56"/>
      <c r="HY679" s="56"/>
      <c r="HZ679" s="56"/>
      <c r="IA679" s="56"/>
      <c r="IB679" s="56"/>
      <c r="IC679" s="56"/>
      <c r="ID679" s="56"/>
      <c r="IE679" s="56"/>
      <c r="IF679" s="56"/>
      <c r="IG679" s="56"/>
      <c r="IH679" s="56"/>
      <c r="II679" s="56"/>
    </row>
    <row r="680" spans="3:243" x14ac:dyDescent="0.25">
      <c r="C680" s="56"/>
      <c r="D680" s="56"/>
      <c r="E680" s="56"/>
      <c r="F680" s="354"/>
      <c r="G680" s="354"/>
      <c r="H680" s="56"/>
      <c r="I680" s="56"/>
      <c r="J680" s="56"/>
      <c r="K680" s="56"/>
      <c r="L680" s="56"/>
      <c r="M680" s="598"/>
      <c r="N680" s="56"/>
      <c r="O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c r="BY680" s="56"/>
      <c r="BZ680" s="56"/>
      <c r="CA680" s="56"/>
      <c r="CB680" s="56"/>
      <c r="CC680" s="56"/>
      <c r="CD680" s="56"/>
      <c r="CE680" s="56"/>
      <c r="CF680" s="56"/>
      <c r="CG680" s="56"/>
      <c r="CH680" s="56"/>
      <c r="CI680" s="56"/>
      <c r="CJ680" s="56"/>
      <c r="CK680" s="56"/>
      <c r="CL680" s="56"/>
      <c r="CM680" s="56"/>
      <c r="CN680" s="56"/>
      <c r="CO680" s="56"/>
      <c r="CP680" s="56"/>
      <c r="CQ680" s="56"/>
      <c r="CR680" s="56"/>
      <c r="CS680" s="56"/>
      <c r="CT680" s="56"/>
      <c r="CU680" s="56"/>
      <c r="CV680" s="56"/>
      <c r="CW680" s="56"/>
      <c r="CX680" s="56"/>
      <c r="CY680" s="56"/>
      <c r="CZ680" s="56"/>
      <c r="DA680" s="56"/>
      <c r="DB680" s="56"/>
      <c r="DC680" s="56"/>
      <c r="DD680" s="56"/>
      <c r="DE680" s="56"/>
      <c r="DF680" s="56"/>
      <c r="DG680" s="56"/>
      <c r="DH680" s="56"/>
      <c r="DI680" s="56"/>
      <c r="DJ680" s="56"/>
      <c r="DK680" s="56"/>
      <c r="DL680" s="56"/>
      <c r="DM680" s="56"/>
      <c r="DN680" s="56"/>
      <c r="DO680" s="56"/>
      <c r="DP680" s="56"/>
      <c r="DQ680" s="56"/>
      <c r="DR680" s="56"/>
      <c r="DS680" s="56"/>
      <c r="DT680" s="56"/>
      <c r="DU680" s="56"/>
      <c r="DV680" s="56"/>
      <c r="DW680" s="56"/>
      <c r="DX680" s="56"/>
      <c r="DY680" s="56"/>
      <c r="DZ680" s="56"/>
      <c r="EA680" s="56"/>
      <c r="EB680" s="56"/>
      <c r="EC680" s="56"/>
      <c r="ED680" s="56"/>
      <c r="EE680" s="56"/>
      <c r="EF680" s="56"/>
      <c r="EG680" s="56"/>
      <c r="EH680" s="56"/>
      <c r="EI680" s="56"/>
      <c r="EJ680" s="56"/>
      <c r="EK680" s="56"/>
      <c r="EL680" s="56"/>
      <c r="EM680" s="56"/>
      <c r="EN680" s="56"/>
      <c r="EO680" s="56"/>
      <c r="EP680" s="56"/>
      <c r="EQ680" s="56"/>
      <c r="ER680" s="56"/>
      <c r="ES680" s="56"/>
      <c r="ET680" s="56"/>
      <c r="EU680" s="56"/>
      <c r="EV680" s="56"/>
      <c r="EW680" s="56"/>
      <c r="EX680" s="56"/>
      <c r="EY680" s="56"/>
      <c r="EZ680" s="56"/>
      <c r="FA680" s="56"/>
      <c r="FB680" s="56"/>
      <c r="FC680" s="56"/>
      <c r="FD680" s="56"/>
      <c r="FE680" s="56"/>
      <c r="FF680" s="56"/>
      <c r="FG680" s="56"/>
      <c r="FH680" s="56"/>
      <c r="FI680" s="56"/>
      <c r="FJ680" s="56"/>
      <c r="FK680" s="56"/>
      <c r="FL680" s="56"/>
      <c r="FM680" s="56"/>
      <c r="FN680" s="56"/>
      <c r="FO680" s="56"/>
      <c r="FP680" s="56"/>
      <c r="FQ680" s="56"/>
      <c r="FR680" s="56"/>
      <c r="FS680" s="56"/>
      <c r="FT680" s="56"/>
      <c r="FU680" s="56"/>
      <c r="FV680" s="56"/>
      <c r="FW680" s="56"/>
      <c r="FX680" s="56"/>
      <c r="FY680" s="56"/>
      <c r="FZ680" s="56"/>
      <c r="GA680" s="56"/>
      <c r="GB680" s="56"/>
      <c r="GC680" s="56"/>
      <c r="GD680" s="56"/>
      <c r="GE680" s="56"/>
      <c r="GF680" s="56"/>
      <c r="GG680" s="56"/>
      <c r="GH680" s="56"/>
      <c r="GI680" s="56"/>
      <c r="GJ680" s="56"/>
      <c r="GK680" s="56"/>
      <c r="GL680" s="56"/>
      <c r="GM680" s="56"/>
      <c r="GN680" s="56"/>
      <c r="GO680" s="56"/>
      <c r="GP680" s="56"/>
      <c r="GQ680" s="56"/>
      <c r="GR680" s="56"/>
      <c r="GS680" s="56"/>
      <c r="GT680" s="56"/>
      <c r="GU680" s="56"/>
      <c r="GV680" s="56"/>
      <c r="GW680" s="56"/>
      <c r="GX680" s="56"/>
      <c r="GY680" s="56"/>
      <c r="GZ680" s="56"/>
      <c r="HA680" s="56"/>
      <c r="HB680" s="56"/>
      <c r="HC680" s="56"/>
      <c r="HD680" s="56"/>
      <c r="HE680" s="56"/>
      <c r="HF680" s="56"/>
      <c r="HG680" s="56"/>
      <c r="HH680" s="56"/>
      <c r="HI680" s="56"/>
      <c r="HJ680" s="56"/>
      <c r="HK680" s="56"/>
      <c r="HL680" s="56"/>
      <c r="HM680" s="56"/>
      <c r="HN680" s="56"/>
      <c r="HO680" s="56"/>
      <c r="HP680" s="56"/>
      <c r="HQ680" s="56"/>
      <c r="HR680" s="56"/>
      <c r="HS680" s="56"/>
      <c r="HT680" s="56"/>
      <c r="HU680" s="56"/>
      <c r="HV680" s="56"/>
      <c r="HW680" s="56"/>
      <c r="HX680" s="56"/>
      <c r="HY680" s="56"/>
      <c r="HZ680" s="56"/>
      <c r="IA680" s="56"/>
      <c r="IB680" s="56"/>
      <c r="IC680" s="56"/>
      <c r="ID680" s="56"/>
      <c r="IE680" s="56"/>
      <c r="IF680" s="56"/>
      <c r="IG680" s="56"/>
      <c r="IH680" s="56"/>
      <c r="II680" s="56"/>
    </row>
    <row r="681" spans="3:243" x14ac:dyDescent="0.25">
      <c r="C681" s="56"/>
      <c r="D681" s="56"/>
      <c r="E681" s="56"/>
      <c r="F681" s="354"/>
      <c r="G681" s="354"/>
      <c r="H681" s="56"/>
      <c r="I681" s="56"/>
      <c r="J681" s="56"/>
      <c r="K681" s="56"/>
      <c r="L681" s="56"/>
      <c r="M681" s="598"/>
      <c r="N681" s="56"/>
      <c r="O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c r="BY681" s="56"/>
      <c r="BZ681" s="56"/>
      <c r="CA681" s="56"/>
      <c r="CB681" s="56"/>
      <c r="CC681" s="56"/>
      <c r="CD681" s="56"/>
      <c r="CE681" s="56"/>
      <c r="CF681" s="56"/>
      <c r="CG681" s="56"/>
      <c r="CH681" s="56"/>
      <c r="CI681" s="56"/>
      <c r="CJ681" s="56"/>
      <c r="CK681" s="56"/>
      <c r="CL681" s="56"/>
      <c r="CM681" s="56"/>
      <c r="CN681" s="56"/>
      <c r="CO681" s="56"/>
      <c r="CP681" s="56"/>
      <c r="CQ681" s="56"/>
      <c r="CR681" s="56"/>
      <c r="CS681" s="56"/>
      <c r="CT681" s="56"/>
      <c r="CU681" s="56"/>
      <c r="CV681" s="56"/>
      <c r="CW681" s="56"/>
      <c r="CX681" s="56"/>
      <c r="CY681" s="56"/>
      <c r="CZ681" s="56"/>
      <c r="DA681" s="56"/>
      <c r="DB681" s="56"/>
      <c r="DC681" s="56"/>
      <c r="DD681" s="56"/>
      <c r="DE681" s="56"/>
      <c r="DF681" s="56"/>
      <c r="DG681" s="56"/>
      <c r="DH681" s="56"/>
      <c r="DI681" s="56"/>
      <c r="DJ681" s="56"/>
      <c r="DK681" s="56"/>
      <c r="DL681" s="56"/>
      <c r="DM681" s="56"/>
      <c r="DN681" s="56"/>
      <c r="DO681" s="56"/>
      <c r="DP681" s="56"/>
      <c r="DQ681" s="56"/>
      <c r="DR681" s="56"/>
      <c r="DS681" s="56"/>
      <c r="DT681" s="56"/>
      <c r="DU681" s="56"/>
      <c r="DV681" s="56"/>
      <c r="DW681" s="56"/>
      <c r="DX681" s="56"/>
      <c r="DY681" s="56"/>
      <c r="DZ681" s="56"/>
      <c r="EA681" s="56"/>
      <c r="EB681" s="56"/>
      <c r="EC681" s="56"/>
      <c r="ED681" s="56"/>
      <c r="EE681" s="56"/>
      <c r="EF681" s="56"/>
      <c r="EG681" s="56"/>
      <c r="EH681" s="56"/>
      <c r="EI681" s="56"/>
      <c r="EJ681" s="56"/>
      <c r="EK681" s="56"/>
      <c r="EL681" s="56"/>
      <c r="EM681" s="56"/>
      <c r="EN681" s="56"/>
      <c r="EO681" s="56"/>
      <c r="EP681" s="56"/>
      <c r="EQ681" s="56"/>
      <c r="ER681" s="56"/>
      <c r="ES681" s="56"/>
      <c r="ET681" s="56"/>
      <c r="EU681" s="56"/>
      <c r="EV681" s="56"/>
      <c r="EW681" s="56"/>
      <c r="EX681" s="56"/>
      <c r="EY681" s="56"/>
      <c r="EZ681" s="56"/>
      <c r="FA681" s="56"/>
      <c r="FB681" s="56"/>
      <c r="FC681" s="56"/>
      <c r="FD681" s="56"/>
      <c r="FE681" s="56"/>
      <c r="FF681" s="56"/>
      <c r="FG681" s="56"/>
      <c r="FH681" s="56"/>
      <c r="FI681" s="56"/>
      <c r="FJ681" s="56"/>
      <c r="FK681" s="56"/>
      <c r="FL681" s="56"/>
      <c r="FM681" s="56"/>
      <c r="FN681" s="56"/>
      <c r="FO681" s="56"/>
      <c r="FP681" s="56"/>
      <c r="FQ681" s="56"/>
      <c r="FR681" s="56"/>
      <c r="FS681" s="56"/>
      <c r="FT681" s="56"/>
      <c r="FU681" s="56"/>
      <c r="FV681" s="56"/>
      <c r="FW681" s="56"/>
      <c r="FX681" s="56"/>
      <c r="FY681" s="56"/>
      <c r="FZ681" s="56"/>
      <c r="GA681" s="56"/>
      <c r="GB681" s="56"/>
      <c r="GC681" s="56"/>
      <c r="GD681" s="56"/>
      <c r="GE681" s="56"/>
      <c r="GF681" s="56"/>
      <c r="GG681" s="56"/>
      <c r="GH681" s="56"/>
      <c r="GI681" s="56"/>
      <c r="GJ681" s="56"/>
      <c r="GK681" s="56"/>
      <c r="GL681" s="56"/>
      <c r="GM681" s="56"/>
      <c r="GN681" s="56"/>
      <c r="GO681" s="56"/>
      <c r="GP681" s="56"/>
      <c r="GQ681" s="56"/>
      <c r="GR681" s="56"/>
      <c r="GS681" s="56"/>
      <c r="GT681" s="56"/>
      <c r="GU681" s="56"/>
      <c r="GV681" s="56"/>
      <c r="GW681" s="56"/>
      <c r="GX681" s="56"/>
      <c r="GY681" s="56"/>
      <c r="GZ681" s="56"/>
      <c r="HA681" s="56"/>
      <c r="HB681" s="56"/>
      <c r="HC681" s="56"/>
      <c r="HD681" s="56"/>
      <c r="HE681" s="56"/>
      <c r="HF681" s="56"/>
      <c r="HG681" s="56"/>
      <c r="HH681" s="56"/>
      <c r="HI681" s="56"/>
      <c r="HJ681" s="56"/>
      <c r="HK681" s="56"/>
      <c r="HL681" s="56"/>
      <c r="HM681" s="56"/>
      <c r="HN681" s="56"/>
      <c r="HO681" s="56"/>
      <c r="HP681" s="56"/>
      <c r="HQ681" s="56"/>
      <c r="HR681" s="56"/>
      <c r="HS681" s="56"/>
      <c r="HT681" s="56"/>
      <c r="HU681" s="56"/>
      <c r="HV681" s="56"/>
      <c r="HW681" s="56"/>
      <c r="HX681" s="56"/>
      <c r="HY681" s="56"/>
      <c r="HZ681" s="56"/>
      <c r="IA681" s="56"/>
      <c r="IB681" s="56"/>
      <c r="IC681" s="56"/>
      <c r="ID681" s="56"/>
      <c r="IE681" s="56"/>
      <c r="IF681" s="56"/>
      <c r="IG681" s="56"/>
      <c r="IH681" s="56"/>
      <c r="II681" s="56"/>
    </row>
    <row r="682" spans="3:243" x14ac:dyDescent="0.25">
      <c r="C682" s="56"/>
      <c r="D682" s="56"/>
      <c r="E682" s="56"/>
      <c r="F682" s="354"/>
      <c r="G682" s="354"/>
      <c r="H682" s="56"/>
      <c r="I682" s="56"/>
      <c r="J682" s="56"/>
      <c r="K682" s="56"/>
      <c r="L682" s="56"/>
      <c r="M682" s="598"/>
      <c r="N682" s="56"/>
      <c r="O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c r="BY682" s="56"/>
      <c r="BZ682" s="56"/>
      <c r="CA682" s="56"/>
      <c r="CB682" s="56"/>
      <c r="CC682" s="56"/>
      <c r="CD682" s="56"/>
      <c r="CE682" s="56"/>
      <c r="CF682" s="56"/>
      <c r="CG682" s="56"/>
      <c r="CH682" s="56"/>
      <c r="CI682" s="56"/>
      <c r="CJ682" s="56"/>
      <c r="CK682" s="56"/>
      <c r="CL682" s="56"/>
      <c r="CM682" s="56"/>
      <c r="CN682" s="56"/>
      <c r="CO682" s="56"/>
      <c r="CP682" s="56"/>
      <c r="CQ682" s="56"/>
      <c r="CR682" s="56"/>
      <c r="CS682" s="56"/>
      <c r="CT682" s="56"/>
      <c r="CU682" s="56"/>
      <c r="CV682" s="56"/>
      <c r="CW682" s="56"/>
      <c r="CX682" s="56"/>
      <c r="CY682" s="56"/>
      <c r="CZ682" s="56"/>
      <c r="DA682" s="56"/>
      <c r="DB682" s="56"/>
      <c r="DC682" s="56"/>
      <c r="DD682" s="56"/>
      <c r="DE682" s="56"/>
      <c r="DF682" s="56"/>
      <c r="DG682" s="56"/>
      <c r="DH682" s="56"/>
      <c r="DI682" s="56"/>
      <c r="DJ682" s="56"/>
      <c r="DK682" s="56"/>
      <c r="DL682" s="56"/>
      <c r="DM682" s="56"/>
      <c r="DN682" s="56"/>
      <c r="DO682" s="56"/>
      <c r="DP682" s="56"/>
      <c r="DQ682" s="56"/>
      <c r="DR682" s="56"/>
      <c r="DS682" s="56"/>
      <c r="DT682" s="56"/>
      <c r="DU682" s="56"/>
      <c r="DV682" s="56"/>
      <c r="DW682" s="56"/>
      <c r="DX682" s="56"/>
      <c r="DY682" s="56"/>
      <c r="DZ682" s="56"/>
      <c r="EA682" s="56"/>
      <c r="EB682" s="56"/>
      <c r="EC682" s="56"/>
      <c r="ED682" s="56"/>
      <c r="EE682" s="56"/>
      <c r="EF682" s="56"/>
      <c r="EG682" s="56"/>
      <c r="EH682" s="56"/>
      <c r="EI682" s="56"/>
      <c r="EJ682" s="56"/>
      <c r="EK682" s="56"/>
      <c r="EL682" s="56"/>
      <c r="EM682" s="56"/>
      <c r="EN682" s="56"/>
      <c r="EO682" s="56"/>
      <c r="EP682" s="56"/>
      <c r="EQ682" s="56"/>
      <c r="ER682" s="56"/>
      <c r="ES682" s="56"/>
      <c r="ET682" s="56"/>
      <c r="EU682" s="56"/>
      <c r="EV682" s="56"/>
      <c r="EW682" s="56"/>
      <c r="EX682" s="56"/>
      <c r="EY682" s="56"/>
      <c r="EZ682" s="56"/>
      <c r="FA682" s="56"/>
      <c r="FB682" s="56"/>
      <c r="FC682" s="56"/>
      <c r="FD682" s="56"/>
      <c r="FE682" s="56"/>
      <c r="FF682" s="56"/>
      <c r="FG682" s="56"/>
      <c r="FH682" s="56"/>
      <c r="FI682" s="56"/>
      <c r="FJ682" s="56"/>
      <c r="FK682" s="56"/>
      <c r="FL682" s="56"/>
      <c r="FM682" s="56"/>
      <c r="FN682" s="56"/>
      <c r="FO682" s="56"/>
      <c r="FP682" s="56"/>
      <c r="FQ682" s="56"/>
      <c r="FR682" s="56"/>
      <c r="FS682" s="56"/>
      <c r="FT682" s="56"/>
      <c r="FU682" s="56"/>
      <c r="FV682" s="56"/>
      <c r="FW682" s="56"/>
      <c r="FX682" s="56"/>
      <c r="FY682" s="56"/>
      <c r="FZ682" s="56"/>
      <c r="GA682" s="56"/>
      <c r="GB682" s="56"/>
      <c r="GC682" s="56"/>
      <c r="GD682" s="56"/>
      <c r="GE682" s="56"/>
      <c r="GF682" s="56"/>
      <c r="GG682" s="56"/>
      <c r="GH682" s="56"/>
      <c r="GI682" s="56"/>
      <c r="GJ682" s="56"/>
      <c r="GK682" s="56"/>
      <c r="GL682" s="56"/>
      <c r="GM682" s="56"/>
      <c r="GN682" s="56"/>
      <c r="GO682" s="56"/>
      <c r="GP682" s="56"/>
      <c r="GQ682" s="56"/>
      <c r="GR682" s="56"/>
      <c r="GS682" s="56"/>
      <c r="GT682" s="56"/>
      <c r="GU682" s="56"/>
      <c r="GV682" s="56"/>
      <c r="GW682" s="56"/>
      <c r="GX682" s="56"/>
      <c r="GY682" s="56"/>
      <c r="GZ682" s="56"/>
      <c r="HA682" s="56"/>
      <c r="HB682" s="56"/>
      <c r="HC682" s="56"/>
      <c r="HD682" s="56"/>
      <c r="HE682" s="56"/>
      <c r="HF682" s="56"/>
      <c r="HG682" s="56"/>
      <c r="HH682" s="56"/>
      <c r="HI682" s="56"/>
      <c r="HJ682" s="56"/>
      <c r="HK682" s="56"/>
      <c r="HL682" s="56"/>
      <c r="HM682" s="56"/>
      <c r="HN682" s="56"/>
      <c r="HO682" s="56"/>
      <c r="HP682" s="56"/>
      <c r="HQ682" s="56"/>
      <c r="HR682" s="56"/>
      <c r="HS682" s="56"/>
      <c r="HT682" s="56"/>
      <c r="HU682" s="56"/>
      <c r="HV682" s="56"/>
      <c r="HW682" s="56"/>
      <c r="HX682" s="56"/>
      <c r="HY682" s="56"/>
      <c r="HZ682" s="56"/>
      <c r="IA682" s="56"/>
      <c r="IB682" s="56"/>
      <c r="IC682" s="56"/>
      <c r="ID682" s="56"/>
      <c r="IE682" s="56"/>
      <c r="IF682" s="56"/>
      <c r="IG682" s="56"/>
      <c r="IH682" s="56"/>
      <c r="II682" s="56"/>
    </row>
    <row r="683" spans="3:243" x14ac:dyDescent="0.25">
      <c r="C683" s="56"/>
      <c r="D683" s="56"/>
      <c r="E683" s="56"/>
      <c r="F683" s="354"/>
      <c r="G683" s="354"/>
      <c r="H683" s="56"/>
      <c r="I683" s="56"/>
      <c r="J683" s="56"/>
      <c r="K683" s="56"/>
      <c r="L683" s="56"/>
      <c r="M683" s="598"/>
      <c r="N683" s="56"/>
      <c r="O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c r="BY683" s="56"/>
      <c r="BZ683" s="56"/>
      <c r="CA683" s="56"/>
      <c r="CB683" s="56"/>
      <c r="CC683" s="56"/>
      <c r="CD683" s="56"/>
      <c r="CE683" s="56"/>
      <c r="CF683" s="56"/>
      <c r="CG683" s="56"/>
      <c r="CH683" s="56"/>
      <c r="CI683" s="56"/>
      <c r="CJ683" s="56"/>
      <c r="CK683" s="56"/>
      <c r="CL683" s="56"/>
      <c r="CM683" s="56"/>
      <c r="CN683" s="56"/>
      <c r="CO683" s="56"/>
      <c r="CP683" s="56"/>
      <c r="CQ683" s="56"/>
      <c r="CR683" s="56"/>
      <c r="CS683" s="56"/>
      <c r="CT683" s="56"/>
      <c r="CU683" s="56"/>
      <c r="CV683" s="56"/>
      <c r="CW683" s="56"/>
      <c r="CX683" s="56"/>
      <c r="CY683" s="56"/>
      <c r="CZ683" s="56"/>
      <c r="DA683" s="56"/>
      <c r="DB683" s="56"/>
      <c r="DC683" s="56"/>
      <c r="DD683" s="56"/>
      <c r="DE683" s="56"/>
      <c r="DF683" s="56"/>
      <c r="DG683" s="56"/>
      <c r="DH683" s="56"/>
      <c r="DI683" s="56"/>
      <c r="DJ683" s="56"/>
      <c r="DK683" s="56"/>
      <c r="DL683" s="56"/>
      <c r="DM683" s="56"/>
      <c r="DN683" s="56"/>
      <c r="DO683" s="56"/>
      <c r="DP683" s="56"/>
      <c r="DQ683" s="56"/>
      <c r="DR683" s="56"/>
      <c r="DS683" s="56"/>
      <c r="DT683" s="56"/>
      <c r="DU683" s="56"/>
      <c r="DV683" s="56"/>
      <c r="DW683" s="56"/>
      <c r="DX683" s="56"/>
      <c r="DY683" s="56"/>
      <c r="DZ683" s="56"/>
      <c r="EA683" s="56"/>
      <c r="EB683" s="56"/>
      <c r="EC683" s="56"/>
      <c r="ED683" s="56"/>
      <c r="EE683" s="56"/>
      <c r="EF683" s="56"/>
      <c r="EG683" s="56"/>
      <c r="EH683" s="56"/>
      <c r="EI683" s="56"/>
      <c r="EJ683" s="56"/>
      <c r="EK683" s="56"/>
      <c r="EL683" s="56"/>
      <c r="EM683" s="56"/>
      <c r="EN683" s="56"/>
      <c r="EO683" s="56"/>
      <c r="EP683" s="56"/>
      <c r="EQ683" s="56"/>
      <c r="ER683" s="56"/>
      <c r="ES683" s="56"/>
      <c r="ET683" s="56"/>
      <c r="EU683" s="56"/>
      <c r="EV683" s="56"/>
      <c r="EW683" s="56"/>
      <c r="EX683" s="56"/>
      <c r="EY683" s="56"/>
      <c r="EZ683" s="56"/>
      <c r="FA683" s="56"/>
      <c r="FB683" s="56"/>
      <c r="FC683" s="56"/>
      <c r="FD683" s="56"/>
      <c r="FE683" s="56"/>
      <c r="FF683" s="56"/>
      <c r="FG683" s="56"/>
      <c r="FH683" s="56"/>
      <c r="FI683" s="56"/>
      <c r="FJ683" s="56"/>
      <c r="FK683" s="56"/>
      <c r="FL683" s="56"/>
      <c r="FM683" s="56"/>
      <c r="FN683" s="56"/>
      <c r="FO683" s="56"/>
      <c r="FP683" s="56"/>
      <c r="FQ683" s="56"/>
      <c r="FR683" s="56"/>
      <c r="FS683" s="56"/>
      <c r="FT683" s="56"/>
      <c r="FU683" s="56"/>
      <c r="FV683" s="56"/>
      <c r="FW683" s="56"/>
      <c r="FX683" s="56"/>
      <c r="FY683" s="56"/>
      <c r="FZ683" s="56"/>
      <c r="GA683" s="56"/>
      <c r="GB683" s="56"/>
      <c r="GC683" s="56"/>
      <c r="GD683" s="56"/>
      <c r="GE683" s="56"/>
      <c r="GF683" s="56"/>
      <c r="GG683" s="56"/>
      <c r="GH683" s="56"/>
      <c r="GI683" s="56"/>
      <c r="GJ683" s="56"/>
      <c r="GK683" s="56"/>
      <c r="GL683" s="56"/>
      <c r="GM683" s="56"/>
      <c r="GN683" s="56"/>
      <c r="GO683" s="56"/>
      <c r="GP683" s="56"/>
      <c r="GQ683" s="56"/>
      <c r="GR683" s="56"/>
      <c r="GS683" s="56"/>
      <c r="GT683" s="56"/>
      <c r="GU683" s="56"/>
      <c r="GV683" s="56"/>
      <c r="GW683" s="56"/>
      <c r="GX683" s="56"/>
      <c r="GY683" s="56"/>
      <c r="GZ683" s="56"/>
      <c r="HA683" s="56"/>
      <c r="HB683" s="56"/>
      <c r="HC683" s="56"/>
      <c r="HD683" s="56"/>
      <c r="HE683" s="56"/>
      <c r="HF683" s="56"/>
      <c r="HG683" s="56"/>
      <c r="HH683" s="56"/>
      <c r="HI683" s="56"/>
      <c r="HJ683" s="56"/>
      <c r="HK683" s="56"/>
      <c r="HL683" s="56"/>
      <c r="HM683" s="56"/>
      <c r="HN683" s="56"/>
      <c r="HO683" s="56"/>
      <c r="HP683" s="56"/>
      <c r="HQ683" s="56"/>
      <c r="HR683" s="56"/>
      <c r="HS683" s="56"/>
      <c r="HT683" s="56"/>
      <c r="HU683" s="56"/>
      <c r="HV683" s="56"/>
      <c r="HW683" s="56"/>
      <c r="HX683" s="56"/>
      <c r="HY683" s="56"/>
      <c r="HZ683" s="56"/>
      <c r="IA683" s="56"/>
      <c r="IB683" s="56"/>
      <c r="IC683" s="56"/>
      <c r="ID683" s="56"/>
      <c r="IE683" s="56"/>
      <c r="IF683" s="56"/>
      <c r="IG683" s="56"/>
      <c r="IH683" s="56"/>
      <c r="II683" s="56"/>
    </row>
    <row r="684" spans="3:243" x14ac:dyDescent="0.25">
      <c r="C684" s="56"/>
      <c r="D684" s="56"/>
      <c r="E684" s="56"/>
      <c r="F684" s="354"/>
      <c r="G684" s="354"/>
      <c r="H684" s="56"/>
      <c r="I684" s="56"/>
      <c r="J684" s="56"/>
      <c r="K684" s="56"/>
      <c r="L684" s="56"/>
      <c r="M684" s="598"/>
      <c r="N684" s="56"/>
      <c r="O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c r="BY684" s="56"/>
      <c r="BZ684" s="56"/>
      <c r="CA684" s="56"/>
      <c r="CB684" s="56"/>
      <c r="CC684" s="56"/>
      <c r="CD684" s="56"/>
      <c r="CE684" s="56"/>
      <c r="CF684" s="56"/>
      <c r="CG684" s="56"/>
      <c r="CH684" s="56"/>
      <c r="CI684" s="56"/>
      <c r="CJ684" s="56"/>
      <c r="CK684" s="56"/>
      <c r="CL684" s="56"/>
      <c r="CM684" s="56"/>
      <c r="CN684" s="56"/>
      <c r="CO684" s="56"/>
      <c r="CP684" s="56"/>
      <c r="CQ684" s="56"/>
      <c r="CR684" s="56"/>
      <c r="CS684" s="56"/>
      <c r="CT684" s="56"/>
      <c r="CU684" s="56"/>
      <c r="CV684" s="56"/>
      <c r="CW684" s="56"/>
      <c r="CX684" s="56"/>
      <c r="CY684" s="56"/>
      <c r="CZ684" s="56"/>
      <c r="DA684" s="56"/>
      <c r="DB684" s="56"/>
      <c r="DC684" s="56"/>
      <c r="DD684" s="56"/>
      <c r="DE684" s="56"/>
      <c r="DF684" s="56"/>
      <c r="DG684" s="56"/>
      <c r="DH684" s="56"/>
      <c r="DI684" s="56"/>
      <c r="DJ684" s="56"/>
      <c r="DK684" s="56"/>
      <c r="DL684" s="56"/>
      <c r="DM684" s="56"/>
      <c r="DN684" s="56"/>
      <c r="DO684" s="56"/>
      <c r="DP684" s="56"/>
      <c r="DQ684" s="56"/>
      <c r="DR684" s="56"/>
      <c r="DS684" s="56"/>
      <c r="DT684" s="56"/>
      <c r="DU684" s="56"/>
      <c r="DV684" s="56"/>
      <c r="DW684" s="56"/>
      <c r="DX684" s="56"/>
      <c r="DY684" s="56"/>
      <c r="DZ684" s="56"/>
      <c r="EA684" s="56"/>
      <c r="EB684" s="56"/>
      <c r="EC684" s="56"/>
      <c r="ED684" s="56"/>
      <c r="EE684" s="56"/>
      <c r="EF684" s="56"/>
      <c r="EG684" s="56"/>
      <c r="EH684" s="56"/>
      <c r="EI684" s="56"/>
      <c r="EJ684" s="56"/>
      <c r="EK684" s="56"/>
      <c r="EL684" s="56"/>
      <c r="EM684" s="56"/>
      <c r="EN684" s="56"/>
      <c r="EO684" s="56"/>
      <c r="EP684" s="56"/>
      <c r="EQ684" s="56"/>
      <c r="ER684" s="56"/>
      <c r="ES684" s="56"/>
      <c r="ET684" s="56"/>
      <c r="EU684" s="56"/>
      <c r="EV684" s="56"/>
      <c r="EW684" s="56"/>
      <c r="EX684" s="56"/>
      <c r="EY684" s="56"/>
      <c r="EZ684" s="56"/>
      <c r="FA684" s="56"/>
      <c r="FB684" s="56"/>
      <c r="FC684" s="56"/>
      <c r="FD684" s="56"/>
      <c r="FE684" s="56"/>
      <c r="FF684" s="56"/>
      <c r="FG684" s="56"/>
      <c r="FH684" s="56"/>
      <c r="FI684" s="56"/>
      <c r="FJ684" s="56"/>
      <c r="FK684" s="56"/>
      <c r="FL684" s="56"/>
      <c r="FM684" s="56"/>
      <c r="FN684" s="56"/>
      <c r="FO684" s="56"/>
      <c r="FP684" s="56"/>
      <c r="FQ684" s="56"/>
      <c r="FR684" s="56"/>
      <c r="FS684" s="56"/>
      <c r="FT684" s="56"/>
      <c r="FU684" s="56"/>
      <c r="FV684" s="56"/>
      <c r="FW684" s="56"/>
      <c r="FX684" s="56"/>
      <c r="FY684" s="56"/>
      <c r="FZ684" s="56"/>
      <c r="GA684" s="56"/>
      <c r="GB684" s="56"/>
      <c r="GC684" s="56"/>
      <c r="GD684" s="56"/>
      <c r="GE684" s="56"/>
      <c r="GF684" s="56"/>
      <c r="GG684" s="56"/>
      <c r="GH684" s="56"/>
      <c r="GI684" s="56"/>
      <c r="GJ684" s="56"/>
      <c r="GK684" s="56"/>
      <c r="GL684" s="56"/>
      <c r="GM684" s="56"/>
      <c r="GN684" s="56"/>
      <c r="GO684" s="56"/>
      <c r="GP684" s="56"/>
      <c r="GQ684" s="56"/>
      <c r="GR684" s="56"/>
      <c r="GS684" s="56"/>
      <c r="GT684" s="56"/>
      <c r="GU684" s="56"/>
      <c r="GV684" s="56"/>
      <c r="GW684" s="56"/>
      <c r="GX684" s="56"/>
      <c r="GY684" s="56"/>
      <c r="GZ684" s="56"/>
      <c r="HA684" s="56"/>
      <c r="HB684" s="56"/>
      <c r="HC684" s="56"/>
      <c r="HD684" s="56"/>
      <c r="HE684" s="56"/>
      <c r="HF684" s="56"/>
      <c r="HG684" s="56"/>
      <c r="HH684" s="56"/>
      <c r="HI684" s="56"/>
      <c r="HJ684" s="56"/>
      <c r="HK684" s="56"/>
      <c r="HL684" s="56"/>
      <c r="HM684" s="56"/>
      <c r="HN684" s="56"/>
      <c r="HO684" s="56"/>
      <c r="HP684" s="56"/>
      <c r="HQ684" s="56"/>
      <c r="HR684" s="56"/>
      <c r="HS684" s="56"/>
      <c r="HT684" s="56"/>
      <c r="HU684" s="56"/>
      <c r="HV684" s="56"/>
      <c r="HW684" s="56"/>
      <c r="HX684" s="56"/>
      <c r="HY684" s="56"/>
      <c r="HZ684" s="56"/>
      <c r="IA684" s="56"/>
      <c r="IB684" s="56"/>
      <c r="IC684" s="56"/>
      <c r="ID684" s="56"/>
      <c r="IE684" s="56"/>
      <c r="IF684" s="56"/>
      <c r="IG684" s="56"/>
      <c r="IH684" s="56"/>
      <c r="II684" s="56"/>
    </row>
    <row r="685" spans="3:243" x14ac:dyDescent="0.25">
      <c r="C685" s="56"/>
      <c r="D685" s="56"/>
      <c r="E685" s="56"/>
      <c r="F685" s="354"/>
      <c r="G685" s="354"/>
      <c r="H685" s="56"/>
      <c r="I685" s="56"/>
      <c r="J685" s="56"/>
      <c r="K685" s="56"/>
      <c r="L685" s="56"/>
      <c r="M685" s="598"/>
      <c r="N685" s="56"/>
      <c r="O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c r="BY685" s="56"/>
      <c r="BZ685" s="56"/>
      <c r="CA685" s="56"/>
      <c r="CB685" s="56"/>
      <c r="CC685" s="56"/>
      <c r="CD685" s="56"/>
      <c r="CE685" s="56"/>
      <c r="CF685" s="56"/>
      <c r="CG685" s="56"/>
      <c r="CH685" s="56"/>
      <c r="CI685" s="56"/>
      <c r="CJ685" s="56"/>
      <c r="CK685" s="56"/>
      <c r="CL685" s="56"/>
      <c r="CM685" s="56"/>
      <c r="CN685" s="56"/>
      <c r="CO685" s="56"/>
      <c r="CP685" s="56"/>
      <c r="CQ685" s="56"/>
      <c r="CR685" s="56"/>
      <c r="CS685" s="56"/>
      <c r="CT685" s="56"/>
      <c r="CU685" s="56"/>
      <c r="CV685" s="56"/>
      <c r="CW685" s="56"/>
      <c r="CX685" s="56"/>
      <c r="CY685" s="56"/>
      <c r="CZ685" s="56"/>
      <c r="DA685" s="56"/>
      <c r="DB685" s="56"/>
      <c r="DC685" s="56"/>
      <c r="DD685" s="56"/>
      <c r="DE685" s="56"/>
      <c r="DF685" s="56"/>
      <c r="DG685" s="56"/>
      <c r="DH685" s="56"/>
      <c r="DI685" s="56"/>
      <c r="DJ685" s="56"/>
      <c r="DK685" s="56"/>
      <c r="DL685" s="56"/>
      <c r="DM685" s="56"/>
      <c r="DN685" s="56"/>
      <c r="DO685" s="56"/>
      <c r="DP685" s="56"/>
      <c r="DQ685" s="56"/>
      <c r="DR685" s="56"/>
      <c r="DS685" s="56"/>
      <c r="DT685" s="56"/>
      <c r="DU685" s="56"/>
      <c r="DV685" s="56"/>
      <c r="DW685" s="56"/>
      <c r="DX685" s="56"/>
      <c r="DY685" s="56"/>
      <c r="DZ685" s="56"/>
      <c r="EA685" s="56"/>
      <c r="EB685" s="56"/>
      <c r="EC685" s="56"/>
      <c r="ED685" s="56"/>
      <c r="EE685" s="56"/>
      <c r="EF685" s="56"/>
      <c r="EG685" s="56"/>
      <c r="EH685" s="56"/>
      <c r="EI685" s="56"/>
      <c r="EJ685" s="56"/>
      <c r="EK685" s="56"/>
      <c r="EL685" s="56"/>
      <c r="EM685" s="56"/>
      <c r="EN685" s="56"/>
      <c r="EO685" s="56"/>
      <c r="EP685" s="56"/>
      <c r="EQ685" s="56"/>
      <c r="ER685" s="56"/>
      <c r="ES685" s="56"/>
      <c r="ET685" s="56"/>
      <c r="EU685" s="56"/>
      <c r="EV685" s="56"/>
      <c r="EW685" s="56"/>
      <c r="EX685" s="56"/>
      <c r="EY685" s="56"/>
      <c r="EZ685" s="56"/>
      <c r="FA685" s="56"/>
      <c r="FB685" s="56"/>
      <c r="FC685" s="56"/>
      <c r="FD685" s="56"/>
      <c r="FE685" s="56"/>
      <c r="FF685" s="56"/>
      <c r="FG685" s="56"/>
      <c r="FH685" s="56"/>
      <c r="FI685" s="56"/>
      <c r="FJ685" s="56"/>
      <c r="FK685" s="56"/>
      <c r="FL685" s="56"/>
      <c r="FM685" s="56"/>
      <c r="FN685" s="56"/>
      <c r="FO685" s="56"/>
      <c r="FP685" s="56"/>
      <c r="FQ685" s="56"/>
      <c r="FR685" s="56"/>
      <c r="FS685" s="56"/>
      <c r="FT685" s="56"/>
      <c r="FU685" s="56"/>
      <c r="FV685" s="56"/>
      <c r="FW685" s="56"/>
      <c r="FX685" s="56"/>
      <c r="FY685" s="56"/>
      <c r="FZ685" s="56"/>
      <c r="GA685" s="56"/>
      <c r="GB685" s="56"/>
      <c r="GC685" s="56"/>
      <c r="GD685" s="56"/>
      <c r="GE685" s="56"/>
      <c r="GF685" s="56"/>
      <c r="GG685" s="56"/>
      <c r="GH685" s="56"/>
      <c r="GI685" s="56"/>
      <c r="GJ685" s="56"/>
      <c r="GK685" s="56"/>
      <c r="GL685" s="56"/>
      <c r="GM685" s="56"/>
      <c r="GN685" s="56"/>
      <c r="GO685" s="56"/>
      <c r="GP685" s="56"/>
      <c r="GQ685" s="56"/>
      <c r="GR685" s="56"/>
      <c r="GS685" s="56"/>
      <c r="GT685" s="56"/>
      <c r="GU685" s="56"/>
      <c r="GV685" s="56"/>
      <c r="GW685" s="56"/>
      <c r="GX685" s="56"/>
      <c r="GY685" s="56"/>
      <c r="GZ685" s="56"/>
      <c r="HA685" s="56"/>
      <c r="HB685" s="56"/>
      <c r="HC685" s="56"/>
      <c r="HD685" s="56"/>
      <c r="HE685" s="56"/>
      <c r="HF685" s="56"/>
      <c r="HG685" s="56"/>
      <c r="HH685" s="56"/>
      <c r="HI685" s="56"/>
      <c r="HJ685" s="56"/>
      <c r="HK685" s="56"/>
      <c r="HL685" s="56"/>
      <c r="HM685" s="56"/>
      <c r="HN685" s="56"/>
      <c r="HO685" s="56"/>
      <c r="HP685" s="56"/>
      <c r="HQ685" s="56"/>
      <c r="HR685" s="56"/>
      <c r="HS685" s="56"/>
      <c r="HT685" s="56"/>
      <c r="HU685" s="56"/>
      <c r="HV685" s="56"/>
      <c r="HW685" s="56"/>
      <c r="HX685" s="56"/>
      <c r="HY685" s="56"/>
      <c r="HZ685" s="56"/>
      <c r="IA685" s="56"/>
      <c r="IB685" s="56"/>
      <c r="IC685" s="56"/>
      <c r="ID685" s="56"/>
      <c r="IE685" s="56"/>
      <c r="IF685" s="56"/>
      <c r="IG685" s="56"/>
      <c r="IH685" s="56"/>
      <c r="II685" s="56"/>
    </row>
    <row r="686" spans="3:243" x14ac:dyDescent="0.25">
      <c r="C686" s="56"/>
      <c r="D686" s="56"/>
      <c r="E686" s="56"/>
      <c r="F686" s="354"/>
      <c r="G686" s="354"/>
      <c r="H686" s="56"/>
      <c r="I686" s="56"/>
      <c r="J686" s="56"/>
      <c r="K686" s="56"/>
      <c r="L686" s="56"/>
      <c r="M686" s="598"/>
      <c r="N686" s="56"/>
      <c r="O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c r="BY686" s="56"/>
      <c r="BZ686" s="56"/>
      <c r="CA686" s="56"/>
      <c r="CB686" s="56"/>
      <c r="CC686" s="56"/>
      <c r="CD686" s="56"/>
      <c r="CE686" s="56"/>
      <c r="CF686" s="56"/>
      <c r="CG686" s="56"/>
      <c r="CH686" s="56"/>
      <c r="CI686" s="56"/>
      <c r="CJ686" s="56"/>
      <c r="CK686" s="56"/>
      <c r="CL686" s="56"/>
      <c r="CM686" s="56"/>
      <c r="CN686" s="56"/>
      <c r="CO686" s="56"/>
      <c r="CP686" s="56"/>
      <c r="CQ686" s="56"/>
      <c r="CR686" s="56"/>
      <c r="CS686" s="56"/>
      <c r="CT686" s="56"/>
      <c r="CU686" s="56"/>
      <c r="CV686" s="56"/>
      <c r="CW686" s="56"/>
      <c r="CX686" s="56"/>
      <c r="CY686" s="56"/>
      <c r="CZ686" s="56"/>
      <c r="DA686" s="56"/>
      <c r="DB686" s="56"/>
      <c r="DC686" s="56"/>
      <c r="DD686" s="56"/>
      <c r="DE686" s="56"/>
      <c r="DF686" s="56"/>
      <c r="DG686" s="56"/>
      <c r="DH686" s="56"/>
      <c r="DI686" s="56"/>
      <c r="DJ686" s="56"/>
      <c r="DK686" s="56"/>
      <c r="DL686" s="56"/>
      <c r="DM686" s="56"/>
      <c r="DN686" s="56"/>
      <c r="DO686" s="56"/>
      <c r="DP686" s="56"/>
      <c r="DQ686" s="56"/>
      <c r="DR686" s="56"/>
      <c r="DS686" s="56"/>
      <c r="DT686" s="56"/>
      <c r="DU686" s="56"/>
      <c r="DV686" s="56"/>
      <c r="DW686" s="56"/>
      <c r="DX686" s="56"/>
      <c r="DY686" s="56"/>
      <c r="DZ686" s="56"/>
      <c r="EA686" s="56"/>
      <c r="EB686" s="56"/>
      <c r="EC686" s="56"/>
      <c r="ED686" s="56"/>
      <c r="EE686" s="56"/>
      <c r="EF686" s="56"/>
      <c r="EG686" s="56"/>
      <c r="EH686" s="56"/>
      <c r="EI686" s="56"/>
      <c r="EJ686" s="56"/>
      <c r="EK686" s="56"/>
      <c r="EL686" s="56"/>
      <c r="EM686" s="56"/>
      <c r="EN686" s="56"/>
      <c r="EO686" s="56"/>
      <c r="EP686" s="56"/>
      <c r="EQ686" s="56"/>
      <c r="ER686" s="56"/>
      <c r="ES686" s="56"/>
      <c r="ET686" s="56"/>
      <c r="EU686" s="56"/>
      <c r="EV686" s="56"/>
      <c r="EW686" s="56"/>
      <c r="EX686" s="56"/>
      <c r="EY686" s="56"/>
      <c r="EZ686" s="56"/>
      <c r="FA686" s="56"/>
      <c r="FB686" s="56"/>
      <c r="FC686" s="56"/>
      <c r="FD686" s="56"/>
      <c r="FE686" s="56"/>
      <c r="FF686" s="56"/>
      <c r="FG686" s="56"/>
      <c r="FH686" s="56"/>
      <c r="FI686" s="56"/>
      <c r="FJ686" s="56"/>
      <c r="FK686" s="56"/>
      <c r="FL686" s="56"/>
      <c r="FM686" s="56"/>
      <c r="FN686" s="56"/>
      <c r="FO686" s="56"/>
      <c r="FP686" s="56"/>
      <c r="FQ686" s="56"/>
      <c r="FR686" s="56"/>
      <c r="FS686" s="56"/>
      <c r="FT686" s="56"/>
      <c r="FU686" s="56"/>
      <c r="FV686" s="56"/>
      <c r="FW686" s="56"/>
      <c r="FX686" s="56"/>
      <c r="FY686" s="56"/>
      <c r="FZ686" s="56"/>
      <c r="GA686" s="56"/>
      <c r="GB686" s="56"/>
      <c r="GC686" s="56"/>
      <c r="GD686" s="56"/>
      <c r="GE686" s="56"/>
      <c r="GF686" s="56"/>
      <c r="GG686" s="56"/>
      <c r="GH686" s="56"/>
      <c r="GI686" s="56"/>
      <c r="GJ686" s="56"/>
      <c r="GK686" s="56"/>
      <c r="GL686" s="56"/>
      <c r="GM686" s="56"/>
      <c r="GN686" s="56"/>
      <c r="GO686" s="56"/>
      <c r="GP686" s="56"/>
      <c r="GQ686" s="56"/>
      <c r="GR686" s="56"/>
      <c r="GS686" s="56"/>
      <c r="GT686" s="56"/>
      <c r="GU686" s="56"/>
      <c r="GV686" s="56"/>
      <c r="GW686" s="56"/>
      <c r="GX686" s="56"/>
      <c r="GY686" s="56"/>
      <c r="GZ686" s="56"/>
      <c r="HA686" s="56"/>
      <c r="HB686" s="56"/>
      <c r="HC686" s="56"/>
      <c r="HD686" s="56"/>
      <c r="HE686" s="56"/>
      <c r="HF686" s="56"/>
      <c r="HG686" s="56"/>
      <c r="HH686" s="56"/>
      <c r="HI686" s="56"/>
      <c r="HJ686" s="56"/>
      <c r="HK686" s="56"/>
      <c r="HL686" s="56"/>
      <c r="HM686" s="56"/>
      <c r="HN686" s="56"/>
      <c r="HO686" s="56"/>
      <c r="HP686" s="56"/>
      <c r="HQ686" s="56"/>
      <c r="HR686" s="56"/>
      <c r="HS686" s="56"/>
      <c r="HT686" s="56"/>
      <c r="HU686" s="56"/>
      <c r="HV686" s="56"/>
      <c r="HW686" s="56"/>
      <c r="HX686" s="56"/>
      <c r="HY686" s="56"/>
      <c r="HZ686" s="56"/>
      <c r="IA686" s="56"/>
      <c r="IB686" s="56"/>
      <c r="IC686" s="56"/>
      <c r="ID686" s="56"/>
      <c r="IE686" s="56"/>
      <c r="IF686" s="56"/>
      <c r="IG686" s="56"/>
      <c r="IH686" s="56"/>
      <c r="II686" s="56"/>
    </row>
    <row r="687" spans="3:243" x14ac:dyDescent="0.25">
      <c r="C687" s="56"/>
      <c r="D687" s="56"/>
      <c r="E687" s="56"/>
      <c r="F687" s="354"/>
      <c r="G687" s="354"/>
      <c r="H687" s="56"/>
      <c r="I687" s="56"/>
      <c r="J687" s="56"/>
      <c r="K687" s="56"/>
      <c r="L687" s="56"/>
      <c r="M687" s="598"/>
      <c r="N687" s="56"/>
      <c r="O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c r="BY687" s="56"/>
      <c r="BZ687" s="56"/>
      <c r="CA687" s="56"/>
      <c r="CB687" s="56"/>
      <c r="CC687" s="56"/>
      <c r="CD687" s="56"/>
      <c r="CE687" s="56"/>
      <c r="CF687" s="56"/>
      <c r="CG687" s="56"/>
      <c r="CH687" s="56"/>
      <c r="CI687" s="56"/>
      <c r="CJ687" s="56"/>
      <c r="CK687" s="56"/>
      <c r="CL687" s="56"/>
      <c r="CM687" s="56"/>
      <c r="CN687" s="56"/>
      <c r="CO687" s="56"/>
      <c r="CP687" s="56"/>
      <c r="CQ687" s="56"/>
      <c r="CR687" s="56"/>
      <c r="CS687" s="56"/>
      <c r="CT687" s="56"/>
      <c r="CU687" s="56"/>
      <c r="CV687" s="56"/>
      <c r="CW687" s="56"/>
      <c r="CX687" s="56"/>
      <c r="CY687" s="56"/>
      <c r="CZ687" s="56"/>
      <c r="DA687" s="56"/>
      <c r="DB687" s="56"/>
      <c r="DC687" s="56"/>
      <c r="DD687" s="56"/>
      <c r="DE687" s="56"/>
      <c r="DF687" s="56"/>
      <c r="DG687" s="56"/>
      <c r="DH687" s="56"/>
      <c r="DI687" s="56"/>
      <c r="DJ687" s="56"/>
      <c r="DK687" s="56"/>
      <c r="DL687" s="56"/>
      <c r="DM687" s="56"/>
      <c r="DN687" s="56"/>
      <c r="DO687" s="56"/>
      <c r="DP687" s="56"/>
      <c r="DQ687" s="56"/>
      <c r="DR687" s="56"/>
      <c r="DS687" s="56"/>
      <c r="DT687" s="56"/>
      <c r="DU687" s="56"/>
      <c r="DV687" s="56"/>
      <c r="DW687" s="56"/>
      <c r="DX687" s="56"/>
      <c r="DY687" s="56"/>
      <c r="DZ687" s="56"/>
      <c r="EA687" s="56"/>
      <c r="EB687" s="56"/>
      <c r="EC687" s="56"/>
      <c r="ED687" s="56"/>
      <c r="EE687" s="56"/>
      <c r="EF687" s="56"/>
      <c r="EG687" s="56"/>
      <c r="EH687" s="56"/>
      <c r="EI687" s="56"/>
      <c r="EJ687" s="56"/>
      <c r="EK687" s="56"/>
      <c r="EL687" s="56"/>
      <c r="EM687" s="56"/>
      <c r="EN687" s="56"/>
      <c r="EO687" s="56"/>
      <c r="EP687" s="56"/>
      <c r="EQ687" s="56"/>
      <c r="ER687" s="56"/>
      <c r="ES687" s="56"/>
      <c r="ET687" s="56"/>
      <c r="EU687" s="56"/>
      <c r="EV687" s="56"/>
      <c r="EW687" s="56"/>
      <c r="EX687" s="56"/>
      <c r="EY687" s="56"/>
      <c r="EZ687" s="56"/>
      <c r="FA687" s="56"/>
      <c r="FB687" s="56"/>
      <c r="FC687" s="56"/>
      <c r="FD687" s="56"/>
      <c r="FE687" s="56"/>
      <c r="FF687" s="56"/>
      <c r="FG687" s="56"/>
      <c r="FH687" s="56"/>
      <c r="FI687" s="56"/>
      <c r="FJ687" s="56"/>
      <c r="FK687" s="56"/>
      <c r="FL687" s="56"/>
      <c r="FM687" s="56"/>
      <c r="FN687" s="56"/>
      <c r="FO687" s="56"/>
      <c r="FP687" s="56"/>
      <c r="FQ687" s="56"/>
      <c r="FR687" s="56"/>
      <c r="FS687" s="56"/>
      <c r="FT687" s="56"/>
      <c r="FU687" s="56"/>
      <c r="FV687" s="56"/>
      <c r="FW687" s="56"/>
      <c r="FX687" s="56"/>
      <c r="FY687" s="56"/>
      <c r="FZ687" s="56"/>
      <c r="GA687" s="56"/>
      <c r="GB687" s="56"/>
      <c r="GC687" s="56"/>
      <c r="GD687" s="56"/>
      <c r="GE687" s="56"/>
      <c r="GF687" s="56"/>
      <c r="GG687" s="56"/>
      <c r="GH687" s="56"/>
      <c r="GI687" s="56"/>
      <c r="GJ687" s="56"/>
      <c r="GK687" s="56"/>
      <c r="GL687" s="56"/>
      <c r="GM687" s="56"/>
      <c r="GN687" s="56"/>
      <c r="GO687" s="56"/>
      <c r="GP687" s="56"/>
      <c r="GQ687" s="56"/>
      <c r="GR687" s="56"/>
      <c r="GS687" s="56"/>
      <c r="GT687" s="56"/>
      <c r="GU687" s="56"/>
      <c r="GV687" s="56"/>
      <c r="GW687" s="56"/>
      <c r="GX687" s="56"/>
      <c r="GY687" s="56"/>
      <c r="GZ687" s="56"/>
      <c r="HA687" s="56"/>
      <c r="HB687" s="56"/>
      <c r="HC687" s="56"/>
      <c r="HD687" s="56"/>
      <c r="HE687" s="56"/>
      <c r="HF687" s="56"/>
      <c r="HG687" s="56"/>
      <c r="HH687" s="56"/>
      <c r="HI687" s="56"/>
      <c r="HJ687" s="56"/>
      <c r="HK687" s="56"/>
      <c r="HL687" s="56"/>
      <c r="HM687" s="56"/>
      <c r="HN687" s="56"/>
      <c r="HO687" s="56"/>
      <c r="HP687" s="56"/>
      <c r="HQ687" s="56"/>
      <c r="HR687" s="56"/>
      <c r="HS687" s="56"/>
      <c r="HT687" s="56"/>
      <c r="HU687" s="56"/>
      <c r="HV687" s="56"/>
      <c r="HW687" s="56"/>
      <c r="HX687" s="56"/>
      <c r="HY687" s="56"/>
      <c r="HZ687" s="56"/>
      <c r="IA687" s="56"/>
      <c r="IB687" s="56"/>
      <c r="IC687" s="56"/>
      <c r="ID687" s="56"/>
      <c r="IE687" s="56"/>
      <c r="IF687" s="56"/>
      <c r="IG687" s="56"/>
      <c r="IH687" s="56"/>
      <c r="II687" s="56"/>
    </row>
    <row r="688" spans="3:243" x14ac:dyDescent="0.25">
      <c r="C688" s="56"/>
      <c r="D688" s="56"/>
      <c r="E688" s="56"/>
      <c r="F688" s="354"/>
      <c r="G688" s="354"/>
      <c r="H688" s="56"/>
      <c r="I688" s="56"/>
      <c r="J688" s="56"/>
      <c r="K688" s="56"/>
      <c r="L688" s="56"/>
      <c r="M688" s="598"/>
      <c r="N688" s="56"/>
      <c r="O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c r="BY688" s="56"/>
      <c r="BZ688" s="56"/>
      <c r="CA688" s="56"/>
      <c r="CB688" s="56"/>
      <c r="CC688" s="56"/>
      <c r="CD688" s="56"/>
      <c r="CE688" s="56"/>
      <c r="CF688" s="56"/>
      <c r="CG688" s="56"/>
      <c r="CH688" s="56"/>
      <c r="CI688" s="56"/>
      <c r="CJ688" s="56"/>
      <c r="CK688" s="56"/>
      <c r="CL688" s="56"/>
      <c r="CM688" s="56"/>
      <c r="CN688" s="56"/>
      <c r="CO688" s="56"/>
      <c r="CP688" s="56"/>
      <c r="CQ688" s="56"/>
      <c r="CR688" s="56"/>
      <c r="CS688" s="56"/>
      <c r="CT688" s="56"/>
      <c r="CU688" s="56"/>
      <c r="CV688" s="56"/>
      <c r="CW688" s="56"/>
      <c r="CX688" s="56"/>
      <c r="CY688" s="56"/>
      <c r="CZ688" s="56"/>
      <c r="DA688" s="56"/>
      <c r="DB688" s="56"/>
      <c r="DC688" s="56"/>
      <c r="DD688" s="56"/>
      <c r="DE688" s="56"/>
      <c r="DF688" s="56"/>
      <c r="DG688" s="56"/>
      <c r="DH688" s="56"/>
      <c r="DI688" s="56"/>
      <c r="DJ688" s="56"/>
      <c r="DK688" s="56"/>
      <c r="DL688" s="56"/>
      <c r="DM688" s="56"/>
      <c r="DN688" s="56"/>
      <c r="DO688" s="56"/>
      <c r="DP688" s="56"/>
      <c r="DQ688" s="56"/>
      <c r="DR688" s="56"/>
      <c r="DS688" s="56"/>
      <c r="DT688" s="56"/>
      <c r="DU688" s="56"/>
      <c r="DV688" s="56"/>
      <c r="DW688" s="56"/>
      <c r="DX688" s="56"/>
      <c r="DY688" s="56"/>
      <c r="DZ688" s="56"/>
      <c r="EA688" s="56"/>
      <c r="EB688" s="56"/>
      <c r="EC688" s="56"/>
      <c r="ED688" s="56"/>
      <c r="EE688" s="56"/>
      <c r="EF688" s="56"/>
      <c r="EG688" s="56"/>
      <c r="EH688" s="56"/>
      <c r="EI688" s="56"/>
      <c r="EJ688" s="56"/>
      <c r="EK688" s="56"/>
      <c r="EL688" s="56"/>
      <c r="EM688" s="56"/>
      <c r="EN688" s="56"/>
      <c r="EO688" s="56"/>
      <c r="EP688" s="56"/>
      <c r="EQ688" s="56"/>
      <c r="ER688" s="56"/>
      <c r="ES688" s="56"/>
      <c r="ET688" s="56"/>
      <c r="EU688" s="56"/>
      <c r="EV688" s="56"/>
      <c r="EW688" s="56"/>
      <c r="EX688" s="56"/>
      <c r="EY688" s="56"/>
      <c r="EZ688" s="56"/>
      <c r="FA688" s="56"/>
      <c r="FB688" s="56"/>
      <c r="FC688" s="56"/>
      <c r="FD688" s="56"/>
      <c r="FE688" s="56"/>
      <c r="FF688" s="56"/>
      <c r="FG688" s="56"/>
      <c r="FH688" s="56"/>
      <c r="FI688" s="56"/>
      <c r="FJ688" s="56"/>
      <c r="FK688" s="56"/>
      <c r="FL688" s="56"/>
      <c r="FM688" s="56"/>
      <c r="FN688" s="56"/>
      <c r="FO688" s="56"/>
      <c r="FP688" s="56"/>
      <c r="FQ688" s="56"/>
      <c r="FR688" s="56"/>
      <c r="FS688" s="56"/>
      <c r="FT688" s="56"/>
      <c r="FU688" s="56"/>
      <c r="FV688" s="56"/>
      <c r="FW688" s="56"/>
      <c r="FX688" s="56"/>
      <c r="FY688" s="56"/>
      <c r="FZ688" s="56"/>
      <c r="GA688" s="56"/>
      <c r="GB688" s="56"/>
      <c r="GC688" s="56"/>
      <c r="GD688" s="56"/>
      <c r="GE688" s="56"/>
      <c r="GF688" s="56"/>
      <c r="GG688" s="56"/>
      <c r="GH688" s="56"/>
      <c r="GI688" s="56"/>
      <c r="GJ688" s="56"/>
      <c r="GK688" s="56"/>
      <c r="GL688" s="56"/>
      <c r="GM688" s="56"/>
      <c r="GN688" s="56"/>
      <c r="GO688" s="56"/>
      <c r="GP688" s="56"/>
      <c r="GQ688" s="56"/>
      <c r="GR688" s="56"/>
      <c r="GS688" s="56"/>
      <c r="GT688" s="56"/>
      <c r="GU688" s="56"/>
      <c r="GV688" s="56"/>
      <c r="GW688" s="56"/>
      <c r="GX688" s="56"/>
      <c r="GY688" s="56"/>
      <c r="GZ688" s="56"/>
      <c r="HA688" s="56"/>
      <c r="HB688" s="56"/>
      <c r="HC688" s="56"/>
      <c r="HD688" s="56"/>
      <c r="HE688" s="56"/>
      <c r="HF688" s="56"/>
      <c r="HG688" s="56"/>
      <c r="HH688" s="56"/>
      <c r="HI688" s="56"/>
      <c r="HJ688" s="56"/>
      <c r="HK688" s="56"/>
      <c r="HL688" s="56"/>
      <c r="HM688" s="56"/>
      <c r="HN688" s="56"/>
      <c r="HO688" s="56"/>
      <c r="HP688" s="56"/>
      <c r="HQ688" s="56"/>
      <c r="HR688" s="56"/>
      <c r="HS688" s="56"/>
      <c r="HT688" s="56"/>
      <c r="HU688" s="56"/>
      <c r="HV688" s="56"/>
      <c r="HW688" s="56"/>
      <c r="HX688" s="56"/>
      <c r="HY688" s="56"/>
      <c r="HZ688" s="56"/>
      <c r="IA688" s="56"/>
      <c r="IB688" s="56"/>
      <c r="IC688" s="56"/>
      <c r="ID688" s="56"/>
      <c r="IE688" s="56"/>
      <c r="IF688" s="56"/>
      <c r="IG688" s="56"/>
      <c r="IH688" s="56"/>
      <c r="II688" s="56"/>
    </row>
    <row r="689" spans="3:243" x14ac:dyDescent="0.25">
      <c r="C689" s="56"/>
      <c r="D689" s="56"/>
      <c r="E689" s="56"/>
      <c r="F689" s="354"/>
      <c r="G689" s="354"/>
      <c r="H689" s="56"/>
      <c r="I689" s="56"/>
      <c r="J689" s="56"/>
      <c r="K689" s="56"/>
      <c r="L689" s="56"/>
      <c r="M689" s="598"/>
      <c r="N689" s="56"/>
      <c r="O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c r="BY689" s="56"/>
      <c r="BZ689" s="56"/>
      <c r="CA689" s="56"/>
      <c r="CB689" s="56"/>
      <c r="CC689" s="56"/>
      <c r="CD689" s="56"/>
      <c r="CE689" s="56"/>
      <c r="CF689" s="56"/>
      <c r="CG689" s="56"/>
      <c r="CH689" s="56"/>
      <c r="CI689" s="56"/>
      <c r="CJ689" s="56"/>
      <c r="CK689" s="56"/>
      <c r="CL689" s="56"/>
      <c r="CM689" s="56"/>
      <c r="CN689" s="56"/>
      <c r="CO689" s="56"/>
      <c r="CP689" s="56"/>
      <c r="CQ689" s="56"/>
      <c r="CR689" s="56"/>
      <c r="CS689" s="56"/>
      <c r="CT689" s="56"/>
      <c r="CU689" s="56"/>
      <c r="CV689" s="56"/>
      <c r="CW689" s="56"/>
      <c r="CX689" s="56"/>
      <c r="CY689" s="56"/>
      <c r="CZ689" s="56"/>
      <c r="DA689" s="56"/>
      <c r="DB689" s="56"/>
      <c r="DC689" s="56"/>
      <c r="DD689" s="56"/>
      <c r="DE689" s="56"/>
      <c r="DF689" s="56"/>
      <c r="DG689" s="56"/>
      <c r="DH689" s="56"/>
      <c r="DI689" s="56"/>
      <c r="DJ689" s="56"/>
      <c r="DK689" s="56"/>
      <c r="DL689" s="56"/>
      <c r="DM689" s="56"/>
      <c r="DN689" s="56"/>
      <c r="DO689" s="56"/>
      <c r="DP689" s="56"/>
      <c r="DQ689" s="56"/>
      <c r="DR689" s="56"/>
      <c r="DS689" s="56"/>
      <c r="DT689" s="56"/>
      <c r="DU689" s="56"/>
      <c r="DV689" s="56"/>
      <c r="DW689" s="56"/>
      <c r="DX689" s="56"/>
      <c r="DY689" s="56"/>
      <c r="DZ689" s="56"/>
      <c r="EA689" s="56"/>
      <c r="EB689" s="56"/>
      <c r="EC689" s="56"/>
      <c r="ED689" s="56"/>
      <c r="EE689" s="56"/>
      <c r="EF689" s="56"/>
      <c r="EG689" s="56"/>
      <c r="EH689" s="56"/>
      <c r="EI689" s="56"/>
      <c r="EJ689" s="56"/>
      <c r="EK689" s="56"/>
      <c r="EL689" s="56"/>
      <c r="EM689" s="56"/>
      <c r="EN689" s="56"/>
      <c r="EO689" s="56"/>
      <c r="EP689" s="56"/>
      <c r="EQ689" s="56"/>
      <c r="ER689" s="56"/>
      <c r="ES689" s="56"/>
      <c r="ET689" s="56"/>
      <c r="EU689" s="56"/>
      <c r="EV689" s="56"/>
      <c r="EW689" s="56"/>
      <c r="EX689" s="56"/>
      <c r="EY689" s="56"/>
      <c r="EZ689" s="56"/>
      <c r="FA689" s="56"/>
      <c r="FB689" s="56"/>
      <c r="FC689" s="56"/>
      <c r="FD689" s="56"/>
      <c r="FE689" s="56"/>
      <c r="FF689" s="56"/>
      <c r="FG689" s="56"/>
      <c r="FH689" s="56"/>
      <c r="FI689" s="56"/>
      <c r="FJ689" s="56"/>
      <c r="FK689" s="56"/>
      <c r="FL689" s="56"/>
      <c r="FM689" s="56"/>
      <c r="FN689" s="56"/>
      <c r="FO689" s="56"/>
      <c r="FP689" s="56"/>
      <c r="FQ689" s="56"/>
      <c r="FR689" s="56"/>
      <c r="FS689" s="56"/>
      <c r="FT689" s="56"/>
      <c r="FU689" s="56"/>
      <c r="FV689" s="56"/>
      <c r="FW689" s="56"/>
      <c r="FX689" s="56"/>
      <c r="FY689" s="56"/>
      <c r="FZ689" s="56"/>
      <c r="GA689" s="56"/>
      <c r="GB689" s="56"/>
      <c r="GC689" s="56"/>
      <c r="GD689" s="56"/>
      <c r="GE689" s="56"/>
      <c r="GF689" s="56"/>
      <c r="GG689" s="56"/>
      <c r="GH689" s="56"/>
      <c r="GI689" s="56"/>
      <c r="GJ689" s="56"/>
      <c r="GK689" s="56"/>
      <c r="GL689" s="56"/>
      <c r="GM689" s="56"/>
      <c r="GN689" s="56"/>
      <c r="GO689" s="56"/>
      <c r="GP689" s="56"/>
      <c r="GQ689" s="56"/>
      <c r="GR689" s="56"/>
      <c r="GS689" s="56"/>
      <c r="GT689" s="56"/>
      <c r="GU689" s="56"/>
      <c r="GV689" s="56"/>
      <c r="GW689" s="56"/>
      <c r="GX689" s="56"/>
      <c r="GY689" s="56"/>
      <c r="GZ689" s="56"/>
      <c r="HA689" s="56"/>
      <c r="HB689" s="56"/>
      <c r="HC689" s="56"/>
      <c r="HD689" s="56"/>
      <c r="HE689" s="56"/>
      <c r="HF689" s="56"/>
      <c r="HG689" s="56"/>
      <c r="HH689" s="56"/>
      <c r="HI689" s="56"/>
      <c r="HJ689" s="56"/>
      <c r="HK689" s="56"/>
      <c r="HL689" s="56"/>
      <c r="HM689" s="56"/>
      <c r="HN689" s="56"/>
      <c r="HO689" s="56"/>
      <c r="HP689" s="56"/>
      <c r="HQ689" s="56"/>
      <c r="HR689" s="56"/>
      <c r="HS689" s="56"/>
      <c r="HT689" s="56"/>
      <c r="HU689" s="56"/>
      <c r="HV689" s="56"/>
      <c r="HW689" s="56"/>
      <c r="HX689" s="56"/>
      <c r="HY689" s="56"/>
      <c r="HZ689" s="56"/>
      <c r="IA689" s="56"/>
      <c r="IB689" s="56"/>
      <c r="IC689" s="56"/>
      <c r="ID689" s="56"/>
      <c r="IE689" s="56"/>
      <c r="IF689" s="56"/>
      <c r="IG689" s="56"/>
      <c r="IH689" s="56"/>
      <c r="II689" s="56"/>
    </row>
    <row r="690" spans="3:243" x14ac:dyDescent="0.25">
      <c r="C690" s="56"/>
      <c r="D690" s="56"/>
      <c r="E690" s="56"/>
      <c r="F690" s="354"/>
      <c r="G690" s="354"/>
      <c r="H690" s="56"/>
      <c r="I690" s="56"/>
      <c r="J690" s="56"/>
      <c r="K690" s="56"/>
      <c r="L690" s="56"/>
      <c r="M690" s="598"/>
      <c r="N690" s="56"/>
      <c r="O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c r="BY690" s="56"/>
      <c r="BZ690" s="56"/>
      <c r="CA690" s="56"/>
      <c r="CB690" s="56"/>
      <c r="CC690" s="56"/>
      <c r="CD690" s="56"/>
      <c r="CE690" s="56"/>
      <c r="CF690" s="56"/>
      <c r="CG690" s="56"/>
      <c r="CH690" s="56"/>
      <c r="CI690" s="56"/>
      <c r="CJ690" s="56"/>
      <c r="CK690" s="56"/>
      <c r="CL690" s="56"/>
      <c r="CM690" s="56"/>
      <c r="CN690" s="56"/>
      <c r="CO690" s="56"/>
      <c r="CP690" s="56"/>
      <c r="CQ690" s="56"/>
      <c r="CR690" s="56"/>
      <c r="CS690" s="56"/>
      <c r="CT690" s="56"/>
      <c r="CU690" s="56"/>
      <c r="CV690" s="56"/>
      <c r="CW690" s="56"/>
      <c r="CX690" s="56"/>
      <c r="CY690" s="56"/>
      <c r="CZ690" s="56"/>
      <c r="DA690" s="56"/>
      <c r="DB690" s="56"/>
      <c r="DC690" s="56"/>
      <c r="DD690" s="56"/>
      <c r="DE690" s="56"/>
      <c r="DF690" s="56"/>
      <c r="DG690" s="56"/>
      <c r="DH690" s="56"/>
      <c r="DI690" s="56"/>
      <c r="DJ690" s="56"/>
      <c r="DK690" s="56"/>
      <c r="DL690" s="56"/>
      <c r="DM690" s="56"/>
      <c r="DN690" s="56"/>
      <c r="DO690" s="56"/>
      <c r="DP690" s="56"/>
      <c r="DQ690" s="56"/>
      <c r="DR690" s="56"/>
      <c r="DS690" s="56"/>
      <c r="DT690" s="56"/>
      <c r="DU690" s="56"/>
      <c r="DV690" s="56"/>
      <c r="DW690" s="56"/>
      <c r="DX690" s="56"/>
      <c r="DY690" s="56"/>
      <c r="DZ690" s="56"/>
      <c r="EA690" s="56"/>
      <c r="EB690" s="56"/>
      <c r="EC690" s="56"/>
      <c r="ED690" s="56"/>
      <c r="EE690" s="56"/>
      <c r="EF690" s="56"/>
      <c r="EG690" s="56"/>
      <c r="EH690" s="56"/>
      <c r="EI690" s="56"/>
      <c r="EJ690" s="56"/>
      <c r="EK690" s="56"/>
      <c r="EL690" s="56"/>
      <c r="EM690" s="56"/>
      <c r="EN690" s="56"/>
      <c r="EO690" s="56"/>
      <c r="EP690" s="56"/>
      <c r="EQ690" s="56"/>
      <c r="ER690" s="56"/>
      <c r="ES690" s="56"/>
      <c r="ET690" s="56"/>
      <c r="EU690" s="56"/>
      <c r="EV690" s="56"/>
      <c r="EW690" s="56"/>
      <c r="EX690" s="56"/>
      <c r="EY690" s="56"/>
      <c r="EZ690" s="56"/>
      <c r="FA690" s="56"/>
      <c r="FB690" s="56"/>
      <c r="FC690" s="56"/>
      <c r="FD690" s="56"/>
      <c r="FE690" s="56"/>
      <c r="FF690" s="56"/>
      <c r="FG690" s="56"/>
      <c r="FH690" s="56"/>
      <c r="FI690" s="56"/>
      <c r="FJ690" s="56"/>
      <c r="FK690" s="56"/>
      <c r="FL690" s="56"/>
      <c r="FM690" s="56"/>
      <c r="FN690" s="56"/>
      <c r="FO690" s="56"/>
      <c r="FP690" s="56"/>
      <c r="FQ690" s="56"/>
      <c r="FR690" s="56"/>
      <c r="FS690" s="56"/>
      <c r="FT690" s="56"/>
      <c r="FU690" s="56"/>
      <c r="FV690" s="56"/>
      <c r="FW690" s="56"/>
      <c r="FX690" s="56"/>
      <c r="FY690" s="56"/>
      <c r="FZ690" s="56"/>
      <c r="GA690" s="56"/>
      <c r="GB690" s="56"/>
      <c r="GC690" s="56"/>
      <c r="GD690" s="56"/>
      <c r="GE690" s="56"/>
      <c r="GF690" s="56"/>
      <c r="GG690" s="56"/>
      <c r="GH690" s="56"/>
      <c r="GI690" s="56"/>
      <c r="GJ690" s="56"/>
      <c r="GK690" s="56"/>
      <c r="GL690" s="56"/>
      <c r="GM690" s="56"/>
      <c r="GN690" s="56"/>
      <c r="GO690" s="56"/>
      <c r="GP690" s="56"/>
      <c r="GQ690" s="56"/>
      <c r="GR690" s="56"/>
      <c r="GS690" s="56"/>
      <c r="GT690" s="56"/>
      <c r="GU690" s="56"/>
      <c r="GV690" s="56"/>
      <c r="GW690" s="56"/>
      <c r="GX690" s="56"/>
      <c r="GY690" s="56"/>
      <c r="GZ690" s="56"/>
      <c r="HA690" s="56"/>
      <c r="HB690" s="56"/>
      <c r="HC690" s="56"/>
      <c r="HD690" s="56"/>
      <c r="HE690" s="56"/>
      <c r="HF690" s="56"/>
      <c r="HG690" s="56"/>
      <c r="HH690" s="56"/>
      <c r="HI690" s="56"/>
      <c r="HJ690" s="56"/>
      <c r="HK690" s="56"/>
      <c r="HL690" s="56"/>
      <c r="HM690" s="56"/>
      <c r="HN690" s="56"/>
      <c r="HO690" s="56"/>
      <c r="HP690" s="56"/>
      <c r="HQ690" s="56"/>
      <c r="HR690" s="56"/>
      <c r="HS690" s="56"/>
      <c r="HT690" s="56"/>
      <c r="HU690" s="56"/>
      <c r="HV690" s="56"/>
      <c r="HW690" s="56"/>
      <c r="HX690" s="56"/>
      <c r="HY690" s="56"/>
      <c r="HZ690" s="56"/>
      <c r="IA690" s="56"/>
      <c r="IB690" s="56"/>
      <c r="IC690" s="56"/>
      <c r="ID690" s="56"/>
      <c r="IE690" s="56"/>
      <c r="IF690" s="56"/>
      <c r="IG690" s="56"/>
      <c r="IH690" s="56"/>
      <c r="II690" s="56"/>
    </row>
    <row r="691" spans="3:243" x14ac:dyDescent="0.25">
      <c r="C691" s="56"/>
      <c r="D691" s="56"/>
      <c r="E691" s="56"/>
      <c r="F691" s="354"/>
      <c r="G691" s="354"/>
      <c r="H691" s="56"/>
      <c r="I691" s="56"/>
      <c r="J691" s="56"/>
      <c r="K691" s="56"/>
      <c r="L691" s="56"/>
      <c r="M691" s="598"/>
      <c r="N691" s="56"/>
      <c r="O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c r="BY691" s="56"/>
      <c r="BZ691" s="56"/>
      <c r="CA691" s="56"/>
      <c r="CB691" s="56"/>
      <c r="CC691" s="56"/>
      <c r="CD691" s="56"/>
      <c r="CE691" s="56"/>
      <c r="CF691" s="56"/>
      <c r="CG691" s="56"/>
      <c r="CH691" s="56"/>
      <c r="CI691" s="56"/>
      <c r="CJ691" s="56"/>
      <c r="CK691" s="56"/>
      <c r="CL691" s="56"/>
      <c r="CM691" s="56"/>
      <c r="CN691" s="56"/>
      <c r="CO691" s="56"/>
      <c r="CP691" s="56"/>
      <c r="CQ691" s="56"/>
      <c r="CR691" s="56"/>
      <c r="CS691" s="56"/>
      <c r="CT691" s="56"/>
      <c r="CU691" s="56"/>
      <c r="CV691" s="56"/>
      <c r="CW691" s="56"/>
      <c r="CX691" s="56"/>
      <c r="CY691" s="56"/>
      <c r="CZ691" s="56"/>
      <c r="DA691" s="56"/>
      <c r="DB691" s="56"/>
      <c r="DC691" s="56"/>
      <c r="DD691" s="56"/>
      <c r="DE691" s="56"/>
      <c r="DF691" s="56"/>
      <c r="DG691" s="56"/>
      <c r="DH691" s="56"/>
      <c r="DI691" s="56"/>
      <c r="DJ691" s="56"/>
      <c r="DK691" s="56"/>
      <c r="DL691" s="56"/>
      <c r="DM691" s="56"/>
      <c r="DN691" s="56"/>
      <c r="DO691" s="56"/>
      <c r="DP691" s="56"/>
      <c r="DQ691" s="56"/>
      <c r="DR691" s="56"/>
      <c r="DS691" s="56"/>
      <c r="DT691" s="56"/>
      <c r="DU691" s="56"/>
      <c r="DV691" s="56"/>
      <c r="DW691" s="56"/>
      <c r="DX691" s="56"/>
      <c r="DY691" s="56"/>
      <c r="DZ691" s="56"/>
      <c r="EA691" s="56"/>
      <c r="EB691" s="56"/>
      <c r="EC691" s="56"/>
      <c r="ED691" s="56"/>
      <c r="EE691" s="56"/>
      <c r="EF691" s="56"/>
      <c r="EG691" s="56"/>
      <c r="EH691" s="56"/>
      <c r="EI691" s="56"/>
      <c r="EJ691" s="56"/>
      <c r="EK691" s="56"/>
      <c r="EL691" s="56"/>
      <c r="EM691" s="56"/>
      <c r="EN691" s="56"/>
      <c r="EO691" s="56"/>
      <c r="EP691" s="56"/>
      <c r="EQ691" s="56"/>
      <c r="ER691" s="56"/>
      <c r="ES691" s="56"/>
      <c r="ET691" s="56"/>
      <c r="EU691" s="56"/>
      <c r="EV691" s="56"/>
      <c r="EW691" s="56"/>
      <c r="EX691" s="56"/>
      <c r="EY691" s="56"/>
      <c r="EZ691" s="56"/>
      <c r="FA691" s="56"/>
      <c r="FB691" s="56"/>
      <c r="FC691" s="56"/>
      <c r="FD691" s="56"/>
      <c r="FE691" s="56"/>
      <c r="FF691" s="56"/>
      <c r="FG691" s="56"/>
      <c r="FH691" s="56"/>
      <c r="FI691" s="56"/>
      <c r="FJ691" s="56"/>
      <c r="FK691" s="56"/>
      <c r="FL691" s="56"/>
      <c r="FM691" s="56"/>
      <c r="FN691" s="56"/>
      <c r="FO691" s="56"/>
      <c r="FP691" s="56"/>
      <c r="FQ691" s="56"/>
      <c r="FR691" s="56"/>
      <c r="FS691" s="56"/>
      <c r="FT691" s="56"/>
      <c r="FU691" s="56"/>
      <c r="FV691" s="56"/>
      <c r="FW691" s="56"/>
      <c r="FX691" s="56"/>
      <c r="FY691" s="56"/>
      <c r="FZ691" s="56"/>
      <c r="GA691" s="56"/>
      <c r="GB691" s="56"/>
      <c r="GC691" s="56"/>
      <c r="GD691" s="56"/>
      <c r="GE691" s="56"/>
      <c r="GF691" s="56"/>
      <c r="GG691" s="56"/>
      <c r="GH691" s="56"/>
      <c r="GI691" s="56"/>
      <c r="GJ691" s="56"/>
      <c r="GK691" s="56"/>
      <c r="GL691" s="56"/>
      <c r="GM691" s="56"/>
      <c r="GN691" s="56"/>
      <c r="GO691" s="56"/>
      <c r="GP691" s="56"/>
      <c r="GQ691" s="56"/>
      <c r="GR691" s="56"/>
      <c r="GS691" s="56"/>
      <c r="GT691" s="56"/>
      <c r="GU691" s="56"/>
      <c r="GV691" s="56"/>
      <c r="GW691" s="56"/>
      <c r="GX691" s="56"/>
      <c r="GY691" s="56"/>
      <c r="GZ691" s="56"/>
      <c r="HA691" s="56"/>
      <c r="HB691" s="56"/>
      <c r="HC691" s="56"/>
      <c r="HD691" s="56"/>
      <c r="HE691" s="56"/>
      <c r="HF691" s="56"/>
      <c r="HG691" s="56"/>
      <c r="HH691" s="56"/>
      <c r="HI691" s="56"/>
      <c r="HJ691" s="56"/>
      <c r="HK691" s="56"/>
      <c r="HL691" s="56"/>
      <c r="HM691" s="56"/>
      <c r="HN691" s="56"/>
      <c r="HO691" s="56"/>
      <c r="HP691" s="56"/>
      <c r="HQ691" s="56"/>
      <c r="HR691" s="56"/>
      <c r="HS691" s="56"/>
      <c r="HT691" s="56"/>
      <c r="HU691" s="56"/>
      <c r="HV691" s="56"/>
      <c r="HW691" s="56"/>
      <c r="HX691" s="56"/>
      <c r="HY691" s="56"/>
      <c r="HZ691" s="56"/>
      <c r="IA691" s="56"/>
      <c r="IB691" s="56"/>
      <c r="IC691" s="56"/>
      <c r="ID691" s="56"/>
      <c r="IE691" s="56"/>
      <c r="IF691" s="56"/>
      <c r="IG691" s="56"/>
      <c r="IH691" s="56"/>
      <c r="II691" s="56"/>
    </row>
    <row r="692" spans="3:243" x14ac:dyDescent="0.25">
      <c r="C692" s="56"/>
      <c r="D692" s="56"/>
      <c r="E692" s="56"/>
      <c r="F692" s="354"/>
      <c r="G692" s="354"/>
      <c r="H692" s="56"/>
      <c r="I692" s="56"/>
      <c r="J692" s="56"/>
      <c r="K692" s="56"/>
      <c r="L692" s="56"/>
      <c r="M692" s="598"/>
      <c r="N692" s="56"/>
      <c r="O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c r="BY692" s="56"/>
      <c r="BZ692" s="56"/>
      <c r="CA692" s="56"/>
      <c r="CB692" s="56"/>
      <c r="CC692" s="56"/>
      <c r="CD692" s="56"/>
      <c r="CE692" s="56"/>
      <c r="CF692" s="56"/>
      <c r="CG692" s="56"/>
      <c r="CH692" s="56"/>
      <c r="CI692" s="56"/>
      <c r="CJ692" s="56"/>
      <c r="CK692" s="56"/>
      <c r="CL692" s="56"/>
      <c r="CM692" s="56"/>
      <c r="CN692" s="56"/>
      <c r="CO692" s="56"/>
      <c r="CP692" s="56"/>
      <c r="CQ692" s="56"/>
      <c r="CR692" s="56"/>
      <c r="CS692" s="56"/>
      <c r="CT692" s="56"/>
      <c r="CU692" s="56"/>
      <c r="CV692" s="56"/>
      <c r="CW692" s="56"/>
      <c r="CX692" s="56"/>
      <c r="CY692" s="56"/>
      <c r="CZ692" s="56"/>
      <c r="DA692" s="56"/>
      <c r="DB692" s="56"/>
      <c r="DC692" s="56"/>
      <c r="DD692" s="56"/>
      <c r="DE692" s="56"/>
      <c r="DF692" s="56"/>
      <c r="DG692" s="56"/>
      <c r="DH692" s="56"/>
      <c r="DI692" s="56"/>
      <c r="DJ692" s="56"/>
      <c r="DK692" s="56"/>
      <c r="DL692" s="56"/>
      <c r="DM692" s="56"/>
      <c r="DN692" s="56"/>
      <c r="DO692" s="56"/>
      <c r="DP692" s="56"/>
      <c r="DQ692" s="56"/>
      <c r="DR692" s="56"/>
      <c r="DS692" s="56"/>
      <c r="DT692" s="56"/>
      <c r="DU692" s="56"/>
      <c r="DV692" s="56"/>
      <c r="DW692" s="56"/>
      <c r="DX692" s="56"/>
      <c r="DY692" s="56"/>
      <c r="DZ692" s="56"/>
      <c r="EA692" s="56"/>
      <c r="EB692" s="56"/>
      <c r="EC692" s="56"/>
      <c r="ED692" s="56"/>
      <c r="EE692" s="56"/>
      <c r="EF692" s="56"/>
      <c r="EG692" s="56"/>
      <c r="EH692" s="56"/>
      <c r="EI692" s="56"/>
      <c r="EJ692" s="56"/>
      <c r="EK692" s="56"/>
      <c r="EL692" s="56"/>
      <c r="EM692" s="56"/>
      <c r="EN692" s="56"/>
      <c r="EO692" s="56"/>
      <c r="EP692" s="56"/>
      <c r="EQ692" s="56"/>
      <c r="ER692" s="56"/>
      <c r="ES692" s="56"/>
      <c r="ET692" s="56"/>
      <c r="EU692" s="56"/>
      <c r="EV692" s="56"/>
      <c r="EW692" s="56"/>
      <c r="EX692" s="56"/>
      <c r="EY692" s="56"/>
      <c r="EZ692" s="56"/>
      <c r="FA692" s="56"/>
      <c r="FB692" s="56"/>
      <c r="FC692" s="56"/>
      <c r="FD692" s="56"/>
      <c r="FE692" s="56"/>
      <c r="FF692" s="56"/>
      <c r="FG692" s="56"/>
      <c r="FH692" s="56"/>
      <c r="FI692" s="56"/>
      <c r="FJ692" s="56"/>
      <c r="FK692" s="56"/>
      <c r="FL692" s="56"/>
      <c r="FM692" s="56"/>
      <c r="FN692" s="56"/>
      <c r="FO692" s="56"/>
      <c r="FP692" s="56"/>
      <c r="FQ692" s="56"/>
      <c r="FR692" s="56"/>
      <c r="FS692" s="56"/>
      <c r="FT692" s="56"/>
      <c r="FU692" s="56"/>
      <c r="FV692" s="56"/>
      <c r="FW692" s="56"/>
      <c r="FX692" s="56"/>
      <c r="FY692" s="56"/>
      <c r="FZ692" s="56"/>
      <c r="GA692" s="56"/>
      <c r="GB692" s="56"/>
      <c r="GC692" s="56"/>
      <c r="GD692" s="56"/>
      <c r="GE692" s="56"/>
      <c r="GF692" s="56"/>
      <c r="GG692" s="56"/>
      <c r="GH692" s="56"/>
      <c r="GI692" s="56"/>
      <c r="GJ692" s="56"/>
      <c r="GK692" s="56"/>
      <c r="GL692" s="56"/>
      <c r="GM692" s="56"/>
      <c r="GN692" s="56"/>
      <c r="GO692" s="56"/>
      <c r="GP692" s="56"/>
      <c r="GQ692" s="56"/>
      <c r="GR692" s="56"/>
      <c r="GS692" s="56"/>
      <c r="GT692" s="56"/>
      <c r="GU692" s="56"/>
      <c r="GV692" s="56"/>
      <c r="GW692" s="56"/>
      <c r="GX692" s="56"/>
      <c r="GY692" s="56"/>
      <c r="GZ692" s="56"/>
      <c r="HA692" s="56"/>
      <c r="HB692" s="56"/>
      <c r="HC692" s="56"/>
      <c r="HD692" s="56"/>
      <c r="HE692" s="56"/>
      <c r="HF692" s="56"/>
      <c r="HG692" s="56"/>
      <c r="HH692" s="56"/>
      <c r="HI692" s="56"/>
      <c r="HJ692" s="56"/>
      <c r="HK692" s="56"/>
      <c r="HL692" s="56"/>
      <c r="HM692" s="56"/>
      <c r="HN692" s="56"/>
      <c r="HO692" s="56"/>
      <c r="HP692" s="56"/>
      <c r="HQ692" s="56"/>
      <c r="HR692" s="56"/>
      <c r="HS692" s="56"/>
      <c r="HT692" s="56"/>
      <c r="HU692" s="56"/>
      <c r="HV692" s="56"/>
      <c r="HW692" s="56"/>
      <c r="HX692" s="56"/>
      <c r="HY692" s="56"/>
      <c r="HZ692" s="56"/>
      <c r="IA692" s="56"/>
      <c r="IB692" s="56"/>
      <c r="IC692" s="56"/>
      <c r="ID692" s="56"/>
      <c r="IE692" s="56"/>
      <c r="IF692" s="56"/>
      <c r="IG692" s="56"/>
      <c r="IH692" s="56"/>
      <c r="II692" s="56"/>
    </row>
    <row r="693" spans="3:243" x14ac:dyDescent="0.25">
      <c r="C693" s="56"/>
      <c r="D693" s="56"/>
      <c r="E693" s="56"/>
      <c r="F693" s="354"/>
      <c r="G693" s="354"/>
      <c r="H693" s="56"/>
      <c r="I693" s="56"/>
      <c r="J693" s="56"/>
      <c r="K693" s="56"/>
      <c r="L693" s="56"/>
      <c r="M693" s="598"/>
      <c r="N693" s="56"/>
      <c r="O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c r="BY693" s="56"/>
      <c r="BZ693" s="56"/>
      <c r="CA693" s="56"/>
      <c r="CB693" s="56"/>
      <c r="CC693" s="56"/>
      <c r="CD693" s="56"/>
      <c r="CE693" s="56"/>
      <c r="CF693" s="56"/>
      <c r="CG693" s="56"/>
      <c r="CH693" s="56"/>
      <c r="CI693" s="56"/>
      <c r="CJ693" s="56"/>
      <c r="CK693" s="56"/>
      <c r="CL693" s="56"/>
      <c r="CM693" s="56"/>
      <c r="CN693" s="56"/>
      <c r="CO693" s="56"/>
      <c r="CP693" s="56"/>
      <c r="CQ693" s="56"/>
      <c r="CR693" s="56"/>
      <c r="CS693" s="56"/>
      <c r="CT693" s="56"/>
      <c r="CU693" s="56"/>
      <c r="CV693" s="56"/>
      <c r="CW693" s="56"/>
      <c r="CX693" s="56"/>
      <c r="CY693" s="56"/>
      <c r="CZ693" s="56"/>
      <c r="DA693" s="56"/>
      <c r="DB693" s="56"/>
      <c r="DC693" s="56"/>
      <c r="DD693" s="56"/>
      <c r="DE693" s="56"/>
      <c r="DF693" s="56"/>
      <c r="DG693" s="56"/>
      <c r="DH693" s="56"/>
      <c r="DI693" s="56"/>
      <c r="DJ693" s="56"/>
      <c r="DK693" s="56"/>
      <c r="DL693" s="56"/>
      <c r="DM693" s="56"/>
      <c r="DN693" s="56"/>
      <c r="DO693" s="56"/>
      <c r="DP693" s="56"/>
      <c r="DQ693" s="56"/>
      <c r="DR693" s="56"/>
      <c r="DS693" s="56"/>
      <c r="DT693" s="56"/>
      <c r="DU693" s="56"/>
      <c r="DV693" s="56"/>
      <c r="DW693" s="56"/>
      <c r="DX693" s="56"/>
      <c r="DY693" s="56"/>
      <c r="DZ693" s="56"/>
      <c r="EA693" s="56"/>
      <c r="EB693" s="56"/>
      <c r="EC693" s="56"/>
      <c r="ED693" s="56"/>
      <c r="EE693" s="56"/>
      <c r="EF693" s="56"/>
      <c r="EG693" s="56"/>
      <c r="EH693" s="56"/>
      <c r="EI693" s="56"/>
      <c r="EJ693" s="56"/>
      <c r="EK693" s="56"/>
      <c r="EL693" s="56"/>
      <c r="EM693" s="56"/>
      <c r="EN693" s="56"/>
      <c r="EO693" s="56"/>
      <c r="EP693" s="56"/>
      <c r="EQ693" s="56"/>
      <c r="ER693" s="56"/>
      <c r="ES693" s="56"/>
      <c r="ET693" s="56"/>
      <c r="EU693" s="56"/>
      <c r="EV693" s="56"/>
      <c r="EW693" s="56"/>
      <c r="EX693" s="56"/>
      <c r="EY693" s="56"/>
      <c r="EZ693" s="56"/>
      <c r="FA693" s="56"/>
      <c r="FB693" s="56"/>
      <c r="FC693" s="56"/>
      <c r="FD693" s="56"/>
      <c r="FE693" s="56"/>
      <c r="FF693" s="56"/>
      <c r="FG693" s="56"/>
      <c r="FH693" s="56"/>
      <c r="FI693" s="56"/>
      <c r="FJ693" s="56"/>
      <c r="FK693" s="56"/>
      <c r="FL693" s="56"/>
      <c r="FM693" s="56"/>
      <c r="FN693" s="56"/>
      <c r="FO693" s="56"/>
      <c r="FP693" s="56"/>
      <c r="FQ693" s="56"/>
      <c r="FR693" s="56"/>
      <c r="FS693" s="56"/>
      <c r="FT693" s="56"/>
      <c r="FU693" s="56"/>
      <c r="FV693" s="56"/>
      <c r="FW693" s="56"/>
      <c r="FX693" s="56"/>
      <c r="FY693" s="56"/>
      <c r="FZ693" s="56"/>
      <c r="GA693" s="56"/>
      <c r="GB693" s="56"/>
      <c r="GC693" s="56"/>
      <c r="GD693" s="56"/>
      <c r="GE693" s="56"/>
      <c r="GF693" s="56"/>
      <c r="GG693" s="56"/>
      <c r="GH693" s="56"/>
      <c r="GI693" s="56"/>
      <c r="GJ693" s="56"/>
      <c r="GK693" s="56"/>
      <c r="GL693" s="56"/>
      <c r="GM693" s="56"/>
      <c r="GN693" s="56"/>
      <c r="GO693" s="56"/>
      <c r="GP693" s="56"/>
      <c r="GQ693" s="56"/>
      <c r="GR693" s="56"/>
      <c r="GS693" s="56"/>
      <c r="GT693" s="56"/>
      <c r="GU693" s="56"/>
      <c r="GV693" s="56"/>
      <c r="GW693" s="56"/>
      <c r="GX693" s="56"/>
      <c r="GY693" s="56"/>
      <c r="GZ693" s="56"/>
      <c r="HA693" s="56"/>
      <c r="HB693" s="56"/>
      <c r="HC693" s="56"/>
      <c r="HD693" s="56"/>
      <c r="HE693" s="56"/>
      <c r="HF693" s="56"/>
      <c r="HG693" s="56"/>
      <c r="HH693" s="56"/>
      <c r="HI693" s="56"/>
      <c r="HJ693" s="56"/>
      <c r="HK693" s="56"/>
      <c r="HL693" s="56"/>
      <c r="HM693" s="56"/>
      <c r="HN693" s="56"/>
      <c r="HO693" s="56"/>
      <c r="HP693" s="56"/>
      <c r="HQ693" s="56"/>
      <c r="HR693" s="56"/>
      <c r="HS693" s="56"/>
      <c r="HT693" s="56"/>
      <c r="HU693" s="56"/>
      <c r="HV693" s="56"/>
      <c r="HW693" s="56"/>
      <c r="HX693" s="56"/>
      <c r="HY693" s="56"/>
      <c r="HZ693" s="56"/>
      <c r="IA693" s="56"/>
      <c r="IB693" s="56"/>
      <c r="IC693" s="56"/>
      <c r="ID693" s="56"/>
      <c r="IE693" s="56"/>
      <c r="IF693" s="56"/>
      <c r="IG693" s="56"/>
      <c r="IH693" s="56"/>
      <c r="II693" s="56"/>
    </row>
    <row r="694" spans="3:243" x14ac:dyDescent="0.25">
      <c r="C694" s="56"/>
      <c r="D694" s="56"/>
      <c r="E694" s="56"/>
      <c r="F694" s="354"/>
      <c r="G694" s="354"/>
      <c r="H694" s="56"/>
      <c r="I694" s="56"/>
      <c r="J694" s="56"/>
      <c r="K694" s="56"/>
      <c r="L694" s="56"/>
      <c r="M694" s="598"/>
      <c r="N694" s="56"/>
      <c r="O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c r="BY694" s="56"/>
      <c r="BZ694" s="56"/>
      <c r="CA694" s="56"/>
      <c r="CB694" s="56"/>
      <c r="CC694" s="56"/>
      <c r="CD694" s="56"/>
      <c r="CE694" s="56"/>
      <c r="CF694" s="56"/>
      <c r="CG694" s="56"/>
      <c r="CH694" s="56"/>
      <c r="CI694" s="56"/>
      <c r="CJ694" s="56"/>
      <c r="CK694" s="56"/>
      <c r="CL694" s="56"/>
      <c r="CM694" s="56"/>
      <c r="CN694" s="56"/>
      <c r="CO694" s="56"/>
      <c r="CP694" s="56"/>
      <c r="CQ694" s="56"/>
      <c r="CR694" s="56"/>
      <c r="CS694" s="56"/>
      <c r="CT694" s="56"/>
      <c r="CU694" s="56"/>
      <c r="CV694" s="56"/>
      <c r="CW694" s="56"/>
      <c r="CX694" s="56"/>
      <c r="CY694" s="56"/>
      <c r="CZ694" s="56"/>
      <c r="DA694" s="56"/>
      <c r="DB694" s="56"/>
      <c r="DC694" s="56"/>
      <c r="DD694" s="56"/>
      <c r="DE694" s="56"/>
      <c r="DF694" s="56"/>
      <c r="DG694" s="56"/>
      <c r="DH694" s="56"/>
      <c r="DI694" s="56"/>
      <c r="DJ694" s="56"/>
      <c r="DK694" s="56"/>
      <c r="DL694" s="56"/>
      <c r="DM694" s="56"/>
      <c r="DN694" s="56"/>
      <c r="DO694" s="56"/>
      <c r="DP694" s="56"/>
      <c r="DQ694" s="56"/>
      <c r="DR694" s="56"/>
      <c r="DS694" s="56"/>
      <c r="DT694" s="56"/>
      <c r="DU694" s="56"/>
      <c r="DV694" s="56"/>
      <c r="DW694" s="56"/>
      <c r="DX694" s="56"/>
      <c r="DY694" s="56"/>
      <c r="DZ694" s="56"/>
      <c r="EA694" s="56"/>
      <c r="EB694" s="56"/>
      <c r="EC694" s="56"/>
      <c r="ED694" s="56"/>
      <c r="EE694" s="56"/>
      <c r="EF694" s="56"/>
      <c r="EG694" s="56"/>
      <c r="EH694" s="56"/>
      <c r="EI694" s="56"/>
      <c r="EJ694" s="56"/>
      <c r="EK694" s="56"/>
      <c r="EL694" s="56"/>
      <c r="EM694" s="56"/>
      <c r="EN694" s="56"/>
      <c r="EO694" s="56"/>
      <c r="EP694" s="56"/>
      <c r="EQ694" s="56"/>
      <c r="ER694" s="56"/>
      <c r="ES694" s="56"/>
      <c r="ET694" s="56"/>
      <c r="EU694" s="56"/>
      <c r="EV694" s="56"/>
      <c r="EW694" s="56"/>
      <c r="EX694" s="56"/>
      <c r="EY694" s="56"/>
      <c r="EZ694" s="56"/>
      <c r="FA694" s="56"/>
      <c r="FB694" s="56"/>
      <c r="FC694" s="56"/>
      <c r="FD694" s="56"/>
      <c r="FE694" s="56"/>
      <c r="FF694" s="56"/>
      <c r="FG694" s="56"/>
      <c r="FH694" s="56"/>
      <c r="FI694" s="56"/>
      <c r="FJ694" s="56"/>
      <c r="FK694" s="56"/>
      <c r="FL694" s="56"/>
      <c r="FM694" s="56"/>
      <c r="FN694" s="56"/>
      <c r="FO694" s="56"/>
      <c r="FP694" s="56"/>
      <c r="FQ694" s="56"/>
      <c r="FR694" s="56"/>
      <c r="FS694" s="56"/>
      <c r="FT694" s="56"/>
      <c r="FU694" s="56"/>
      <c r="FV694" s="56"/>
      <c r="FW694" s="56"/>
      <c r="FX694" s="56"/>
      <c r="FY694" s="56"/>
      <c r="FZ694" s="56"/>
      <c r="GA694" s="56"/>
      <c r="GB694" s="56"/>
      <c r="GC694" s="56"/>
      <c r="GD694" s="56"/>
      <c r="GE694" s="56"/>
      <c r="GF694" s="56"/>
      <c r="GG694" s="56"/>
      <c r="GH694" s="56"/>
      <c r="GI694" s="56"/>
      <c r="GJ694" s="56"/>
      <c r="GK694" s="56"/>
      <c r="GL694" s="56"/>
      <c r="GM694" s="56"/>
      <c r="GN694" s="56"/>
      <c r="GO694" s="56"/>
      <c r="GP694" s="56"/>
      <c r="GQ694" s="56"/>
      <c r="GR694" s="56"/>
      <c r="GS694" s="56"/>
      <c r="GT694" s="56"/>
      <c r="GU694" s="56"/>
      <c r="GV694" s="56"/>
      <c r="GW694" s="56"/>
      <c r="GX694" s="56"/>
      <c r="GY694" s="56"/>
      <c r="GZ694" s="56"/>
      <c r="HA694" s="56"/>
      <c r="HB694" s="56"/>
      <c r="HC694" s="56"/>
      <c r="HD694" s="56"/>
      <c r="HE694" s="56"/>
      <c r="HF694" s="56"/>
      <c r="HG694" s="56"/>
      <c r="HH694" s="56"/>
      <c r="HI694" s="56"/>
      <c r="HJ694" s="56"/>
      <c r="HK694" s="56"/>
      <c r="HL694" s="56"/>
      <c r="HM694" s="56"/>
      <c r="HN694" s="56"/>
      <c r="HO694" s="56"/>
      <c r="HP694" s="56"/>
      <c r="HQ694" s="56"/>
      <c r="HR694" s="56"/>
      <c r="HS694" s="56"/>
      <c r="HT694" s="56"/>
      <c r="HU694" s="56"/>
      <c r="HV694" s="56"/>
      <c r="HW694" s="56"/>
      <c r="HX694" s="56"/>
      <c r="HY694" s="56"/>
      <c r="HZ694" s="56"/>
      <c r="IA694" s="56"/>
      <c r="IB694" s="56"/>
      <c r="IC694" s="56"/>
      <c r="ID694" s="56"/>
      <c r="IE694" s="56"/>
      <c r="IF694" s="56"/>
      <c r="IG694" s="56"/>
      <c r="IH694" s="56"/>
      <c r="II694" s="56"/>
    </row>
    <row r="695" spans="3:243" x14ac:dyDescent="0.25">
      <c r="C695" s="56"/>
      <c r="D695" s="56"/>
      <c r="E695" s="56"/>
      <c r="F695" s="354"/>
      <c r="G695" s="354"/>
      <c r="H695" s="56"/>
      <c r="I695" s="56"/>
      <c r="J695" s="56"/>
      <c r="K695" s="56"/>
      <c r="L695" s="56"/>
      <c r="M695" s="598"/>
      <c r="N695" s="56"/>
      <c r="O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c r="BY695" s="56"/>
      <c r="BZ695" s="56"/>
      <c r="CA695" s="56"/>
      <c r="CB695" s="56"/>
      <c r="CC695" s="56"/>
      <c r="CD695" s="56"/>
      <c r="CE695" s="56"/>
      <c r="CF695" s="56"/>
      <c r="CG695" s="56"/>
      <c r="CH695" s="56"/>
      <c r="CI695" s="56"/>
      <c r="CJ695" s="56"/>
      <c r="CK695" s="56"/>
      <c r="CL695" s="56"/>
      <c r="CM695" s="56"/>
      <c r="CN695" s="56"/>
      <c r="CO695" s="56"/>
      <c r="CP695" s="56"/>
      <c r="CQ695" s="56"/>
      <c r="CR695" s="56"/>
      <c r="CS695" s="56"/>
      <c r="CT695" s="56"/>
      <c r="CU695" s="56"/>
      <c r="CV695" s="56"/>
      <c r="CW695" s="56"/>
      <c r="CX695" s="56"/>
      <c r="CY695" s="56"/>
      <c r="CZ695" s="56"/>
      <c r="DA695" s="56"/>
      <c r="DB695" s="56"/>
      <c r="DC695" s="56"/>
      <c r="DD695" s="56"/>
      <c r="DE695" s="56"/>
      <c r="DF695" s="56"/>
      <c r="DG695" s="56"/>
      <c r="DH695" s="56"/>
      <c r="DI695" s="56"/>
      <c r="DJ695" s="56"/>
      <c r="DK695" s="56"/>
      <c r="DL695" s="56"/>
      <c r="DM695" s="56"/>
      <c r="DN695" s="56"/>
      <c r="DO695" s="56"/>
      <c r="DP695" s="56"/>
      <c r="DQ695" s="56"/>
      <c r="DR695" s="56"/>
      <c r="DS695" s="56"/>
      <c r="DT695" s="56"/>
      <c r="DU695" s="56"/>
      <c r="DV695" s="56"/>
      <c r="DW695" s="56"/>
      <c r="DX695" s="56"/>
      <c r="DY695" s="56"/>
      <c r="DZ695" s="56"/>
      <c r="EA695" s="56"/>
      <c r="EB695" s="56"/>
      <c r="EC695" s="56"/>
      <c r="ED695" s="56"/>
      <c r="EE695" s="56"/>
      <c r="EF695" s="56"/>
      <c r="EG695" s="56"/>
      <c r="EH695" s="56"/>
      <c r="EI695" s="56"/>
      <c r="EJ695" s="56"/>
      <c r="EK695" s="56"/>
      <c r="EL695" s="56"/>
      <c r="EM695" s="56"/>
      <c r="EN695" s="56"/>
      <c r="EO695" s="56"/>
      <c r="EP695" s="56"/>
      <c r="EQ695" s="56"/>
      <c r="ER695" s="56"/>
      <c r="ES695" s="56"/>
      <c r="ET695" s="56"/>
      <c r="EU695" s="56"/>
      <c r="EV695" s="56"/>
      <c r="EW695" s="56"/>
      <c r="EX695" s="56"/>
      <c r="EY695" s="56"/>
      <c r="EZ695" s="56"/>
      <c r="FA695" s="56"/>
      <c r="FB695" s="56"/>
      <c r="FC695" s="56"/>
      <c r="FD695" s="56"/>
      <c r="FE695" s="56"/>
      <c r="FF695" s="56"/>
      <c r="FG695" s="56"/>
      <c r="FH695" s="56"/>
      <c r="FI695" s="56"/>
      <c r="FJ695" s="56"/>
      <c r="FK695" s="56"/>
      <c r="FL695" s="56"/>
      <c r="FM695" s="56"/>
      <c r="FN695" s="56"/>
      <c r="FO695" s="56"/>
      <c r="FP695" s="56"/>
      <c r="FQ695" s="56"/>
      <c r="FR695" s="56"/>
      <c r="FS695" s="56"/>
      <c r="FT695" s="56"/>
      <c r="FU695" s="56"/>
      <c r="FV695" s="56"/>
      <c r="FW695" s="56"/>
      <c r="FX695" s="56"/>
      <c r="FY695" s="56"/>
      <c r="FZ695" s="56"/>
      <c r="GA695" s="56"/>
      <c r="GB695" s="56"/>
      <c r="GC695" s="56"/>
      <c r="GD695" s="56"/>
      <c r="GE695" s="56"/>
      <c r="GF695" s="56"/>
      <c r="GG695" s="56"/>
      <c r="GH695" s="56"/>
      <c r="GI695" s="56"/>
      <c r="GJ695" s="56"/>
      <c r="GK695" s="56"/>
      <c r="GL695" s="56"/>
      <c r="GM695" s="56"/>
      <c r="GN695" s="56"/>
      <c r="GO695" s="56"/>
      <c r="GP695" s="56"/>
      <c r="GQ695" s="56"/>
      <c r="GR695" s="56"/>
      <c r="GS695" s="56"/>
      <c r="GT695" s="56"/>
      <c r="GU695" s="56"/>
      <c r="GV695" s="56"/>
      <c r="GW695" s="56"/>
      <c r="GX695" s="56"/>
      <c r="GY695" s="56"/>
      <c r="GZ695" s="56"/>
      <c r="HA695" s="56"/>
      <c r="HB695" s="56"/>
      <c r="HC695" s="56"/>
      <c r="HD695" s="56"/>
      <c r="HE695" s="56"/>
      <c r="HF695" s="56"/>
      <c r="HG695" s="56"/>
      <c r="HH695" s="56"/>
      <c r="HI695" s="56"/>
      <c r="HJ695" s="56"/>
      <c r="HK695" s="56"/>
      <c r="HL695" s="56"/>
      <c r="HM695" s="56"/>
      <c r="HN695" s="56"/>
      <c r="HO695" s="56"/>
      <c r="HP695" s="56"/>
      <c r="HQ695" s="56"/>
      <c r="HR695" s="56"/>
      <c r="HS695" s="56"/>
      <c r="HT695" s="56"/>
      <c r="HU695" s="56"/>
      <c r="HV695" s="56"/>
      <c r="HW695" s="56"/>
      <c r="HX695" s="56"/>
      <c r="HY695" s="56"/>
      <c r="HZ695" s="56"/>
      <c r="IA695" s="56"/>
      <c r="IB695" s="56"/>
      <c r="IC695" s="56"/>
      <c r="ID695" s="56"/>
      <c r="IE695" s="56"/>
      <c r="IF695" s="56"/>
      <c r="IG695" s="56"/>
      <c r="IH695" s="56"/>
      <c r="II695" s="56"/>
    </row>
    <row r="696" spans="3:243" x14ac:dyDescent="0.25">
      <c r="C696" s="56"/>
      <c r="D696" s="56"/>
      <c r="E696" s="56"/>
      <c r="F696" s="354"/>
      <c r="G696" s="354"/>
      <c r="H696" s="56"/>
      <c r="I696" s="56"/>
      <c r="J696" s="56"/>
      <c r="K696" s="56"/>
      <c r="L696" s="56"/>
      <c r="M696" s="598"/>
      <c r="N696" s="56"/>
      <c r="O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c r="BY696" s="56"/>
      <c r="BZ696" s="56"/>
      <c r="CA696" s="56"/>
      <c r="CB696" s="56"/>
      <c r="CC696" s="56"/>
      <c r="CD696" s="56"/>
      <c r="CE696" s="56"/>
      <c r="CF696" s="56"/>
      <c r="CG696" s="56"/>
      <c r="CH696" s="56"/>
      <c r="CI696" s="56"/>
      <c r="CJ696" s="56"/>
      <c r="CK696" s="56"/>
      <c r="CL696" s="56"/>
      <c r="CM696" s="56"/>
      <c r="CN696" s="56"/>
      <c r="CO696" s="56"/>
      <c r="CP696" s="56"/>
      <c r="CQ696" s="56"/>
      <c r="CR696" s="56"/>
      <c r="CS696" s="56"/>
      <c r="CT696" s="56"/>
      <c r="CU696" s="56"/>
      <c r="CV696" s="56"/>
      <c r="CW696" s="56"/>
      <c r="CX696" s="56"/>
      <c r="CY696" s="56"/>
      <c r="CZ696" s="56"/>
      <c r="DA696" s="56"/>
      <c r="DB696" s="56"/>
      <c r="DC696" s="56"/>
      <c r="DD696" s="56"/>
      <c r="DE696" s="56"/>
      <c r="DF696" s="56"/>
      <c r="DG696" s="56"/>
      <c r="DH696" s="56"/>
      <c r="DI696" s="56"/>
      <c r="DJ696" s="56"/>
      <c r="DK696" s="56"/>
      <c r="DL696" s="56"/>
      <c r="DM696" s="56"/>
      <c r="DN696" s="56"/>
      <c r="DO696" s="56"/>
      <c r="DP696" s="56"/>
      <c r="DQ696" s="56"/>
      <c r="DR696" s="56"/>
      <c r="DS696" s="56"/>
      <c r="DT696" s="56"/>
      <c r="DU696" s="56"/>
      <c r="DV696" s="56"/>
      <c r="DW696" s="56"/>
      <c r="DX696" s="56"/>
      <c r="DY696" s="56"/>
      <c r="DZ696" s="56"/>
      <c r="EA696" s="56"/>
      <c r="EB696" s="56"/>
      <c r="EC696" s="56"/>
      <c r="ED696" s="56"/>
      <c r="EE696" s="56"/>
      <c r="EF696" s="56"/>
      <c r="EG696" s="56"/>
      <c r="EH696" s="56"/>
      <c r="EI696" s="56"/>
      <c r="EJ696" s="56"/>
      <c r="EK696" s="56"/>
      <c r="EL696" s="56"/>
      <c r="EM696" s="56"/>
      <c r="EN696" s="56"/>
      <c r="EO696" s="56"/>
      <c r="EP696" s="56"/>
      <c r="EQ696" s="56"/>
      <c r="ER696" s="56"/>
      <c r="ES696" s="56"/>
      <c r="ET696" s="56"/>
      <c r="EU696" s="56"/>
      <c r="EV696" s="56"/>
      <c r="EW696" s="56"/>
      <c r="EX696" s="56"/>
      <c r="EY696" s="56"/>
      <c r="EZ696" s="56"/>
      <c r="FA696" s="56"/>
      <c r="FB696" s="56"/>
      <c r="FC696" s="56"/>
      <c r="FD696" s="56"/>
      <c r="FE696" s="56"/>
      <c r="FF696" s="56"/>
      <c r="FG696" s="56"/>
      <c r="FH696" s="56"/>
      <c r="FI696" s="56"/>
      <c r="FJ696" s="56"/>
      <c r="FK696" s="56"/>
      <c r="FL696" s="56"/>
      <c r="FM696" s="56"/>
      <c r="FN696" s="56"/>
      <c r="FO696" s="56"/>
      <c r="FP696" s="56"/>
      <c r="FQ696" s="56"/>
      <c r="FR696" s="56"/>
      <c r="FS696" s="56"/>
      <c r="FT696" s="56"/>
      <c r="FU696" s="56"/>
      <c r="FV696" s="56"/>
      <c r="FW696" s="56"/>
      <c r="FX696" s="56"/>
      <c r="FY696" s="56"/>
      <c r="FZ696" s="56"/>
      <c r="GA696" s="56"/>
      <c r="GB696" s="56"/>
      <c r="GC696" s="56"/>
      <c r="GD696" s="56"/>
      <c r="GE696" s="56"/>
      <c r="GF696" s="56"/>
      <c r="GG696" s="56"/>
      <c r="GH696" s="56"/>
      <c r="GI696" s="56"/>
      <c r="GJ696" s="56"/>
      <c r="GK696" s="56"/>
      <c r="GL696" s="56"/>
      <c r="GM696" s="56"/>
      <c r="GN696" s="56"/>
      <c r="GO696" s="56"/>
      <c r="GP696" s="56"/>
      <c r="GQ696" s="56"/>
      <c r="GR696" s="56"/>
      <c r="GS696" s="56"/>
      <c r="GT696" s="56"/>
      <c r="GU696" s="56"/>
      <c r="GV696" s="56"/>
      <c r="GW696" s="56"/>
      <c r="GX696" s="56"/>
      <c r="GY696" s="56"/>
      <c r="GZ696" s="56"/>
      <c r="HA696" s="56"/>
      <c r="HB696" s="56"/>
      <c r="HC696" s="56"/>
      <c r="HD696" s="56"/>
      <c r="HE696" s="56"/>
      <c r="HF696" s="56"/>
      <c r="HG696" s="56"/>
      <c r="HH696" s="56"/>
      <c r="HI696" s="56"/>
      <c r="HJ696" s="56"/>
      <c r="HK696" s="56"/>
      <c r="HL696" s="56"/>
      <c r="HM696" s="56"/>
      <c r="HN696" s="56"/>
      <c r="HO696" s="56"/>
      <c r="HP696" s="56"/>
      <c r="HQ696" s="56"/>
      <c r="HR696" s="56"/>
      <c r="HS696" s="56"/>
      <c r="HT696" s="56"/>
      <c r="HU696" s="56"/>
      <c r="HV696" s="56"/>
      <c r="HW696" s="56"/>
      <c r="HX696" s="56"/>
      <c r="HY696" s="56"/>
      <c r="HZ696" s="56"/>
      <c r="IA696" s="56"/>
      <c r="IB696" s="56"/>
      <c r="IC696" s="56"/>
      <c r="ID696" s="56"/>
      <c r="IE696" s="56"/>
      <c r="IF696" s="56"/>
      <c r="IG696" s="56"/>
      <c r="IH696" s="56"/>
      <c r="II696" s="56"/>
    </row>
    <row r="697" spans="3:243" x14ac:dyDescent="0.25">
      <c r="C697" s="56"/>
      <c r="D697" s="56"/>
      <c r="E697" s="56"/>
      <c r="F697" s="354"/>
      <c r="G697" s="354"/>
      <c r="H697" s="56"/>
      <c r="I697" s="56"/>
      <c r="J697" s="56"/>
      <c r="K697" s="56"/>
      <c r="L697" s="56"/>
      <c r="M697" s="598"/>
      <c r="N697" s="56"/>
      <c r="O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c r="BY697" s="56"/>
      <c r="BZ697" s="56"/>
      <c r="CA697" s="56"/>
      <c r="CB697" s="56"/>
      <c r="CC697" s="56"/>
      <c r="CD697" s="56"/>
      <c r="CE697" s="56"/>
      <c r="CF697" s="56"/>
      <c r="CG697" s="56"/>
      <c r="CH697" s="56"/>
      <c r="CI697" s="56"/>
      <c r="CJ697" s="56"/>
      <c r="CK697" s="56"/>
      <c r="CL697" s="56"/>
      <c r="CM697" s="56"/>
      <c r="CN697" s="56"/>
      <c r="CO697" s="56"/>
      <c r="CP697" s="56"/>
      <c r="CQ697" s="56"/>
      <c r="CR697" s="56"/>
      <c r="CS697" s="56"/>
      <c r="CT697" s="56"/>
      <c r="CU697" s="56"/>
      <c r="CV697" s="56"/>
      <c r="CW697" s="56"/>
      <c r="CX697" s="56"/>
      <c r="CY697" s="56"/>
      <c r="CZ697" s="56"/>
      <c r="DA697" s="56"/>
      <c r="DB697" s="56"/>
      <c r="DC697" s="56"/>
      <c r="DD697" s="56"/>
      <c r="DE697" s="56"/>
      <c r="DF697" s="56"/>
      <c r="DG697" s="56"/>
      <c r="DH697" s="56"/>
      <c r="DI697" s="56"/>
      <c r="DJ697" s="56"/>
      <c r="DK697" s="56"/>
      <c r="DL697" s="56"/>
      <c r="DM697" s="56"/>
      <c r="DN697" s="56"/>
      <c r="DO697" s="56"/>
      <c r="DP697" s="56"/>
      <c r="DQ697" s="56"/>
      <c r="DR697" s="56"/>
      <c r="DS697" s="56"/>
      <c r="DT697" s="56"/>
      <c r="DU697" s="56"/>
      <c r="DV697" s="56"/>
      <c r="DW697" s="56"/>
      <c r="DX697" s="56"/>
      <c r="DY697" s="56"/>
      <c r="DZ697" s="56"/>
      <c r="EA697" s="56"/>
      <c r="EB697" s="56"/>
      <c r="EC697" s="56"/>
      <c r="ED697" s="56"/>
      <c r="EE697" s="56"/>
      <c r="EF697" s="56"/>
      <c r="EG697" s="56"/>
      <c r="EH697" s="56"/>
      <c r="EI697" s="56"/>
      <c r="EJ697" s="56"/>
      <c r="EK697" s="56"/>
      <c r="EL697" s="56"/>
      <c r="EM697" s="56"/>
      <c r="EN697" s="56"/>
      <c r="EO697" s="56"/>
      <c r="EP697" s="56"/>
      <c r="EQ697" s="56"/>
      <c r="ER697" s="56"/>
      <c r="ES697" s="56"/>
      <c r="ET697" s="56"/>
      <c r="EU697" s="56"/>
      <c r="EV697" s="56"/>
      <c r="EW697" s="56"/>
      <c r="EX697" s="56"/>
      <c r="EY697" s="56"/>
      <c r="EZ697" s="56"/>
      <c r="FA697" s="56"/>
      <c r="FB697" s="56"/>
      <c r="FC697" s="56"/>
      <c r="FD697" s="56"/>
      <c r="FE697" s="56"/>
      <c r="FF697" s="56"/>
      <c r="FG697" s="56"/>
      <c r="FH697" s="56"/>
      <c r="FI697" s="56"/>
      <c r="FJ697" s="56"/>
      <c r="FK697" s="56"/>
      <c r="FL697" s="56"/>
      <c r="FM697" s="56"/>
      <c r="FN697" s="56"/>
      <c r="FO697" s="56"/>
      <c r="FP697" s="56"/>
      <c r="FQ697" s="56"/>
      <c r="FR697" s="56"/>
      <c r="FS697" s="56"/>
      <c r="FT697" s="56"/>
      <c r="FU697" s="56"/>
      <c r="FV697" s="56"/>
      <c r="FW697" s="56"/>
      <c r="FX697" s="56"/>
      <c r="FY697" s="56"/>
      <c r="FZ697" s="56"/>
      <c r="GA697" s="56"/>
      <c r="GB697" s="56"/>
      <c r="GC697" s="56"/>
      <c r="GD697" s="56"/>
      <c r="GE697" s="56"/>
      <c r="GF697" s="56"/>
      <c r="GG697" s="56"/>
      <c r="GH697" s="56"/>
      <c r="GI697" s="56"/>
      <c r="GJ697" s="56"/>
      <c r="GK697" s="56"/>
      <c r="GL697" s="56"/>
      <c r="GM697" s="56"/>
      <c r="GN697" s="56"/>
      <c r="GO697" s="56"/>
      <c r="GP697" s="56"/>
      <c r="GQ697" s="56"/>
      <c r="GR697" s="56"/>
      <c r="GS697" s="56"/>
      <c r="GT697" s="56"/>
      <c r="GU697" s="56"/>
      <c r="GV697" s="56"/>
      <c r="GW697" s="56"/>
      <c r="GX697" s="56"/>
      <c r="GY697" s="56"/>
      <c r="GZ697" s="56"/>
      <c r="HA697" s="56"/>
      <c r="HB697" s="56"/>
      <c r="HC697" s="56"/>
      <c r="HD697" s="56"/>
      <c r="HE697" s="56"/>
      <c r="HF697" s="56"/>
      <c r="HG697" s="56"/>
      <c r="HH697" s="56"/>
      <c r="HI697" s="56"/>
      <c r="HJ697" s="56"/>
      <c r="HK697" s="56"/>
      <c r="HL697" s="56"/>
      <c r="HM697" s="56"/>
      <c r="HN697" s="56"/>
      <c r="HO697" s="56"/>
      <c r="HP697" s="56"/>
      <c r="HQ697" s="56"/>
      <c r="HR697" s="56"/>
      <c r="HS697" s="56"/>
      <c r="HT697" s="56"/>
      <c r="HU697" s="56"/>
      <c r="HV697" s="56"/>
      <c r="HW697" s="56"/>
      <c r="HX697" s="56"/>
      <c r="HY697" s="56"/>
      <c r="HZ697" s="56"/>
      <c r="IA697" s="56"/>
      <c r="IB697" s="56"/>
      <c r="IC697" s="56"/>
      <c r="ID697" s="56"/>
      <c r="IE697" s="56"/>
      <c r="IF697" s="56"/>
      <c r="IG697" s="56"/>
      <c r="IH697" s="56"/>
      <c r="II697" s="56"/>
    </row>
    <row r="698" spans="3:243" x14ac:dyDescent="0.25">
      <c r="C698" s="56"/>
      <c r="D698" s="56"/>
      <c r="E698" s="56"/>
      <c r="F698" s="354"/>
      <c r="G698" s="354"/>
      <c r="H698" s="56"/>
      <c r="I698" s="56"/>
      <c r="J698" s="56"/>
      <c r="K698" s="56"/>
      <c r="L698" s="56"/>
      <c r="M698" s="598"/>
      <c r="N698" s="56"/>
      <c r="O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c r="BY698" s="56"/>
      <c r="BZ698" s="56"/>
      <c r="CA698" s="56"/>
      <c r="CB698" s="56"/>
      <c r="CC698" s="56"/>
      <c r="CD698" s="56"/>
      <c r="CE698" s="56"/>
      <c r="CF698" s="56"/>
      <c r="CG698" s="56"/>
      <c r="CH698" s="56"/>
      <c r="CI698" s="56"/>
      <c r="CJ698" s="56"/>
      <c r="CK698" s="56"/>
      <c r="CL698" s="56"/>
      <c r="CM698" s="56"/>
      <c r="CN698" s="56"/>
      <c r="CO698" s="56"/>
      <c r="CP698" s="56"/>
      <c r="CQ698" s="56"/>
      <c r="CR698" s="56"/>
      <c r="CS698" s="56"/>
      <c r="CT698" s="56"/>
      <c r="CU698" s="56"/>
      <c r="CV698" s="56"/>
      <c r="CW698" s="56"/>
      <c r="CX698" s="56"/>
      <c r="CY698" s="56"/>
      <c r="CZ698" s="56"/>
      <c r="DA698" s="56"/>
      <c r="DB698" s="56"/>
      <c r="DC698" s="56"/>
      <c r="DD698" s="56"/>
      <c r="DE698" s="56"/>
      <c r="DF698" s="56"/>
      <c r="DG698" s="56"/>
      <c r="DH698" s="56"/>
      <c r="DI698" s="56"/>
      <c r="DJ698" s="56"/>
      <c r="DK698" s="56"/>
      <c r="DL698" s="56"/>
      <c r="DM698" s="56"/>
      <c r="DN698" s="56"/>
      <c r="DO698" s="56"/>
      <c r="DP698" s="56"/>
      <c r="DQ698" s="56"/>
      <c r="DR698" s="56"/>
      <c r="DS698" s="56"/>
      <c r="DT698" s="56"/>
      <c r="DU698" s="56"/>
      <c r="DV698" s="56"/>
      <c r="DW698" s="56"/>
      <c r="DX698" s="56"/>
      <c r="DY698" s="56"/>
      <c r="DZ698" s="56"/>
      <c r="EA698" s="56"/>
      <c r="EB698" s="56"/>
      <c r="EC698" s="56"/>
      <c r="ED698" s="56"/>
      <c r="EE698" s="56"/>
      <c r="EF698" s="56"/>
      <c r="EG698" s="56"/>
      <c r="EH698" s="56"/>
      <c r="EI698" s="56"/>
      <c r="EJ698" s="56"/>
      <c r="EK698" s="56"/>
      <c r="EL698" s="56"/>
      <c r="EM698" s="56"/>
      <c r="EN698" s="56"/>
      <c r="EO698" s="56"/>
      <c r="EP698" s="56"/>
      <c r="EQ698" s="56"/>
      <c r="ER698" s="56"/>
      <c r="ES698" s="56"/>
      <c r="ET698" s="56"/>
      <c r="EU698" s="56"/>
      <c r="EV698" s="56"/>
      <c r="EW698" s="56"/>
      <c r="EX698" s="56"/>
      <c r="EY698" s="56"/>
      <c r="EZ698" s="56"/>
      <c r="FA698" s="56"/>
      <c r="FB698" s="56"/>
      <c r="FC698" s="56"/>
      <c r="FD698" s="56"/>
      <c r="FE698" s="56"/>
      <c r="FF698" s="56"/>
      <c r="FG698" s="56"/>
      <c r="FH698" s="56"/>
      <c r="FI698" s="56"/>
      <c r="FJ698" s="56"/>
      <c r="FK698" s="56"/>
      <c r="FL698" s="56"/>
      <c r="FM698" s="56"/>
      <c r="FN698" s="56"/>
      <c r="FO698" s="56"/>
      <c r="FP698" s="56"/>
      <c r="FQ698" s="56"/>
      <c r="FR698" s="56"/>
      <c r="FS698" s="56"/>
      <c r="FT698" s="56"/>
      <c r="FU698" s="56"/>
      <c r="FV698" s="56"/>
      <c r="FW698" s="56"/>
      <c r="FX698" s="56"/>
      <c r="FY698" s="56"/>
      <c r="FZ698" s="56"/>
      <c r="GA698" s="56"/>
      <c r="GB698" s="56"/>
      <c r="GC698" s="56"/>
      <c r="GD698" s="56"/>
      <c r="GE698" s="56"/>
      <c r="GF698" s="56"/>
      <c r="GG698" s="56"/>
      <c r="GH698" s="56"/>
      <c r="GI698" s="56"/>
      <c r="GJ698" s="56"/>
      <c r="GK698" s="56"/>
      <c r="GL698" s="56"/>
      <c r="GM698" s="56"/>
      <c r="GN698" s="56"/>
      <c r="GO698" s="56"/>
      <c r="GP698" s="56"/>
      <c r="GQ698" s="56"/>
      <c r="GR698" s="56"/>
      <c r="GS698" s="56"/>
      <c r="GT698" s="56"/>
      <c r="GU698" s="56"/>
      <c r="GV698" s="56"/>
      <c r="GW698" s="56"/>
      <c r="GX698" s="56"/>
      <c r="GY698" s="56"/>
      <c r="GZ698" s="56"/>
      <c r="HA698" s="56"/>
      <c r="HB698" s="56"/>
      <c r="HC698" s="56"/>
      <c r="HD698" s="56"/>
      <c r="HE698" s="56"/>
      <c r="HF698" s="56"/>
      <c r="HG698" s="56"/>
      <c r="HH698" s="56"/>
      <c r="HI698" s="56"/>
      <c r="HJ698" s="56"/>
      <c r="HK698" s="56"/>
      <c r="HL698" s="56"/>
      <c r="HM698" s="56"/>
      <c r="HN698" s="56"/>
      <c r="HO698" s="56"/>
      <c r="HP698" s="56"/>
      <c r="HQ698" s="56"/>
      <c r="HR698" s="56"/>
      <c r="HS698" s="56"/>
      <c r="HT698" s="56"/>
      <c r="HU698" s="56"/>
      <c r="HV698" s="56"/>
      <c r="HW698" s="56"/>
      <c r="HX698" s="56"/>
      <c r="HY698" s="56"/>
      <c r="HZ698" s="56"/>
      <c r="IA698" s="56"/>
      <c r="IB698" s="56"/>
      <c r="IC698" s="56"/>
      <c r="ID698" s="56"/>
      <c r="IE698" s="56"/>
      <c r="IF698" s="56"/>
      <c r="IG698" s="56"/>
      <c r="IH698" s="56"/>
      <c r="II698" s="56"/>
    </row>
    <row r="699" spans="3:243" x14ac:dyDescent="0.25">
      <c r="C699" s="56"/>
      <c r="D699" s="56"/>
      <c r="E699" s="56"/>
      <c r="F699" s="354"/>
      <c r="G699" s="354"/>
      <c r="H699" s="56"/>
      <c r="I699" s="56"/>
      <c r="J699" s="56"/>
      <c r="K699" s="56"/>
      <c r="L699" s="56"/>
      <c r="M699" s="598"/>
      <c r="N699" s="56"/>
      <c r="O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c r="BY699" s="56"/>
      <c r="BZ699" s="56"/>
      <c r="CA699" s="56"/>
      <c r="CB699" s="56"/>
      <c r="CC699" s="56"/>
      <c r="CD699" s="56"/>
      <c r="CE699" s="56"/>
      <c r="CF699" s="56"/>
      <c r="CG699" s="56"/>
      <c r="CH699" s="56"/>
      <c r="CI699" s="56"/>
      <c r="CJ699" s="56"/>
      <c r="CK699" s="56"/>
      <c r="CL699" s="56"/>
      <c r="CM699" s="56"/>
      <c r="CN699" s="56"/>
      <c r="CO699" s="56"/>
      <c r="CP699" s="56"/>
      <c r="CQ699" s="56"/>
      <c r="CR699" s="56"/>
      <c r="CS699" s="56"/>
      <c r="CT699" s="56"/>
      <c r="CU699" s="56"/>
      <c r="CV699" s="56"/>
      <c r="CW699" s="56"/>
      <c r="CX699" s="56"/>
      <c r="CY699" s="56"/>
      <c r="CZ699" s="56"/>
      <c r="DA699" s="56"/>
      <c r="DB699" s="56"/>
      <c r="DC699" s="56"/>
      <c r="DD699" s="56"/>
      <c r="DE699" s="56"/>
      <c r="DF699" s="56"/>
      <c r="DG699" s="56"/>
      <c r="DH699" s="56"/>
      <c r="DI699" s="56"/>
      <c r="DJ699" s="56"/>
      <c r="DK699" s="56"/>
      <c r="DL699" s="56"/>
      <c r="DM699" s="56"/>
      <c r="DN699" s="56"/>
      <c r="DO699" s="56"/>
      <c r="DP699" s="56"/>
      <c r="DQ699" s="56"/>
      <c r="DR699" s="56"/>
      <c r="DS699" s="56"/>
      <c r="DT699" s="56"/>
      <c r="DU699" s="56"/>
      <c r="DV699" s="56"/>
      <c r="DW699" s="56"/>
      <c r="DX699" s="56"/>
      <c r="DY699" s="56"/>
      <c r="DZ699" s="56"/>
      <c r="EA699" s="56"/>
      <c r="EB699" s="56"/>
      <c r="EC699" s="56"/>
      <c r="ED699" s="56"/>
      <c r="EE699" s="56"/>
      <c r="EF699" s="56"/>
      <c r="EG699" s="56"/>
      <c r="EH699" s="56"/>
      <c r="EI699" s="56"/>
      <c r="EJ699" s="56"/>
      <c r="EK699" s="56"/>
      <c r="EL699" s="56"/>
      <c r="EM699" s="56"/>
      <c r="EN699" s="56"/>
      <c r="EO699" s="56"/>
      <c r="EP699" s="56"/>
      <c r="EQ699" s="56"/>
      <c r="ER699" s="56"/>
      <c r="ES699" s="56"/>
      <c r="ET699" s="56"/>
      <c r="EU699" s="56"/>
      <c r="EV699" s="56"/>
      <c r="EW699" s="56"/>
      <c r="EX699" s="56"/>
      <c r="EY699" s="56"/>
      <c r="EZ699" s="56"/>
      <c r="FA699" s="56"/>
      <c r="FB699" s="56"/>
      <c r="FC699" s="56"/>
      <c r="FD699" s="56"/>
      <c r="FE699" s="56"/>
      <c r="FF699" s="56"/>
      <c r="FG699" s="56"/>
      <c r="FH699" s="56"/>
      <c r="FI699" s="56"/>
      <c r="FJ699" s="56"/>
      <c r="FK699" s="56"/>
      <c r="FL699" s="56"/>
      <c r="FM699" s="56"/>
      <c r="FN699" s="56"/>
      <c r="FO699" s="56"/>
      <c r="FP699" s="56"/>
      <c r="FQ699" s="56"/>
      <c r="FR699" s="56"/>
      <c r="FS699" s="56"/>
      <c r="FT699" s="56"/>
      <c r="FU699" s="56"/>
      <c r="FV699" s="56"/>
      <c r="FW699" s="56"/>
      <c r="FX699" s="56"/>
      <c r="FY699" s="56"/>
      <c r="FZ699" s="56"/>
      <c r="GA699" s="56"/>
      <c r="GB699" s="56"/>
      <c r="GC699" s="56"/>
      <c r="GD699" s="56"/>
      <c r="GE699" s="56"/>
      <c r="GF699" s="56"/>
      <c r="GG699" s="56"/>
      <c r="GH699" s="56"/>
      <c r="GI699" s="56"/>
      <c r="GJ699" s="56"/>
      <c r="GK699" s="56"/>
      <c r="GL699" s="56"/>
      <c r="GM699" s="56"/>
      <c r="GN699" s="56"/>
      <c r="GO699" s="56"/>
      <c r="GP699" s="56"/>
      <c r="GQ699" s="56"/>
      <c r="GR699" s="56"/>
      <c r="GS699" s="56"/>
      <c r="GT699" s="56"/>
      <c r="GU699" s="56"/>
      <c r="GV699" s="56"/>
      <c r="GW699" s="56"/>
      <c r="GX699" s="56"/>
      <c r="GY699" s="56"/>
      <c r="GZ699" s="56"/>
      <c r="HA699" s="56"/>
      <c r="HB699" s="56"/>
      <c r="HC699" s="56"/>
      <c r="HD699" s="56"/>
      <c r="HE699" s="56"/>
      <c r="HF699" s="56"/>
      <c r="HG699" s="56"/>
      <c r="HH699" s="56"/>
      <c r="HI699" s="56"/>
      <c r="HJ699" s="56"/>
      <c r="HK699" s="56"/>
      <c r="HL699" s="56"/>
      <c r="HM699" s="56"/>
      <c r="HN699" s="56"/>
      <c r="HO699" s="56"/>
      <c r="HP699" s="56"/>
      <c r="HQ699" s="56"/>
      <c r="HR699" s="56"/>
      <c r="HS699" s="56"/>
      <c r="HT699" s="56"/>
      <c r="HU699" s="56"/>
      <c r="HV699" s="56"/>
      <c r="HW699" s="56"/>
      <c r="HX699" s="56"/>
      <c r="HY699" s="56"/>
      <c r="HZ699" s="56"/>
      <c r="IA699" s="56"/>
      <c r="IB699" s="56"/>
      <c r="IC699" s="56"/>
      <c r="ID699" s="56"/>
      <c r="IE699" s="56"/>
      <c r="IF699" s="56"/>
      <c r="IG699" s="56"/>
      <c r="IH699" s="56"/>
      <c r="II699" s="56"/>
    </row>
    <row r="700" spans="3:243" x14ac:dyDescent="0.25">
      <c r="C700" s="56"/>
      <c r="D700" s="56"/>
      <c r="E700" s="56"/>
      <c r="F700" s="354"/>
      <c r="G700" s="354"/>
      <c r="H700" s="56"/>
      <c r="I700" s="56"/>
      <c r="J700" s="56"/>
      <c r="K700" s="56"/>
      <c r="L700" s="56"/>
      <c r="M700" s="598"/>
      <c r="N700" s="56"/>
      <c r="O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c r="BY700" s="56"/>
      <c r="BZ700" s="56"/>
      <c r="CA700" s="56"/>
      <c r="CB700" s="56"/>
      <c r="CC700" s="56"/>
      <c r="CD700" s="56"/>
      <c r="CE700" s="56"/>
      <c r="CF700" s="56"/>
      <c r="CG700" s="56"/>
      <c r="CH700" s="56"/>
      <c r="CI700" s="56"/>
      <c r="CJ700" s="56"/>
      <c r="CK700" s="56"/>
      <c r="CL700" s="56"/>
      <c r="CM700" s="56"/>
      <c r="CN700" s="56"/>
      <c r="CO700" s="56"/>
      <c r="CP700" s="56"/>
      <c r="CQ700" s="56"/>
      <c r="CR700" s="56"/>
      <c r="CS700" s="56"/>
      <c r="CT700" s="56"/>
      <c r="CU700" s="56"/>
      <c r="CV700" s="56"/>
      <c r="CW700" s="56"/>
      <c r="CX700" s="56"/>
      <c r="CY700" s="56"/>
      <c r="CZ700" s="56"/>
      <c r="DA700" s="56"/>
      <c r="DB700" s="56"/>
      <c r="DC700" s="56"/>
      <c r="DD700" s="56"/>
      <c r="DE700" s="56"/>
      <c r="DF700" s="56"/>
      <c r="DG700" s="56"/>
      <c r="DH700" s="56"/>
      <c r="DI700" s="56"/>
      <c r="DJ700" s="56"/>
      <c r="DK700" s="56"/>
      <c r="DL700" s="56"/>
      <c r="DM700" s="56"/>
      <c r="DN700" s="56"/>
      <c r="DO700" s="56"/>
      <c r="DP700" s="56"/>
      <c r="DQ700" s="56"/>
      <c r="DR700" s="56"/>
      <c r="DS700" s="56"/>
      <c r="DT700" s="56"/>
      <c r="DU700" s="56"/>
      <c r="DV700" s="56"/>
      <c r="DW700" s="56"/>
      <c r="DX700" s="56"/>
      <c r="DY700" s="56"/>
      <c r="DZ700" s="56"/>
      <c r="EA700" s="56"/>
      <c r="EB700" s="56"/>
      <c r="EC700" s="56"/>
      <c r="ED700" s="56"/>
      <c r="EE700" s="56"/>
      <c r="EF700" s="56"/>
      <c r="EG700" s="56"/>
      <c r="EH700" s="56"/>
      <c r="EI700" s="56"/>
      <c r="EJ700" s="56"/>
      <c r="EK700" s="56"/>
      <c r="EL700" s="56"/>
      <c r="EM700" s="56"/>
      <c r="EN700" s="56"/>
      <c r="EO700" s="56"/>
      <c r="EP700" s="56"/>
      <c r="EQ700" s="56"/>
      <c r="ER700" s="56"/>
      <c r="ES700" s="56"/>
      <c r="ET700" s="56"/>
      <c r="EU700" s="56"/>
      <c r="EV700" s="56"/>
      <c r="EW700" s="56"/>
      <c r="EX700" s="56"/>
      <c r="EY700" s="56"/>
      <c r="EZ700" s="56"/>
      <c r="FA700" s="56"/>
      <c r="FB700" s="56"/>
      <c r="FC700" s="56"/>
      <c r="FD700" s="56"/>
      <c r="FE700" s="56"/>
      <c r="FF700" s="56"/>
      <c r="FG700" s="56"/>
      <c r="FH700" s="56"/>
      <c r="FI700" s="56"/>
      <c r="FJ700" s="56"/>
      <c r="FK700" s="56"/>
      <c r="FL700" s="56"/>
      <c r="FM700" s="56"/>
      <c r="FN700" s="56"/>
      <c r="FO700" s="56"/>
      <c r="FP700" s="56"/>
      <c r="FQ700" s="56"/>
      <c r="FR700" s="56"/>
      <c r="FS700" s="56"/>
      <c r="FT700" s="56"/>
      <c r="FU700" s="56"/>
      <c r="FV700" s="56"/>
      <c r="FW700" s="56"/>
      <c r="FX700" s="56"/>
      <c r="FY700" s="56"/>
      <c r="FZ700" s="56"/>
      <c r="GA700" s="56"/>
      <c r="GB700" s="56"/>
      <c r="GC700" s="56"/>
      <c r="GD700" s="56"/>
      <c r="GE700" s="56"/>
      <c r="GF700" s="56"/>
      <c r="GG700" s="56"/>
      <c r="GH700" s="56"/>
      <c r="GI700" s="56"/>
      <c r="GJ700" s="56"/>
      <c r="GK700" s="56"/>
      <c r="GL700" s="56"/>
      <c r="GM700" s="56"/>
      <c r="GN700" s="56"/>
      <c r="GO700" s="56"/>
      <c r="GP700" s="56"/>
      <c r="GQ700" s="56"/>
      <c r="GR700" s="56"/>
      <c r="GS700" s="56"/>
      <c r="GT700" s="56"/>
      <c r="GU700" s="56"/>
      <c r="GV700" s="56"/>
      <c r="GW700" s="56"/>
      <c r="GX700" s="56"/>
      <c r="GY700" s="56"/>
      <c r="GZ700" s="56"/>
      <c r="HA700" s="56"/>
      <c r="HB700" s="56"/>
      <c r="HC700" s="56"/>
      <c r="HD700" s="56"/>
      <c r="HE700" s="56"/>
      <c r="HF700" s="56"/>
      <c r="HG700" s="56"/>
      <c r="HH700" s="56"/>
      <c r="HI700" s="56"/>
      <c r="HJ700" s="56"/>
      <c r="HK700" s="56"/>
      <c r="HL700" s="56"/>
      <c r="HM700" s="56"/>
      <c r="HN700" s="56"/>
      <c r="HO700" s="56"/>
      <c r="HP700" s="56"/>
      <c r="HQ700" s="56"/>
      <c r="HR700" s="56"/>
      <c r="HS700" s="56"/>
      <c r="HT700" s="56"/>
      <c r="HU700" s="56"/>
      <c r="HV700" s="56"/>
      <c r="HW700" s="56"/>
      <c r="HX700" s="56"/>
      <c r="HY700" s="56"/>
      <c r="HZ700" s="56"/>
      <c r="IA700" s="56"/>
      <c r="IB700" s="56"/>
      <c r="IC700" s="56"/>
      <c r="ID700" s="56"/>
      <c r="IE700" s="56"/>
      <c r="IF700" s="56"/>
      <c r="IG700" s="56"/>
      <c r="IH700" s="56"/>
      <c r="II700" s="56"/>
    </row>
    <row r="701" spans="3:243" x14ac:dyDescent="0.25">
      <c r="C701" s="56"/>
      <c r="D701" s="56"/>
      <c r="E701" s="56"/>
      <c r="F701" s="354"/>
      <c r="G701" s="354"/>
      <c r="H701" s="56"/>
      <c r="I701" s="56"/>
      <c r="J701" s="56"/>
      <c r="K701" s="56"/>
      <c r="L701" s="56"/>
      <c r="M701" s="598"/>
      <c r="N701" s="56"/>
      <c r="O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c r="BY701" s="56"/>
      <c r="BZ701" s="56"/>
      <c r="CA701" s="56"/>
      <c r="CB701" s="56"/>
      <c r="CC701" s="56"/>
      <c r="CD701" s="56"/>
      <c r="CE701" s="56"/>
      <c r="CF701" s="56"/>
      <c r="CG701" s="56"/>
      <c r="CH701" s="56"/>
      <c r="CI701" s="56"/>
      <c r="CJ701" s="56"/>
      <c r="CK701" s="56"/>
      <c r="CL701" s="56"/>
      <c r="CM701" s="56"/>
      <c r="CN701" s="56"/>
      <c r="CO701" s="56"/>
      <c r="CP701" s="56"/>
      <c r="CQ701" s="56"/>
      <c r="CR701" s="56"/>
      <c r="CS701" s="56"/>
      <c r="CT701" s="56"/>
      <c r="CU701" s="56"/>
      <c r="CV701" s="56"/>
      <c r="CW701" s="56"/>
      <c r="CX701" s="56"/>
      <c r="CY701" s="56"/>
      <c r="CZ701" s="56"/>
      <c r="DA701" s="56"/>
      <c r="DB701" s="56"/>
      <c r="DC701" s="56"/>
      <c r="DD701" s="56"/>
      <c r="DE701" s="56"/>
      <c r="DF701" s="56"/>
      <c r="DG701" s="56"/>
      <c r="DH701" s="56"/>
      <c r="DI701" s="56"/>
      <c r="DJ701" s="56"/>
      <c r="DK701" s="56"/>
      <c r="DL701" s="56"/>
      <c r="DM701" s="56"/>
      <c r="DN701" s="56"/>
      <c r="DO701" s="56"/>
      <c r="DP701" s="56"/>
      <c r="DQ701" s="56"/>
      <c r="DR701" s="56"/>
      <c r="DS701" s="56"/>
      <c r="DT701" s="56"/>
      <c r="DU701" s="56"/>
      <c r="DV701" s="56"/>
      <c r="DW701" s="56"/>
      <c r="DX701" s="56"/>
      <c r="DY701" s="56"/>
      <c r="DZ701" s="56"/>
      <c r="EA701" s="56"/>
      <c r="EB701" s="56"/>
      <c r="EC701" s="56"/>
      <c r="ED701" s="56"/>
      <c r="EE701" s="56"/>
      <c r="EF701" s="56"/>
      <c r="EG701" s="56"/>
      <c r="EH701" s="56"/>
      <c r="EI701" s="56"/>
      <c r="EJ701" s="56"/>
      <c r="EK701" s="56"/>
      <c r="EL701" s="56"/>
      <c r="EM701" s="56"/>
      <c r="EN701" s="56"/>
      <c r="EO701" s="56"/>
      <c r="EP701" s="56"/>
      <c r="EQ701" s="56"/>
      <c r="ER701" s="56"/>
      <c r="ES701" s="56"/>
      <c r="ET701" s="56"/>
      <c r="EU701" s="56"/>
      <c r="EV701" s="56"/>
      <c r="EW701" s="56"/>
      <c r="EX701" s="56"/>
      <c r="EY701" s="56"/>
      <c r="EZ701" s="56"/>
      <c r="FA701" s="56"/>
      <c r="FB701" s="56"/>
      <c r="FC701" s="56"/>
      <c r="FD701" s="56"/>
      <c r="FE701" s="56"/>
      <c r="FF701" s="56"/>
      <c r="FG701" s="56"/>
      <c r="FH701" s="56"/>
      <c r="FI701" s="56"/>
      <c r="FJ701" s="56"/>
      <c r="FK701" s="56"/>
      <c r="FL701" s="56"/>
      <c r="FM701" s="56"/>
      <c r="FN701" s="56"/>
      <c r="FO701" s="56"/>
      <c r="FP701" s="56"/>
      <c r="FQ701" s="56"/>
      <c r="FR701" s="56"/>
      <c r="FS701" s="56"/>
      <c r="FT701" s="56"/>
      <c r="FU701" s="56"/>
      <c r="FV701" s="56"/>
      <c r="FW701" s="56"/>
      <c r="FX701" s="56"/>
      <c r="FY701" s="56"/>
      <c r="FZ701" s="56"/>
      <c r="GA701" s="56"/>
      <c r="GB701" s="56"/>
      <c r="GC701" s="56"/>
      <c r="GD701" s="56"/>
      <c r="GE701" s="56"/>
      <c r="GF701" s="56"/>
      <c r="GG701" s="56"/>
      <c r="GH701" s="56"/>
      <c r="GI701" s="56"/>
      <c r="GJ701" s="56"/>
      <c r="GK701" s="56"/>
      <c r="GL701" s="56"/>
      <c r="GM701" s="56"/>
      <c r="GN701" s="56"/>
      <c r="GO701" s="56"/>
      <c r="GP701" s="56"/>
      <c r="GQ701" s="56"/>
      <c r="GR701" s="56"/>
      <c r="GS701" s="56"/>
      <c r="GT701" s="56"/>
      <c r="GU701" s="56"/>
      <c r="GV701" s="56"/>
      <c r="GW701" s="56"/>
      <c r="GX701" s="56"/>
      <c r="GY701" s="56"/>
      <c r="GZ701" s="56"/>
      <c r="HA701" s="56"/>
      <c r="HB701" s="56"/>
      <c r="HC701" s="56"/>
      <c r="HD701" s="56"/>
      <c r="HE701" s="56"/>
      <c r="HF701" s="56"/>
      <c r="HG701" s="56"/>
      <c r="HH701" s="56"/>
      <c r="HI701" s="56"/>
      <c r="HJ701" s="56"/>
      <c r="HK701" s="56"/>
      <c r="HL701" s="56"/>
      <c r="HM701" s="56"/>
      <c r="HN701" s="56"/>
      <c r="HO701" s="56"/>
      <c r="HP701" s="56"/>
      <c r="HQ701" s="56"/>
      <c r="HR701" s="56"/>
      <c r="HS701" s="56"/>
      <c r="HT701" s="56"/>
      <c r="HU701" s="56"/>
      <c r="HV701" s="56"/>
      <c r="HW701" s="56"/>
      <c r="HX701" s="56"/>
      <c r="HY701" s="56"/>
      <c r="HZ701" s="56"/>
      <c r="IA701" s="56"/>
      <c r="IB701" s="56"/>
      <c r="IC701" s="56"/>
      <c r="ID701" s="56"/>
      <c r="IE701" s="56"/>
      <c r="IF701" s="56"/>
      <c r="IG701" s="56"/>
      <c r="IH701" s="56"/>
      <c r="II701" s="56"/>
    </row>
    <row r="702" spans="3:243" x14ac:dyDescent="0.25">
      <c r="C702" s="56"/>
      <c r="D702" s="56"/>
      <c r="E702" s="56"/>
      <c r="F702" s="354"/>
      <c r="G702" s="354"/>
      <c r="H702" s="56"/>
      <c r="I702" s="56"/>
      <c r="J702" s="56"/>
      <c r="K702" s="56"/>
      <c r="L702" s="56"/>
      <c r="M702" s="598"/>
      <c r="N702" s="56"/>
      <c r="O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c r="BY702" s="56"/>
      <c r="BZ702" s="56"/>
      <c r="CA702" s="56"/>
      <c r="CB702" s="56"/>
      <c r="CC702" s="56"/>
      <c r="CD702" s="56"/>
      <c r="CE702" s="56"/>
      <c r="CF702" s="56"/>
      <c r="CG702" s="56"/>
      <c r="CH702" s="56"/>
      <c r="CI702" s="56"/>
      <c r="CJ702" s="56"/>
      <c r="CK702" s="56"/>
      <c r="CL702" s="56"/>
      <c r="CM702" s="56"/>
      <c r="CN702" s="56"/>
      <c r="CO702" s="56"/>
      <c r="CP702" s="56"/>
      <c r="CQ702" s="56"/>
      <c r="CR702" s="56"/>
      <c r="CS702" s="56"/>
      <c r="CT702" s="56"/>
      <c r="CU702" s="56"/>
      <c r="CV702" s="56"/>
      <c r="CW702" s="56"/>
      <c r="CX702" s="56"/>
      <c r="CY702" s="56"/>
      <c r="CZ702" s="56"/>
      <c r="DA702" s="56"/>
      <c r="DB702" s="56"/>
      <c r="DC702" s="56"/>
      <c r="DD702" s="56"/>
      <c r="DE702" s="56"/>
      <c r="DF702" s="56"/>
      <c r="DG702" s="56"/>
      <c r="DH702" s="56"/>
      <c r="DI702" s="56"/>
      <c r="DJ702" s="56"/>
      <c r="DK702" s="56"/>
      <c r="DL702" s="56"/>
      <c r="DM702" s="56"/>
      <c r="DN702" s="56"/>
      <c r="DO702" s="56"/>
      <c r="DP702" s="56"/>
      <c r="DQ702" s="56"/>
      <c r="DR702" s="56"/>
      <c r="DS702" s="56"/>
      <c r="DT702" s="56"/>
      <c r="DU702" s="56"/>
      <c r="DV702" s="56"/>
      <c r="DW702" s="56"/>
      <c r="DX702" s="56"/>
      <c r="DY702" s="56"/>
      <c r="DZ702" s="56"/>
      <c r="EA702" s="56"/>
      <c r="EB702" s="56"/>
      <c r="EC702" s="56"/>
      <c r="ED702" s="56"/>
      <c r="EE702" s="56"/>
      <c r="EF702" s="56"/>
      <c r="EG702" s="56"/>
      <c r="EH702" s="56"/>
      <c r="EI702" s="56"/>
      <c r="EJ702" s="56"/>
      <c r="EK702" s="56"/>
      <c r="EL702" s="56"/>
      <c r="EM702" s="56"/>
      <c r="EN702" s="56"/>
      <c r="EO702" s="56"/>
      <c r="EP702" s="56"/>
      <c r="EQ702" s="56"/>
      <c r="ER702" s="56"/>
      <c r="ES702" s="56"/>
      <c r="ET702" s="56"/>
      <c r="EU702" s="56"/>
      <c r="EV702" s="56"/>
      <c r="EW702" s="56"/>
      <c r="EX702" s="56"/>
      <c r="EY702" s="56"/>
      <c r="EZ702" s="56"/>
      <c r="FA702" s="56"/>
      <c r="FB702" s="56"/>
      <c r="FC702" s="56"/>
      <c r="FD702" s="56"/>
      <c r="FE702" s="56"/>
      <c r="FF702" s="56"/>
      <c r="FG702" s="56"/>
      <c r="FH702" s="56"/>
      <c r="FI702" s="56"/>
      <c r="FJ702" s="56"/>
      <c r="FK702" s="56"/>
      <c r="FL702" s="56"/>
      <c r="FM702" s="56"/>
      <c r="FN702" s="56"/>
      <c r="FO702" s="56"/>
      <c r="FP702" s="56"/>
      <c r="FQ702" s="56"/>
      <c r="FR702" s="56"/>
      <c r="FS702" s="56"/>
      <c r="FT702" s="56"/>
      <c r="FU702" s="56"/>
      <c r="FV702" s="56"/>
      <c r="FW702" s="56"/>
      <c r="FX702" s="56"/>
      <c r="FY702" s="56"/>
      <c r="FZ702" s="56"/>
      <c r="GA702" s="56"/>
      <c r="GB702" s="56"/>
      <c r="GC702" s="56"/>
      <c r="GD702" s="56"/>
      <c r="GE702" s="56"/>
      <c r="GF702" s="56"/>
      <c r="GG702" s="56"/>
      <c r="GH702" s="56"/>
      <c r="GI702" s="56"/>
      <c r="GJ702" s="56"/>
      <c r="GK702" s="56"/>
      <c r="GL702" s="56"/>
      <c r="GM702" s="56"/>
      <c r="GN702" s="56"/>
      <c r="GO702" s="56"/>
      <c r="GP702" s="56"/>
      <c r="GQ702" s="56"/>
      <c r="GR702" s="56"/>
      <c r="GS702" s="56"/>
      <c r="GT702" s="56"/>
      <c r="GU702" s="56"/>
      <c r="GV702" s="56"/>
      <c r="GW702" s="56"/>
      <c r="GX702" s="56"/>
      <c r="GY702" s="56"/>
      <c r="GZ702" s="56"/>
      <c r="HA702" s="56"/>
      <c r="HB702" s="56"/>
      <c r="HC702" s="56"/>
      <c r="HD702" s="56"/>
      <c r="HE702" s="56"/>
      <c r="HF702" s="56"/>
      <c r="HG702" s="56"/>
      <c r="HH702" s="56"/>
      <c r="HI702" s="56"/>
      <c r="HJ702" s="56"/>
      <c r="HK702" s="56"/>
      <c r="HL702" s="56"/>
      <c r="HM702" s="56"/>
      <c r="HN702" s="56"/>
      <c r="HO702" s="56"/>
      <c r="HP702" s="56"/>
      <c r="HQ702" s="56"/>
      <c r="HR702" s="56"/>
      <c r="HS702" s="56"/>
      <c r="HT702" s="56"/>
      <c r="HU702" s="56"/>
      <c r="HV702" s="56"/>
      <c r="HW702" s="56"/>
      <c r="HX702" s="56"/>
      <c r="HY702" s="56"/>
      <c r="HZ702" s="56"/>
      <c r="IA702" s="56"/>
      <c r="IB702" s="56"/>
      <c r="IC702" s="56"/>
      <c r="ID702" s="56"/>
      <c r="IE702" s="56"/>
      <c r="IF702" s="56"/>
      <c r="IG702" s="56"/>
      <c r="IH702" s="56"/>
      <c r="II702" s="56"/>
    </row>
    <row r="703" spans="3:243" x14ac:dyDescent="0.25">
      <c r="C703" s="56"/>
      <c r="D703" s="56"/>
      <c r="E703" s="56"/>
      <c r="F703" s="354"/>
      <c r="G703" s="354"/>
      <c r="H703" s="56"/>
      <c r="I703" s="56"/>
      <c r="J703" s="56"/>
      <c r="K703" s="56"/>
      <c r="L703" s="56"/>
      <c r="M703" s="598"/>
      <c r="N703" s="56"/>
      <c r="O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c r="BY703" s="56"/>
      <c r="BZ703" s="56"/>
      <c r="CA703" s="56"/>
      <c r="CB703" s="56"/>
      <c r="CC703" s="56"/>
      <c r="CD703" s="56"/>
      <c r="CE703" s="56"/>
      <c r="CF703" s="56"/>
      <c r="CG703" s="56"/>
      <c r="CH703" s="56"/>
      <c r="CI703" s="56"/>
      <c r="CJ703" s="56"/>
      <c r="CK703" s="56"/>
      <c r="CL703" s="56"/>
      <c r="CM703" s="56"/>
      <c r="CN703" s="56"/>
      <c r="CO703" s="56"/>
      <c r="CP703" s="56"/>
      <c r="CQ703" s="56"/>
      <c r="CR703" s="56"/>
      <c r="CS703" s="56"/>
      <c r="CT703" s="56"/>
      <c r="CU703" s="56"/>
      <c r="CV703" s="56"/>
      <c r="CW703" s="56"/>
      <c r="CX703" s="56"/>
      <c r="CY703" s="56"/>
      <c r="CZ703" s="56"/>
      <c r="DA703" s="56"/>
      <c r="DB703" s="56"/>
      <c r="DC703" s="56"/>
      <c r="DD703" s="56"/>
      <c r="DE703" s="56"/>
      <c r="DF703" s="56"/>
      <c r="DG703" s="56"/>
      <c r="DH703" s="56"/>
      <c r="DI703" s="56"/>
      <c r="DJ703" s="56"/>
      <c r="DK703" s="56"/>
      <c r="DL703" s="56"/>
      <c r="DM703" s="56"/>
      <c r="DN703" s="56"/>
      <c r="DO703" s="56"/>
      <c r="DP703" s="56"/>
      <c r="DQ703" s="56"/>
      <c r="DR703" s="56"/>
      <c r="DS703" s="56"/>
      <c r="DT703" s="56"/>
      <c r="DU703" s="56"/>
      <c r="DV703" s="56"/>
      <c r="DW703" s="56"/>
      <c r="DX703" s="56"/>
      <c r="DY703" s="56"/>
      <c r="DZ703" s="56"/>
      <c r="EA703" s="56"/>
      <c r="EB703" s="56"/>
      <c r="EC703" s="56"/>
      <c r="ED703" s="56"/>
      <c r="EE703" s="56"/>
      <c r="EF703" s="56"/>
      <c r="EG703" s="56"/>
      <c r="EH703" s="56"/>
      <c r="EI703" s="56"/>
      <c r="EJ703" s="56"/>
      <c r="EK703" s="56"/>
      <c r="EL703" s="56"/>
      <c r="EM703" s="56"/>
      <c r="EN703" s="56"/>
      <c r="EO703" s="56"/>
      <c r="EP703" s="56"/>
      <c r="EQ703" s="56"/>
      <c r="ER703" s="56"/>
      <c r="ES703" s="56"/>
      <c r="ET703" s="56"/>
      <c r="EU703" s="56"/>
      <c r="EV703" s="56"/>
      <c r="EW703" s="56"/>
      <c r="EX703" s="56"/>
      <c r="EY703" s="56"/>
      <c r="EZ703" s="56"/>
      <c r="FA703" s="56"/>
      <c r="FB703" s="56"/>
      <c r="FC703" s="56"/>
      <c r="FD703" s="56"/>
      <c r="FE703" s="56"/>
      <c r="FF703" s="56"/>
      <c r="FG703" s="56"/>
      <c r="FH703" s="56"/>
      <c r="FI703" s="56"/>
      <c r="FJ703" s="56"/>
      <c r="FK703" s="56"/>
      <c r="FL703" s="56"/>
      <c r="FM703" s="56"/>
      <c r="FN703" s="56"/>
      <c r="FO703" s="56"/>
      <c r="FP703" s="56"/>
      <c r="FQ703" s="56"/>
      <c r="FR703" s="56"/>
      <c r="FS703" s="56"/>
      <c r="FT703" s="56"/>
      <c r="FU703" s="56"/>
      <c r="FV703" s="56"/>
      <c r="FW703" s="56"/>
      <c r="FX703" s="56"/>
      <c r="FY703" s="56"/>
      <c r="FZ703" s="56"/>
      <c r="GA703" s="56"/>
      <c r="GB703" s="56"/>
      <c r="GC703" s="56"/>
      <c r="GD703" s="56"/>
      <c r="GE703" s="56"/>
      <c r="GF703" s="56"/>
      <c r="GG703" s="56"/>
      <c r="GH703" s="56"/>
      <c r="GI703" s="56"/>
      <c r="GJ703" s="56"/>
      <c r="GK703" s="56"/>
      <c r="GL703" s="56"/>
      <c r="GM703" s="56"/>
      <c r="GN703" s="56"/>
      <c r="GO703" s="56"/>
      <c r="GP703" s="56"/>
      <c r="GQ703" s="56"/>
      <c r="GR703" s="56"/>
      <c r="GS703" s="56"/>
      <c r="GT703" s="56"/>
      <c r="GU703" s="56"/>
      <c r="GV703" s="56"/>
      <c r="GW703" s="56"/>
      <c r="GX703" s="56"/>
      <c r="GY703" s="56"/>
      <c r="GZ703" s="56"/>
      <c r="HA703" s="56"/>
      <c r="HB703" s="56"/>
      <c r="HC703" s="56"/>
      <c r="HD703" s="56"/>
      <c r="HE703" s="56"/>
      <c r="HF703" s="56"/>
      <c r="HG703" s="56"/>
      <c r="HH703" s="56"/>
      <c r="HI703" s="56"/>
      <c r="HJ703" s="56"/>
      <c r="HK703" s="56"/>
      <c r="HL703" s="56"/>
      <c r="HM703" s="56"/>
      <c r="HN703" s="56"/>
      <c r="HO703" s="56"/>
      <c r="HP703" s="56"/>
      <c r="HQ703" s="56"/>
      <c r="HR703" s="56"/>
      <c r="HS703" s="56"/>
      <c r="HT703" s="56"/>
      <c r="HU703" s="56"/>
      <c r="HV703" s="56"/>
      <c r="HW703" s="56"/>
      <c r="HX703" s="56"/>
      <c r="HY703" s="56"/>
      <c r="HZ703" s="56"/>
      <c r="IA703" s="56"/>
      <c r="IB703" s="56"/>
      <c r="IC703" s="56"/>
      <c r="ID703" s="56"/>
      <c r="IE703" s="56"/>
      <c r="IF703" s="56"/>
      <c r="IG703" s="56"/>
      <c r="IH703" s="56"/>
      <c r="II703" s="56"/>
    </row>
    <row r="704" spans="3:243" x14ac:dyDescent="0.25">
      <c r="C704" s="56"/>
      <c r="D704" s="56"/>
      <c r="E704" s="56"/>
      <c r="F704" s="354"/>
      <c r="G704" s="354"/>
      <c r="H704" s="56"/>
      <c r="I704" s="56"/>
      <c r="J704" s="56"/>
      <c r="K704" s="56"/>
      <c r="L704" s="56"/>
      <c r="M704" s="598"/>
      <c r="N704" s="56"/>
      <c r="O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c r="BY704" s="56"/>
      <c r="BZ704" s="56"/>
      <c r="CA704" s="56"/>
      <c r="CB704" s="56"/>
      <c r="CC704" s="56"/>
      <c r="CD704" s="56"/>
      <c r="CE704" s="56"/>
      <c r="CF704" s="56"/>
      <c r="CG704" s="56"/>
      <c r="CH704" s="56"/>
      <c r="CI704" s="56"/>
      <c r="CJ704" s="56"/>
      <c r="CK704" s="56"/>
      <c r="CL704" s="56"/>
      <c r="CM704" s="56"/>
      <c r="CN704" s="56"/>
      <c r="CO704" s="56"/>
      <c r="CP704" s="56"/>
      <c r="CQ704" s="56"/>
      <c r="CR704" s="56"/>
      <c r="CS704" s="56"/>
      <c r="CT704" s="56"/>
      <c r="CU704" s="56"/>
      <c r="CV704" s="56"/>
      <c r="CW704" s="56"/>
      <c r="CX704" s="56"/>
      <c r="CY704" s="56"/>
      <c r="CZ704" s="56"/>
      <c r="DA704" s="56"/>
      <c r="DB704" s="56"/>
      <c r="DC704" s="56"/>
      <c r="DD704" s="56"/>
      <c r="DE704" s="56"/>
      <c r="DF704" s="56"/>
      <c r="DG704" s="56"/>
      <c r="DH704" s="56"/>
      <c r="DI704" s="56"/>
      <c r="DJ704" s="56"/>
      <c r="DK704" s="56"/>
      <c r="DL704" s="56"/>
      <c r="DM704" s="56"/>
      <c r="DN704" s="56"/>
      <c r="DO704" s="56"/>
      <c r="DP704" s="56"/>
      <c r="DQ704" s="56"/>
      <c r="DR704" s="56"/>
      <c r="DS704" s="56"/>
      <c r="DT704" s="56"/>
      <c r="DU704" s="56"/>
      <c r="DV704" s="56"/>
      <c r="DW704" s="56"/>
      <c r="DX704" s="56"/>
      <c r="DY704" s="56"/>
      <c r="DZ704" s="56"/>
      <c r="EA704" s="56"/>
      <c r="EB704" s="56"/>
      <c r="EC704" s="56"/>
      <c r="ED704" s="56"/>
      <c r="EE704" s="56"/>
      <c r="EF704" s="56"/>
      <c r="EG704" s="56"/>
      <c r="EH704" s="56"/>
      <c r="EI704" s="56"/>
      <c r="EJ704" s="56"/>
      <c r="EK704" s="56"/>
      <c r="EL704" s="56"/>
      <c r="EM704" s="56"/>
      <c r="EN704" s="56"/>
      <c r="EO704" s="56"/>
      <c r="EP704" s="56"/>
      <c r="EQ704" s="56"/>
      <c r="ER704" s="56"/>
      <c r="ES704" s="56"/>
      <c r="ET704" s="56"/>
      <c r="EU704" s="56"/>
      <c r="EV704" s="56"/>
      <c r="EW704" s="56"/>
      <c r="EX704" s="56"/>
      <c r="EY704" s="56"/>
      <c r="EZ704" s="56"/>
      <c r="FA704" s="56"/>
      <c r="FB704" s="56"/>
      <c r="FC704" s="56"/>
      <c r="FD704" s="56"/>
      <c r="FE704" s="56"/>
      <c r="FF704" s="56"/>
      <c r="FG704" s="56"/>
      <c r="FH704" s="56"/>
      <c r="FI704" s="56"/>
      <c r="FJ704" s="56"/>
      <c r="FK704" s="56"/>
      <c r="FL704" s="56"/>
      <c r="FM704" s="56"/>
      <c r="FN704" s="56"/>
      <c r="FO704" s="56"/>
      <c r="FP704" s="56"/>
      <c r="FQ704" s="56"/>
      <c r="FR704" s="56"/>
      <c r="FS704" s="56"/>
      <c r="FT704" s="56"/>
      <c r="FU704" s="56"/>
      <c r="FV704" s="56"/>
      <c r="FW704" s="56"/>
      <c r="FX704" s="56"/>
      <c r="FY704" s="56"/>
      <c r="FZ704" s="56"/>
      <c r="GA704" s="56"/>
      <c r="GB704" s="56"/>
      <c r="GC704" s="56"/>
      <c r="GD704" s="56"/>
      <c r="GE704" s="56"/>
      <c r="GF704" s="56"/>
      <c r="GG704" s="56"/>
      <c r="GH704" s="56"/>
      <c r="GI704" s="56"/>
      <c r="GJ704" s="56"/>
      <c r="GK704" s="56"/>
      <c r="GL704" s="56"/>
      <c r="GM704" s="56"/>
      <c r="GN704" s="56"/>
      <c r="GO704" s="56"/>
      <c r="GP704" s="56"/>
      <c r="GQ704" s="56"/>
      <c r="GR704" s="56"/>
      <c r="GS704" s="56"/>
      <c r="GT704" s="56"/>
      <c r="GU704" s="56"/>
      <c r="GV704" s="56"/>
      <c r="GW704" s="56"/>
      <c r="GX704" s="56"/>
      <c r="GY704" s="56"/>
      <c r="GZ704" s="56"/>
      <c r="HA704" s="56"/>
      <c r="HB704" s="56"/>
      <c r="HC704" s="56"/>
      <c r="HD704" s="56"/>
      <c r="HE704" s="56"/>
      <c r="HF704" s="56"/>
      <c r="HG704" s="56"/>
      <c r="HH704" s="56"/>
      <c r="HI704" s="56"/>
      <c r="HJ704" s="56"/>
      <c r="HK704" s="56"/>
      <c r="HL704" s="56"/>
      <c r="HM704" s="56"/>
      <c r="HN704" s="56"/>
      <c r="HO704" s="56"/>
      <c r="HP704" s="56"/>
      <c r="HQ704" s="56"/>
      <c r="HR704" s="56"/>
      <c r="HS704" s="56"/>
      <c r="HT704" s="56"/>
      <c r="HU704" s="56"/>
      <c r="HV704" s="56"/>
      <c r="HW704" s="56"/>
      <c r="HX704" s="56"/>
      <c r="HY704" s="56"/>
      <c r="HZ704" s="56"/>
      <c r="IA704" s="56"/>
      <c r="IB704" s="56"/>
      <c r="IC704" s="56"/>
      <c r="ID704" s="56"/>
      <c r="IE704" s="56"/>
      <c r="IF704" s="56"/>
      <c r="IG704" s="56"/>
      <c r="IH704" s="56"/>
      <c r="II704" s="56"/>
    </row>
    <row r="705" spans="3:243" x14ac:dyDescent="0.25">
      <c r="C705" s="56"/>
      <c r="D705" s="56"/>
      <c r="E705" s="56"/>
      <c r="F705" s="354"/>
      <c r="G705" s="354"/>
      <c r="H705" s="56"/>
      <c r="I705" s="56"/>
      <c r="J705" s="56"/>
      <c r="K705" s="56"/>
      <c r="L705" s="56"/>
      <c r="M705" s="598"/>
      <c r="N705" s="56"/>
      <c r="O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c r="BY705" s="56"/>
      <c r="BZ705" s="56"/>
      <c r="CA705" s="56"/>
      <c r="CB705" s="56"/>
      <c r="CC705" s="56"/>
      <c r="CD705" s="56"/>
      <c r="CE705" s="56"/>
      <c r="CF705" s="56"/>
      <c r="CG705" s="56"/>
      <c r="CH705" s="56"/>
      <c r="CI705" s="56"/>
      <c r="CJ705" s="56"/>
      <c r="CK705" s="56"/>
      <c r="CL705" s="56"/>
      <c r="CM705" s="56"/>
      <c r="CN705" s="56"/>
      <c r="CO705" s="56"/>
      <c r="CP705" s="56"/>
      <c r="CQ705" s="56"/>
      <c r="CR705" s="56"/>
      <c r="CS705" s="56"/>
      <c r="CT705" s="56"/>
      <c r="CU705" s="56"/>
      <c r="CV705" s="56"/>
      <c r="CW705" s="56"/>
      <c r="CX705" s="56"/>
      <c r="CY705" s="56"/>
      <c r="CZ705" s="56"/>
      <c r="DA705" s="56"/>
      <c r="DB705" s="56"/>
      <c r="DC705" s="56"/>
      <c r="DD705" s="56"/>
      <c r="DE705" s="56"/>
      <c r="DF705" s="56"/>
      <c r="DG705" s="56"/>
      <c r="DH705" s="56"/>
      <c r="DI705" s="56"/>
      <c r="DJ705" s="56"/>
      <c r="DK705" s="56"/>
      <c r="DL705" s="56"/>
      <c r="DM705" s="56"/>
      <c r="DN705" s="56"/>
      <c r="DO705" s="56"/>
      <c r="DP705" s="56"/>
      <c r="DQ705" s="56"/>
      <c r="DR705" s="56"/>
      <c r="DS705" s="56"/>
      <c r="DT705" s="56"/>
      <c r="DU705" s="56"/>
      <c r="DV705" s="56"/>
      <c r="DW705" s="56"/>
      <c r="DX705" s="56"/>
      <c r="DY705" s="56"/>
      <c r="DZ705" s="56"/>
      <c r="EA705" s="56"/>
      <c r="EB705" s="56"/>
      <c r="EC705" s="56"/>
      <c r="ED705" s="56"/>
      <c r="EE705" s="56"/>
      <c r="EF705" s="56"/>
      <c r="EG705" s="56"/>
      <c r="EH705" s="56"/>
      <c r="EI705" s="56"/>
      <c r="EJ705" s="56"/>
      <c r="EK705" s="56"/>
      <c r="EL705" s="56"/>
      <c r="EM705" s="56"/>
      <c r="EN705" s="56"/>
      <c r="EO705" s="56"/>
      <c r="EP705" s="56"/>
      <c r="EQ705" s="56"/>
      <c r="ER705" s="56"/>
      <c r="ES705" s="56"/>
      <c r="ET705" s="56"/>
      <c r="EU705" s="56"/>
      <c r="EV705" s="56"/>
      <c r="EW705" s="56"/>
      <c r="EX705" s="56"/>
      <c r="EY705" s="56"/>
      <c r="EZ705" s="56"/>
      <c r="FA705" s="56"/>
      <c r="FB705" s="56"/>
      <c r="FC705" s="56"/>
      <c r="FD705" s="56"/>
      <c r="FE705" s="56"/>
      <c r="FF705" s="56"/>
      <c r="FG705" s="56"/>
      <c r="FH705" s="56"/>
      <c r="FI705" s="56"/>
      <c r="FJ705" s="56"/>
      <c r="FK705" s="56"/>
      <c r="FL705" s="56"/>
      <c r="FM705" s="56"/>
      <c r="FN705" s="56"/>
      <c r="FO705" s="56"/>
      <c r="FP705" s="56"/>
      <c r="FQ705" s="56"/>
      <c r="FR705" s="56"/>
      <c r="FS705" s="56"/>
      <c r="FT705" s="56"/>
      <c r="FU705" s="56"/>
      <c r="FV705" s="56"/>
      <c r="FW705" s="56"/>
      <c r="FX705" s="56"/>
      <c r="FY705" s="56"/>
      <c r="FZ705" s="56"/>
      <c r="GA705" s="56"/>
      <c r="GB705" s="56"/>
      <c r="GC705" s="56"/>
      <c r="GD705" s="56"/>
      <c r="GE705" s="56"/>
      <c r="GF705" s="56"/>
      <c r="GG705" s="56"/>
      <c r="GH705" s="56"/>
      <c r="GI705" s="56"/>
      <c r="GJ705" s="56"/>
      <c r="GK705" s="56"/>
      <c r="GL705" s="56"/>
      <c r="GM705" s="56"/>
      <c r="GN705" s="56"/>
      <c r="GO705" s="56"/>
      <c r="GP705" s="56"/>
      <c r="GQ705" s="56"/>
      <c r="GR705" s="56"/>
      <c r="GS705" s="56"/>
      <c r="GT705" s="56"/>
      <c r="GU705" s="56"/>
      <c r="GV705" s="56"/>
      <c r="GW705" s="56"/>
      <c r="GX705" s="56"/>
      <c r="GY705" s="56"/>
      <c r="GZ705" s="56"/>
      <c r="HA705" s="56"/>
      <c r="HB705" s="56"/>
      <c r="HC705" s="56"/>
      <c r="HD705" s="56"/>
      <c r="HE705" s="56"/>
      <c r="HF705" s="56"/>
      <c r="HG705" s="56"/>
      <c r="HH705" s="56"/>
      <c r="HI705" s="56"/>
      <c r="HJ705" s="56"/>
      <c r="HK705" s="56"/>
      <c r="HL705" s="56"/>
      <c r="HM705" s="56"/>
      <c r="HN705" s="56"/>
      <c r="HO705" s="56"/>
      <c r="HP705" s="56"/>
      <c r="HQ705" s="56"/>
      <c r="HR705" s="56"/>
      <c r="HS705" s="56"/>
      <c r="HT705" s="56"/>
      <c r="HU705" s="56"/>
      <c r="HV705" s="56"/>
      <c r="HW705" s="56"/>
      <c r="HX705" s="56"/>
      <c r="HY705" s="56"/>
      <c r="HZ705" s="56"/>
      <c r="IA705" s="56"/>
      <c r="IB705" s="56"/>
      <c r="IC705" s="56"/>
      <c r="ID705" s="56"/>
      <c r="IE705" s="56"/>
      <c r="IF705" s="56"/>
      <c r="IG705" s="56"/>
      <c r="IH705" s="56"/>
      <c r="II705" s="56"/>
    </row>
    <row r="706" spans="3:243" x14ac:dyDescent="0.25">
      <c r="C706" s="56"/>
      <c r="D706" s="56"/>
      <c r="E706" s="56"/>
      <c r="F706" s="354"/>
      <c r="G706" s="354"/>
      <c r="H706" s="56"/>
      <c r="I706" s="56"/>
      <c r="J706" s="56"/>
      <c r="K706" s="56"/>
      <c r="L706" s="56"/>
      <c r="M706" s="598"/>
      <c r="N706" s="56"/>
      <c r="O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c r="BY706" s="56"/>
      <c r="BZ706" s="56"/>
      <c r="CA706" s="56"/>
      <c r="CB706" s="56"/>
      <c r="CC706" s="56"/>
      <c r="CD706" s="56"/>
      <c r="CE706" s="56"/>
      <c r="CF706" s="56"/>
      <c r="CG706" s="56"/>
      <c r="CH706" s="56"/>
      <c r="CI706" s="56"/>
      <c r="CJ706" s="56"/>
      <c r="CK706" s="56"/>
      <c r="CL706" s="56"/>
      <c r="CM706" s="56"/>
      <c r="CN706" s="56"/>
      <c r="CO706" s="56"/>
      <c r="CP706" s="56"/>
      <c r="CQ706" s="56"/>
      <c r="CR706" s="56"/>
      <c r="CS706" s="56"/>
      <c r="CT706" s="56"/>
      <c r="CU706" s="56"/>
      <c r="CV706" s="56"/>
      <c r="CW706" s="56"/>
      <c r="CX706" s="56"/>
      <c r="CY706" s="56"/>
      <c r="CZ706" s="56"/>
      <c r="DA706" s="56"/>
      <c r="DB706" s="56"/>
      <c r="DC706" s="56"/>
      <c r="DD706" s="56"/>
      <c r="DE706" s="56"/>
      <c r="DF706" s="56"/>
      <c r="DG706" s="56"/>
      <c r="DH706" s="56"/>
      <c r="DI706" s="56"/>
      <c r="DJ706" s="56"/>
      <c r="DK706" s="56"/>
      <c r="DL706" s="56"/>
      <c r="DM706" s="56"/>
      <c r="DN706" s="56"/>
      <c r="DO706" s="56"/>
      <c r="DP706" s="56"/>
      <c r="DQ706" s="56"/>
      <c r="DR706" s="56"/>
      <c r="DS706" s="56"/>
      <c r="DT706" s="56"/>
      <c r="DU706" s="56"/>
      <c r="DV706" s="56"/>
      <c r="DW706" s="56"/>
      <c r="DX706" s="56"/>
      <c r="DY706" s="56"/>
      <c r="DZ706" s="56"/>
      <c r="EA706" s="56"/>
      <c r="EB706" s="56"/>
      <c r="EC706" s="56"/>
      <c r="ED706" s="56"/>
      <c r="EE706" s="56"/>
      <c r="EF706" s="56"/>
      <c r="EG706" s="56"/>
      <c r="EH706" s="56"/>
      <c r="EI706" s="56"/>
      <c r="EJ706" s="56"/>
      <c r="EK706" s="56"/>
      <c r="EL706" s="56"/>
      <c r="EM706" s="56"/>
      <c r="EN706" s="56"/>
      <c r="EO706" s="56"/>
      <c r="EP706" s="56"/>
      <c r="EQ706" s="56"/>
      <c r="ER706" s="56"/>
      <c r="ES706" s="56"/>
      <c r="ET706" s="56"/>
      <c r="EU706" s="56"/>
      <c r="EV706" s="56"/>
      <c r="EW706" s="56"/>
      <c r="EX706" s="56"/>
      <c r="EY706" s="56"/>
      <c r="EZ706" s="56"/>
      <c r="FA706" s="56"/>
      <c r="FB706" s="56"/>
      <c r="FC706" s="56"/>
      <c r="FD706" s="56"/>
      <c r="FE706" s="56"/>
      <c r="FF706" s="56"/>
      <c r="FG706" s="56"/>
      <c r="FH706" s="56"/>
      <c r="FI706" s="56"/>
      <c r="FJ706" s="56"/>
      <c r="FK706" s="56"/>
      <c r="FL706" s="56"/>
      <c r="FM706" s="56"/>
      <c r="FN706" s="56"/>
      <c r="FO706" s="56"/>
      <c r="FP706" s="56"/>
      <c r="FQ706" s="56"/>
      <c r="FR706" s="56"/>
      <c r="FS706" s="56"/>
      <c r="FT706" s="56"/>
      <c r="FU706" s="56"/>
      <c r="FV706" s="56"/>
      <c r="FW706" s="56"/>
      <c r="FX706" s="56"/>
      <c r="FY706" s="56"/>
      <c r="FZ706" s="56"/>
      <c r="GA706" s="56"/>
      <c r="GB706" s="56"/>
      <c r="GC706" s="56"/>
      <c r="GD706" s="56"/>
      <c r="GE706" s="56"/>
      <c r="GF706" s="56"/>
      <c r="GG706" s="56"/>
      <c r="GH706" s="56"/>
      <c r="GI706" s="56"/>
      <c r="GJ706" s="56"/>
      <c r="GK706" s="56"/>
      <c r="GL706" s="56"/>
      <c r="GM706" s="56"/>
      <c r="GN706" s="56"/>
      <c r="GO706" s="56"/>
      <c r="GP706" s="56"/>
      <c r="GQ706" s="56"/>
      <c r="GR706" s="56"/>
      <c r="GS706" s="56"/>
      <c r="GT706" s="56"/>
      <c r="GU706" s="56"/>
      <c r="GV706" s="56"/>
      <c r="GW706" s="56"/>
      <c r="GX706" s="56"/>
      <c r="GY706" s="56"/>
      <c r="GZ706" s="56"/>
      <c r="HA706" s="56"/>
      <c r="HB706" s="56"/>
      <c r="HC706" s="56"/>
      <c r="HD706" s="56"/>
      <c r="HE706" s="56"/>
      <c r="HF706" s="56"/>
      <c r="HG706" s="56"/>
      <c r="HH706" s="56"/>
      <c r="HI706" s="56"/>
      <c r="HJ706" s="56"/>
      <c r="HK706" s="56"/>
      <c r="HL706" s="56"/>
      <c r="HM706" s="56"/>
      <c r="HN706" s="56"/>
      <c r="HO706" s="56"/>
      <c r="HP706" s="56"/>
      <c r="HQ706" s="56"/>
      <c r="HR706" s="56"/>
      <c r="HS706" s="56"/>
      <c r="HT706" s="56"/>
      <c r="HU706" s="56"/>
      <c r="HV706" s="56"/>
      <c r="HW706" s="56"/>
      <c r="HX706" s="56"/>
      <c r="HY706" s="56"/>
      <c r="HZ706" s="56"/>
      <c r="IA706" s="56"/>
      <c r="IB706" s="56"/>
      <c r="IC706" s="56"/>
      <c r="ID706" s="56"/>
      <c r="IE706" s="56"/>
      <c r="IF706" s="56"/>
      <c r="IG706" s="56"/>
      <c r="IH706" s="56"/>
      <c r="II706" s="56"/>
    </row>
    <row r="707" spans="3:243" x14ac:dyDescent="0.25">
      <c r="C707" s="56"/>
      <c r="D707" s="56"/>
      <c r="E707" s="56"/>
      <c r="F707" s="354"/>
      <c r="G707" s="354"/>
      <c r="H707" s="56"/>
      <c r="I707" s="56"/>
      <c r="J707" s="56"/>
      <c r="K707" s="56"/>
      <c r="L707" s="56"/>
      <c r="M707" s="598"/>
      <c r="N707" s="56"/>
      <c r="O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c r="BY707" s="56"/>
      <c r="BZ707" s="56"/>
      <c r="CA707" s="56"/>
      <c r="CB707" s="56"/>
      <c r="CC707" s="56"/>
      <c r="CD707" s="56"/>
      <c r="CE707" s="56"/>
      <c r="CF707" s="56"/>
      <c r="CG707" s="56"/>
      <c r="CH707" s="56"/>
      <c r="CI707" s="56"/>
      <c r="CJ707" s="56"/>
      <c r="CK707" s="56"/>
      <c r="CL707" s="56"/>
      <c r="CM707" s="56"/>
      <c r="CN707" s="56"/>
      <c r="CO707" s="56"/>
      <c r="CP707" s="56"/>
      <c r="CQ707" s="56"/>
      <c r="CR707" s="56"/>
      <c r="CS707" s="56"/>
      <c r="CT707" s="56"/>
      <c r="CU707" s="56"/>
      <c r="CV707" s="56"/>
      <c r="CW707" s="56"/>
      <c r="CX707" s="56"/>
      <c r="CY707" s="56"/>
      <c r="CZ707" s="56"/>
      <c r="DA707" s="56"/>
      <c r="DB707" s="56"/>
      <c r="DC707" s="56"/>
      <c r="DD707" s="56"/>
      <c r="DE707" s="56"/>
      <c r="DF707" s="56"/>
      <c r="DG707" s="56"/>
      <c r="DH707" s="56"/>
      <c r="DI707" s="56"/>
      <c r="DJ707" s="56"/>
      <c r="DK707" s="56"/>
      <c r="DL707" s="56"/>
      <c r="DM707" s="56"/>
      <c r="DN707" s="56"/>
      <c r="DO707" s="56"/>
      <c r="DP707" s="56"/>
      <c r="DQ707" s="56"/>
      <c r="DR707" s="56"/>
      <c r="DS707" s="56"/>
      <c r="DT707" s="56"/>
      <c r="DU707" s="56"/>
      <c r="DV707" s="56"/>
      <c r="DW707" s="56"/>
      <c r="DX707" s="56"/>
      <c r="DY707" s="56"/>
      <c r="DZ707" s="56"/>
      <c r="EA707" s="56"/>
      <c r="EB707" s="56"/>
      <c r="EC707" s="56"/>
      <c r="ED707" s="56"/>
      <c r="EE707" s="56"/>
      <c r="EF707" s="56"/>
      <c r="EG707" s="56"/>
      <c r="EH707" s="56"/>
      <c r="EI707" s="56"/>
      <c r="EJ707" s="56"/>
      <c r="EK707" s="56"/>
      <c r="EL707" s="56"/>
      <c r="EM707" s="56"/>
      <c r="EN707" s="56"/>
      <c r="EO707" s="56"/>
      <c r="EP707" s="56"/>
      <c r="EQ707" s="56"/>
      <c r="ER707" s="56"/>
      <c r="ES707" s="56"/>
      <c r="ET707" s="56"/>
      <c r="EU707" s="56"/>
      <c r="EV707" s="56"/>
      <c r="EW707" s="56"/>
      <c r="EX707" s="56"/>
      <c r="EY707" s="56"/>
      <c r="EZ707" s="56"/>
      <c r="FA707" s="56"/>
      <c r="FB707" s="56"/>
      <c r="FC707" s="56"/>
      <c r="FD707" s="56"/>
      <c r="FE707" s="56"/>
      <c r="FF707" s="56"/>
      <c r="FG707" s="56"/>
      <c r="FH707" s="56"/>
      <c r="FI707" s="56"/>
      <c r="FJ707" s="56"/>
      <c r="FK707" s="56"/>
      <c r="FL707" s="56"/>
      <c r="FM707" s="56"/>
      <c r="FN707" s="56"/>
      <c r="FO707" s="56"/>
      <c r="FP707" s="56"/>
      <c r="FQ707" s="56"/>
      <c r="FR707" s="56"/>
      <c r="FS707" s="56"/>
      <c r="FT707" s="56"/>
      <c r="FU707" s="56"/>
      <c r="FV707" s="56"/>
      <c r="FW707" s="56"/>
      <c r="FX707" s="56"/>
      <c r="FY707" s="56"/>
      <c r="FZ707" s="56"/>
      <c r="GA707" s="56"/>
      <c r="GB707" s="56"/>
      <c r="GC707" s="56"/>
      <c r="GD707" s="56"/>
      <c r="GE707" s="56"/>
      <c r="GF707" s="56"/>
      <c r="GG707" s="56"/>
      <c r="GH707" s="56"/>
      <c r="GI707" s="56"/>
      <c r="GJ707" s="56"/>
      <c r="GK707" s="56"/>
      <c r="GL707" s="56"/>
      <c r="GM707" s="56"/>
      <c r="GN707" s="56"/>
      <c r="GO707" s="56"/>
      <c r="GP707" s="56"/>
      <c r="GQ707" s="56"/>
      <c r="GR707" s="56"/>
      <c r="GS707" s="56"/>
      <c r="GT707" s="56"/>
      <c r="GU707" s="56"/>
      <c r="GV707" s="56"/>
      <c r="GW707" s="56"/>
      <c r="GX707" s="56"/>
      <c r="GY707" s="56"/>
      <c r="GZ707" s="56"/>
      <c r="HA707" s="56"/>
      <c r="HB707" s="56"/>
      <c r="HC707" s="56"/>
      <c r="HD707" s="56"/>
      <c r="HE707" s="56"/>
      <c r="HF707" s="56"/>
      <c r="HG707" s="56"/>
      <c r="HH707" s="56"/>
      <c r="HI707" s="56"/>
      <c r="HJ707" s="56"/>
      <c r="HK707" s="56"/>
      <c r="HL707" s="56"/>
      <c r="HM707" s="56"/>
      <c r="HN707" s="56"/>
      <c r="HO707" s="56"/>
      <c r="HP707" s="56"/>
      <c r="HQ707" s="56"/>
      <c r="HR707" s="56"/>
      <c r="HS707" s="56"/>
      <c r="HT707" s="56"/>
      <c r="HU707" s="56"/>
      <c r="HV707" s="56"/>
      <c r="HW707" s="56"/>
      <c r="HX707" s="56"/>
      <c r="HY707" s="56"/>
      <c r="HZ707" s="56"/>
      <c r="IA707" s="56"/>
      <c r="IB707" s="56"/>
      <c r="IC707" s="56"/>
      <c r="ID707" s="56"/>
      <c r="IE707" s="56"/>
      <c r="IF707" s="56"/>
      <c r="IG707" s="56"/>
      <c r="IH707" s="56"/>
      <c r="II707" s="56"/>
    </row>
    <row r="708" spans="3:243" x14ac:dyDescent="0.25">
      <c r="C708" s="56"/>
      <c r="D708" s="56"/>
      <c r="E708" s="56"/>
      <c r="F708" s="354"/>
      <c r="G708" s="354"/>
      <c r="H708" s="56"/>
      <c r="I708" s="56"/>
      <c r="J708" s="56"/>
      <c r="K708" s="56"/>
      <c r="L708" s="56"/>
      <c r="M708" s="598"/>
      <c r="N708" s="56"/>
      <c r="O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c r="BY708" s="56"/>
      <c r="BZ708" s="56"/>
      <c r="CA708" s="56"/>
      <c r="CB708" s="56"/>
      <c r="CC708" s="56"/>
      <c r="CD708" s="56"/>
      <c r="CE708" s="56"/>
      <c r="CF708" s="56"/>
      <c r="CG708" s="56"/>
      <c r="CH708" s="56"/>
      <c r="CI708" s="56"/>
      <c r="CJ708" s="56"/>
      <c r="CK708" s="56"/>
      <c r="CL708" s="56"/>
      <c r="CM708" s="56"/>
      <c r="CN708" s="56"/>
      <c r="CO708" s="56"/>
      <c r="CP708" s="56"/>
      <c r="CQ708" s="56"/>
      <c r="CR708" s="56"/>
      <c r="CS708" s="56"/>
      <c r="CT708" s="56"/>
      <c r="CU708" s="56"/>
      <c r="CV708" s="56"/>
      <c r="CW708" s="56"/>
      <c r="CX708" s="56"/>
      <c r="CY708" s="56"/>
      <c r="CZ708" s="56"/>
      <c r="DA708" s="56"/>
      <c r="DB708" s="56"/>
      <c r="DC708" s="56"/>
      <c r="DD708" s="56"/>
      <c r="DE708" s="56"/>
      <c r="DF708" s="56"/>
      <c r="DG708" s="56"/>
      <c r="DH708" s="56"/>
      <c r="DI708" s="56"/>
      <c r="DJ708" s="56"/>
      <c r="DK708" s="56"/>
      <c r="DL708" s="56"/>
      <c r="DM708" s="56"/>
      <c r="DN708" s="56"/>
      <c r="DO708" s="56"/>
      <c r="DP708" s="56"/>
      <c r="DQ708" s="56"/>
      <c r="DR708" s="56"/>
      <c r="DS708" s="56"/>
      <c r="DT708" s="56"/>
      <c r="DU708" s="56"/>
      <c r="DV708" s="56"/>
      <c r="DW708" s="56"/>
      <c r="DX708" s="56"/>
      <c r="DY708" s="56"/>
      <c r="DZ708" s="56"/>
      <c r="EA708" s="56"/>
      <c r="EB708" s="56"/>
      <c r="EC708" s="56"/>
      <c r="ED708" s="56"/>
      <c r="EE708" s="56"/>
      <c r="EF708" s="56"/>
      <c r="EG708" s="56"/>
      <c r="EH708" s="56"/>
      <c r="EI708" s="56"/>
      <c r="EJ708" s="56"/>
      <c r="EK708" s="56"/>
      <c r="EL708" s="56"/>
      <c r="EM708" s="56"/>
      <c r="EN708" s="56"/>
      <c r="EO708" s="56"/>
      <c r="EP708" s="56"/>
      <c r="EQ708" s="56"/>
      <c r="ER708" s="56"/>
      <c r="ES708" s="56"/>
      <c r="ET708" s="56"/>
      <c r="EU708" s="56"/>
      <c r="EV708" s="56"/>
      <c r="EW708" s="56"/>
      <c r="EX708" s="56"/>
      <c r="EY708" s="56"/>
      <c r="EZ708" s="56"/>
      <c r="FA708" s="56"/>
      <c r="FB708" s="56"/>
      <c r="FC708" s="56"/>
      <c r="FD708" s="56"/>
      <c r="FE708" s="56"/>
      <c r="FF708" s="56"/>
      <c r="FG708" s="56"/>
      <c r="FH708" s="56"/>
      <c r="FI708" s="56"/>
      <c r="FJ708" s="56"/>
      <c r="FK708" s="56"/>
      <c r="FL708" s="56"/>
      <c r="FM708" s="56"/>
      <c r="FN708" s="56"/>
      <c r="FO708" s="56"/>
      <c r="FP708" s="56"/>
      <c r="FQ708" s="56"/>
      <c r="FR708" s="56"/>
      <c r="FS708" s="56"/>
      <c r="FT708" s="56"/>
      <c r="FU708" s="56"/>
      <c r="FV708" s="56"/>
      <c r="FW708" s="56"/>
      <c r="FX708" s="56"/>
      <c r="FY708" s="56"/>
      <c r="FZ708" s="56"/>
      <c r="GA708" s="56"/>
      <c r="GB708" s="56"/>
      <c r="GC708" s="56"/>
      <c r="GD708" s="56"/>
      <c r="GE708" s="56"/>
      <c r="GF708" s="56"/>
      <c r="GG708" s="56"/>
      <c r="GH708" s="56"/>
      <c r="GI708" s="56"/>
      <c r="GJ708" s="56"/>
      <c r="GK708" s="56"/>
      <c r="GL708" s="56"/>
      <c r="GM708" s="56"/>
      <c r="GN708" s="56"/>
      <c r="GO708" s="56"/>
      <c r="GP708" s="56"/>
      <c r="GQ708" s="56"/>
      <c r="GR708" s="56"/>
      <c r="GS708" s="56"/>
      <c r="GT708" s="56"/>
      <c r="GU708" s="56"/>
      <c r="GV708" s="56"/>
      <c r="GW708" s="56"/>
      <c r="GX708" s="56"/>
      <c r="GY708" s="56"/>
      <c r="GZ708" s="56"/>
      <c r="HA708" s="56"/>
      <c r="HB708" s="56"/>
      <c r="HC708" s="56"/>
      <c r="HD708" s="56"/>
      <c r="HE708" s="56"/>
      <c r="HF708" s="56"/>
      <c r="HG708" s="56"/>
      <c r="HH708" s="56"/>
      <c r="HI708" s="56"/>
      <c r="HJ708" s="56"/>
      <c r="HK708" s="56"/>
      <c r="HL708" s="56"/>
      <c r="HM708" s="56"/>
      <c r="HN708" s="56"/>
      <c r="HO708" s="56"/>
      <c r="HP708" s="56"/>
      <c r="HQ708" s="56"/>
      <c r="HR708" s="56"/>
      <c r="HS708" s="56"/>
      <c r="HT708" s="56"/>
      <c r="HU708" s="56"/>
      <c r="HV708" s="56"/>
      <c r="HW708" s="56"/>
      <c r="HX708" s="56"/>
      <c r="HY708" s="56"/>
      <c r="HZ708" s="56"/>
      <c r="IA708" s="56"/>
      <c r="IB708" s="56"/>
      <c r="IC708" s="56"/>
      <c r="ID708" s="56"/>
      <c r="IE708" s="56"/>
      <c r="IF708" s="56"/>
      <c r="IG708" s="56"/>
      <c r="IH708" s="56"/>
      <c r="II708" s="56"/>
    </row>
    <row r="709" spans="3:243" x14ac:dyDescent="0.25">
      <c r="C709" s="56"/>
      <c r="D709" s="56"/>
      <c r="E709" s="56"/>
      <c r="F709" s="354"/>
      <c r="G709" s="354"/>
      <c r="H709" s="56"/>
      <c r="I709" s="56"/>
      <c r="J709" s="56"/>
      <c r="K709" s="56"/>
      <c r="L709" s="56"/>
      <c r="M709" s="598"/>
      <c r="N709" s="56"/>
      <c r="O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c r="BY709" s="56"/>
      <c r="BZ709" s="56"/>
      <c r="CA709" s="56"/>
      <c r="CB709" s="56"/>
      <c r="CC709" s="56"/>
      <c r="CD709" s="56"/>
      <c r="CE709" s="56"/>
      <c r="CF709" s="56"/>
      <c r="CG709" s="56"/>
      <c r="CH709" s="56"/>
      <c r="CI709" s="56"/>
      <c r="CJ709" s="56"/>
      <c r="CK709" s="56"/>
      <c r="CL709" s="56"/>
      <c r="CM709" s="56"/>
      <c r="CN709" s="56"/>
      <c r="CO709" s="56"/>
      <c r="CP709" s="56"/>
      <c r="CQ709" s="56"/>
      <c r="CR709" s="56"/>
      <c r="CS709" s="56"/>
      <c r="CT709" s="56"/>
      <c r="CU709" s="56"/>
      <c r="CV709" s="56"/>
      <c r="CW709" s="56"/>
      <c r="CX709" s="56"/>
      <c r="CY709" s="56"/>
      <c r="CZ709" s="56"/>
      <c r="DA709" s="56"/>
      <c r="DB709" s="56"/>
      <c r="DC709" s="56"/>
      <c r="DD709" s="56"/>
      <c r="DE709" s="56"/>
      <c r="DF709" s="56"/>
      <c r="DG709" s="56"/>
      <c r="DH709" s="56"/>
      <c r="DI709" s="56"/>
      <c r="DJ709" s="56"/>
      <c r="DK709" s="56"/>
      <c r="DL709" s="56"/>
      <c r="DM709" s="56"/>
      <c r="DN709" s="56"/>
      <c r="DO709" s="56"/>
      <c r="DP709" s="56"/>
      <c r="DQ709" s="56"/>
      <c r="DR709" s="56"/>
      <c r="DS709" s="56"/>
      <c r="DT709" s="56"/>
      <c r="DU709" s="56"/>
      <c r="DV709" s="56"/>
      <c r="DW709" s="56"/>
      <c r="DX709" s="56"/>
      <c r="DY709" s="56"/>
      <c r="DZ709" s="56"/>
      <c r="EA709" s="56"/>
      <c r="EB709" s="56"/>
      <c r="EC709" s="56"/>
      <c r="ED709" s="56"/>
      <c r="EE709" s="56"/>
      <c r="EF709" s="56"/>
      <c r="EG709" s="56"/>
      <c r="EH709" s="56"/>
      <c r="EI709" s="56"/>
      <c r="EJ709" s="56"/>
      <c r="EK709" s="56"/>
      <c r="EL709" s="56"/>
      <c r="EM709" s="56"/>
      <c r="EN709" s="56"/>
      <c r="EO709" s="56"/>
      <c r="EP709" s="56"/>
      <c r="EQ709" s="56"/>
      <c r="ER709" s="56"/>
      <c r="ES709" s="56"/>
      <c r="ET709" s="56"/>
      <c r="EU709" s="56"/>
      <c r="EV709" s="56"/>
      <c r="EW709" s="56"/>
      <c r="EX709" s="56"/>
      <c r="EY709" s="56"/>
      <c r="EZ709" s="56"/>
      <c r="FA709" s="56"/>
      <c r="FB709" s="56"/>
      <c r="FC709" s="56"/>
      <c r="FD709" s="56"/>
      <c r="FE709" s="56"/>
      <c r="FF709" s="56"/>
      <c r="FG709" s="56"/>
      <c r="FH709" s="56"/>
      <c r="FI709" s="56"/>
      <c r="FJ709" s="56"/>
      <c r="FK709" s="56"/>
      <c r="FL709" s="56"/>
      <c r="FM709" s="56"/>
      <c r="FN709" s="56"/>
      <c r="FO709" s="56"/>
      <c r="FP709" s="56"/>
      <c r="FQ709" s="56"/>
      <c r="FR709" s="56"/>
      <c r="FS709" s="56"/>
      <c r="FT709" s="56"/>
      <c r="FU709" s="56"/>
      <c r="FV709" s="56"/>
      <c r="FW709" s="56"/>
      <c r="FX709" s="56"/>
      <c r="FY709" s="56"/>
      <c r="FZ709" s="56"/>
      <c r="GA709" s="56"/>
      <c r="GB709" s="56"/>
      <c r="GC709" s="56"/>
      <c r="GD709" s="56"/>
      <c r="GE709" s="56"/>
      <c r="GF709" s="56"/>
      <c r="GG709" s="56"/>
      <c r="GH709" s="56"/>
      <c r="GI709" s="56"/>
      <c r="GJ709" s="56"/>
      <c r="GK709" s="56"/>
      <c r="GL709" s="56"/>
      <c r="GM709" s="56"/>
      <c r="GN709" s="56"/>
      <c r="GO709" s="56"/>
      <c r="GP709" s="56"/>
      <c r="GQ709" s="56"/>
      <c r="GR709" s="56"/>
      <c r="GS709" s="56"/>
      <c r="GT709" s="56"/>
      <c r="GU709" s="56"/>
      <c r="GV709" s="56"/>
      <c r="GW709" s="56"/>
      <c r="GX709" s="56"/>
      <c r="GY709" s="56"/>
      <c r="GZ709" s="56"/>
      <c r="HA709" s="56"/>
      <c r="HB709" s="56"/>
      <c r="HC709" s="56"/>
      <c r="HD709" s="56"/>
      <c r="HE709" s="56"/>
      <c r="HF709" s="56"/>
      <c r="HG709" s="56"/>
      <c r="HH709" s="56"/>
      <c r="HI709" s="56"/>
      <c r="HJ709" s="56"/>
      <c r="HK709" s="56"/>
      <c r="HL709" s="56"/>
      <c r="HM709" s="56"/>
      <c r="HN709" s="56"/>
      <c r="HO709" s="56"/>
      <c r="HP709" s="56"/>
      <c r="HQ709" s="56"/>
      <c r="HR709" s="56"/>
      <c r="HS709" s="56"/>
      <c r="HT709" s="56"/>
      <c r="HU709" s="56"/>
      <c r="HV709" s="56"/>
      <c r="HW709" s="56"/>
      <c r="HX709" s="56"/>
      <c r="HY709" s="56"/>
      <c r="HZ709" s="56"/>
      <c r="IA709" s="56"/>
      <c r="IB709" s="56"/>
      <c r="IC709" s="56"/>
      <c r="ID709" s="56"/>
      <c r="IE709" s="56"/>
      <c r="IF709" s="56"/>
      <c r="IG709" s="56"/>
      <c r="IH709" s="56"/>
      <c r="II709" s="56"/>
    </row>
    <row r="710" spans="3:243" x14ac:dyDescent="0.25">
      <c r="C710" s="56"/>
      <c r="D710" s="56"/>
      <c r="E710" s="56"/>
      <c r="F710" s="354"/>
      <c r="G710" s="354"/>
      <c r="H710" s="56"/>
      <c r="I710" s="56"/>
      <c r="J710" s="56"/>
      <c r="K710" s="56"/>
      <c r="L710" s="56"/>
      <c r="M710" s="598"/>
      <c r="N710" s="56"/>
      <c r="O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c r="BY710" s="56"/>
      <c r="BZ710" s="56"/>
      <c r="CA710" s="56"/>
      <c r="CB710" s="56"/>
      <c r="CC710" s="56"/>
      <c r="CD710" s="56"/>
      <c r="CE710" s="56"/>
      <c r="CF710" s="56"/>
      <c r="CG710" s="56"/>
      <c r="CH710" s="56"/>
      <c r="CI710" s="56"/>
      <c r="CJ710" s="56"/>
      <c r="CK710" s="56"/>
      <c r="CL710" s="56"/>
      <c r="CM710" s="56"/>
      <c r="CN710" s="56"/>
      <c r="CO710" s="56"/>
      <c r="CP710" s="56"/>
      <c r="CQ710" s="56"/>
      <c r="CR710" s="56"/>
      <c r="CS710" s="56"/>
      <c r="CT710" s="56"/>
      <c r="CU710" s="56"/>
      <c r="CV710" s="56"/>
      <c r="CW710" s="56"/>
      <c r="CX710" s="56"/>
      <c r="CY710" s="56"/>
      <c r="CZ710" s="56"/>
      <c r="DA710" s="56"/>
      <c r="DB710" s="56"/>
      <c r="DC710" s="56"/>
      <c r="DD710" s="56"/>
      <c r="DE710" s="56"/>
      <c r="DF710" s="56"/>
      <c r="DG710" s="56"/>
      <c r="DH710" s="56"/>
      <c r="DI710" s="56"/>
      <c r="DJ710" s="56"/>
      <c r="DK710" s="56"/>
      <c r="DL710" s="56"/>
      <c r="DM710" s="56"/>
      <c r="DN710" s="56"/>
      <c r="DO710" s="56"/>
      <c r="DP710" s="56"/>
      <c r="DQ710" s="56"/>
      <c r="DR710" s="56"/>
      <c r="DS710" s="56"/>
      <c r="DT710" s="56"/>
      <c r="DU710" s="56"/>
      <c r="DV710" s="56"/>
      <c r="DW710" s="56"/>
      <c r="DX710" s="56"/>
      <c r="DY710" s="56"/>
      <c r="DZ710" s="56"/>
      <c r="EA710" s="56"/>
      <c r="EB710" s="56"/>
      <c r="EC710" s="56"/>
      <c r="ED710" s="56"/>
      <c r="EE710" s="56"/>
      <c r="EF710" s="56"/>
      <c r="EG710" s="56"/>
      <c r="EH710" s="56"/>
      <c r="EI710" s="56"/>
      <c r="EJ710" s="56"/>
      <c r="EK710" s="56"/>
      <c r="EL710" s="56"/>
      <c r="EM710" s="56"/>
      <c r="EN710" s="56"/>
      <c r="EO710" s="56"/>
      <c r="EP710" s="56"/>
      <c r="EQ710" s="56"/>
      <c r="ER710" s="56"/>
      <c r="ES710" s="56"/>
      <c r="ET710" s="56"/>
      <c r="EU710" s="56"/>
      <c r="EV710" s="56"/>
      <c r="EW710" s="56"/>
      <c r="EX710" s="56"/>
      <c r="EY710" s="56"/>
      <c r="EZ710" s="56"/>
      <c r="FA710" s="56"/>
      <c r="FB710" s="56"/>
      <c r="FC710" s="56"/>
      <c r="FD710" s="56"/>
      <c r="FE710" s="56"/>
      <c r="FF710" s="56"/>
      <c r="FG710" s="56"/>
      <c r="FH710" s="56"/>
      <c r="FI710" s="56"/>
      <c r="FJ710" s="56"/>
      <c r="FK710" s="56"/>
      <c r="FL710" s="56"/>
      <c r="FM710" s="56"/>
      <c r="FN710" s="56"/>
      <c r="FO710" s="56"/>
      <c r="FP710" s="56"/>
      <c r="FQ710" s="56"/>
      <c r="FR710" s="56"/>
      <c r="FS710" s="56"/>
      <c r="FT710" s="56"/>
      <c r="FU710" s="56"/>
      <c r="FV710" s="56"/>
      <c r="FW710" s="56"/>
      <c r="FX710" s="56"/>
      <c r="FY710" s="56"/>
      <c r="FZ710" s="56"/>
      <c r="GA710" s="56"/>
      <c r="GB710" s="56"/>
      <c r="GC710" s="56"/>
      <c r="GD710" s="56"/>
      <c r="GE710" s="56"/>
      <c r="GF710" s="56"/>
      <c r="GG710" s="56"/>
      <c r="GH710" s="56"/>
      <c r="GI710" s="56"/>
      <c r="GJ710" s="56"/>
      <c r="GK710" s="56"/>
      <c r="GL710" s="56"/>
      <c r="GM710" s="56"/>
      <c r="GN710" s="56"/>
      <c r="GO710" s="56"/>
      <c r="GP710" s="56"/>
      <c r="GQ710" s="56"/>
      <c r="GR710" s="56"/>
      <c r="GS710" s="56"/>
      <c r="GT710" s="56"/>
      <c r="GU710" s="56"/>
      <c r="GV710" s="56"/>
      <c r="GW710" s="56"/>
      <c r="GX710" s="56"/>
      <c r="GY710" s="56"/>
      <c r="GZ710" s="56"/>
      <c r="HA710" s="56"/>
      <c r="HB710" s="56"/>
      <c r="HC710" s="56"/>
      <c r="HD710" s="56"/>
      <c r="HE710" s="56"/>
      <c r="HF710" s="56"/>
      <c r="HG710" s="56"/>
      <c r="HH710" s="56"/>
      <c r="HI710" s="56"/>
      <c r="HJ710" s="56"/>
      <c r="HK710" s="56"/>
      <c r="HL710" s="56"/>
      <c r="HM710" s="56"/>
      <c r="HN710" s="56"/>
      <c r="HO710" s="56"/>
      <c r="HP710" s="56"/>
      <c r="HQ710" s="56"/>
      <c r="HR710" s="56"/>
      <c r="HS710" s="56"/>
      <c r="HT710" s="56"/>
      <c r="HU710" s="56"/>
      <c r="HV710" s="56"/>
      <c r="HW710" s="56"/>
      <c r="HX710" s="56"/>
      <c r="HY710" s="56"/>
      <c r="HZ710" s="56"/>
      <c r="IA710" s="56"/>
      <c r="IB710" s="56"/>
      <c r="IC710" s="56"/>
      <c r="ID710" s="56"/>
      <c r="IE710" s="56"/>
      <c r="IF710" s="56"/>
      <c r="IG710" s="56"/>
      <c r="IH710" s="56"/>
      <c r="II710" s="56"/>
    </row>
    <row r="711" spans="3:243" x14ac:dyDescent="0.25">
      <c r="C711" s="56"/>
      <c r="D711" s="56"/>
      <c r="E711" s="56"/>
      <c r="F711" s="354"/>
      <c r="G711" s="354"/>
      <c r="H711" s="56"/>
      <c r="I711" s="56"/>
      <c r="J711" s="56"/>
      <c r="K711" s="56"/>
      <c r="L711" s="56"/>
      <c r="M711" s="598"/>
      <c r="N711" s="56"/>
      <c r="O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c r="BY711" s="56"/>
      <c r="BZ711" s="56"/>
      <c r="CA711" s="56"/>
      <c r="CB711" s="56"/>
      <c r="CC711" s="56"/>
      <c r="CD711" s="56"/>
      <c r="CE711" s="56"/>
      <c r="CF711" s="56"/>
      <c r="CG711" s="56"/>
      <c r="CH711" s="56"/>
      <c r="CI711" s="56"/>
      <c r="CJ711" s="56"/>
      <c r="CK711" s="56"/>
      <c r="CL711" s="56"/>
      <c r="CM711" s="56"/>
      <c r="CN711" s="56"/>
      <c r="CO711" s="56"/>
      <c r="CP711" s="56"/>
      <c r="CQ711" s="56"/>
      <c r="CR711" s="56"/>
      <c r="CS711" s="56"/>
      <c r="CT711" s="56"/>
      <c r="CU711" s="56"/>
      <c r="CV711" s="56"/>
      <c r="CW711" s="56"/>
      <c r="CX711" s="56"/>
      <c r="CY711" s="56"/>
      <c r="CZ711" s="56"/>
      <c r="DA711" s="56"/>
      <c r="DB711" s="56"/>
      <c r="DC711" s="56"/>
      <c r="DD711" s="56"/>
      <c r="DE711" s="56"/>
      <c r="DF711" s="56"/>
      <c r="DG711" s="56"/>
      <c r="DH711" s="56"/>
      <c r="DI711" s="56"/>
      <c r="DJ711" s="56"/>
      <c r="DK711" s="56"/>
      <c r="DL711" s="56"/>
      <c r="DM711" s="56"/>
      <c r="DN711" s="56"/>
      <c r="DO711" s="56"/>
      <c r="DP711" s="56"/>
      <c r="DQ711" s="56"/>
      <c r="DR711" s="56"/>
      <c r="DS711" s="56"/>
      <c r="DT711" s="56"/>
      <c r="DU711" s="56"/>
      <c r="DV711" s="56"/>
      <c r="DW711" s="56"/>
      <c r="DX711" s="56"/>
      <c r="DY711" s="56"/>
      <c r="DZ711" s="56"/>
      <c r="EA711" s="56"/>
      <c r="EB711" s="56"/>
      <c r="EC711" s="56"/>
      <c r="ED711" s="56"/>
      <c r="EE711" s="56"/>
      <c r="EF711" s="56"/>
      <c r="EG711" s="56"/>
      <c r="EH711" s="56"/>
      <c r="EI711" s="56"/>
      <c r="EJ711" s="56"/>
      <c r="EK711" s="56"/>
      <c r="EL711" s="56"/>
      <c r="EM711" s="56"/>
      <c r="EN711" s="56"/>
      <c r="EO711" s="56"/>
      <c r="EP711" s="56"/>
      <c r="EQ711" s="56"/>
      <c r="ER711" s="56"/>
      <c r="ES711" s="56"/>
      <c r="ET711" s="56"/>
      <c r="EU711" s="56"/>
      <c r="EV711" s="56"/>
      <c r="EW711" s="56"/>
      <c r="EX711" s="56"/>
      <c r="EY711" s="56"/>
      <c r="EZ711" s="56"/>
      <c r="FA711" s="56"/>
      <c r="FB711" s="56"/>
      <c r="FC711" s="56"/>
      <c r="FD711" s="56"/>
      <c r="FE711" s="56"/>
      <c r="FF711" s="56"/>
      <c r="FG711" s="56"/>
      <c r="FH711" s="56"/>
      <c r="FI711" s="56"/>
      <c r="FJ711" s="56"/>
      <c r="FK711" s="56"/>
      <c r="FL711" s="56"/>
      <c r="FM711" s="56"/>
      <c r="FN711" s="56"/>
      <c r="FO711" s="56"/>
      <c r="FP711" s="56"/>
      <c r="FQ711" s="56"/>
      <c r="FR711" s="56"/>
      <c r="FS711" s="56"/>
      <c r="FT711" s="56"/>
      <c r="FU711" s="56"/>
      <c r="FV711" s="56"/>
      <c r="FW711" s="56"/>
      <c r="FX711" s="56"/>
      <c r="FY711" s="56"/>
      <c r="FZ711" s="56"/>
      <c r="GA711" s="56"/>
      <c r="GB711" s="56"/>
      <c r="GC711" s="56"/>
      <c r="GD711" s="56"/>
      <c r="GE711" s="56"/>
      <c r="GF711" s="56"/>
      <c r="GG711" s="56"/>
      <c r="GH711" s="56"/>
      <c r="GI711" s="56"/>
      <c r="GJ711" s="56"/>
      <c r="GK711" s="56"/>
      <c r="GL711" s="56"/>
      <c r="GM711" s="56"/>
      <c r="GN711" s="56"/>
      <c r="GO711" s="56"/>
      <c r="GP711" s="56"/>
      <c r="GQ711" s="56"/>
      <c r="GR711" s="56"/>
      <c r="GS711" s="56"/>
      <c r="GT711" s="56"/>
      <c r="GU711" s="56"/>
      <c r="GV711" s="56"/>
      <c r="GW711" s="56"/>
      <c r="GX711" s="56"/>
      <c r="GY711" s="56"/>
      <c r="GZ711" s="56"/>
      <c r="HA711" s="56"/>
      <c r="HB711" s="56"/>
      <c r="HC711" s="56"/>
      <c r="HD711" s="56"/>
      <c r="HE711" s="56"/>
      <c r="HF711" s="56"/>
      <c r="HG711" s="56"/>
      <c r="HH711" s="56"/>
      <c r="HI711" s="56"/>
      <c r="HJ711" s="56"/>
      <c r="HK711" s="56"/>
      <c r="HL711" s="56"/>
      <c r="HM711" s="56"/>
      <c r="HN711" s="56"/>
      <c r="HO711" s="56"/>
      <c r="HP711" s="56"/>
      <c r="HQ711" s="56"/>
      <c r="HR711" s="56"/>
      <c r="HS711" s="56"/>
      <c r="HT711" s="56"/>
      <c r="HU711" s="56"/>
      <c r="HV711" s="56"/>
      <c r="HW711" s="56"/>
      <c r="HX711" s="56"/>
      <c r="HY711" s="56"/>
      <c r="HZ711" s="56"/>
      <c r="IA711" s="56"/>
      <c r="IB711" s="56"/>
      <c r="IC711" s="56"/>
      <c r="ID711" s="56"/>
      <c r="IE711" s="56"/>
      <c r="IF711" s="56"/>
      <c r="IG711" s="56"/>
      <c r="IH711" s="56"/>
      <c r="II711" s="56"/>
    </row>
    <row r="712" spans="3:243" x14ac:dyDescent="0.25">
      <c r="C712" s="56"/>
      <c r="D712" s="56"/>
      <c r="E712" s="56"/>
      <c r="F712" s="354"/>
      <c r="G712" s="354"/>
      <c r="H712" s="56"/>
      <c r="I712" s="56"/>
      <c r="J712" s="56"/>
      <c r="K712" s="56"/>
      <c r="L712" s="56"/>
      <c r="M712" s="598"/>
      <c r="N712" s="56"/>
      <c r="O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c r="BY712" s="56"/>
      <c r="BZ712" s="56"/>
      <c r="CA712" s="56"/>
      <c r="CB712" s="56"/>
      <c r="CC712" s="56"/>
      <c r="CD712" s="56"/>
      <c r="CE712" s="56"/>
      <c r="CF712" s="56"/>
      <c r="CG712" s="56"/>
      <c r="CH712" s="56"/>
      <c r="CI712" s="56"/>
      <c r="CJ712" s="56"/>
      <c r="CK712" s="56"/>
      <c r="CL712" s="56"/>
      <c r="CM712" s="56"/>
      <c r="CN712" s="56"/>
      <c r="CO712" s="56"/>
      <c r="CP712" s="56"/>
      <c r="CQ712" s="56"/>
      <c r="CR712" s="56"/>
      <c r="CS712" s="56"/>
      <c r="CT712" s="56"/>
      <c r="CU712" s="56"/>
      <c r="CV712" s="56"/>
      <c r="CW712" s="56"/>
      <c r="CX712" s="56"/>
      <c r="CY712" s="56"/>
      <c r="CZ712" s="56"/>
      <c r="DA712" s="56"/>
      <c r="DB712" s="56"/>
      <c r="DC712" s="56"/>
      <c r="DD712" s="56"/>
      <c r="DE712" s="56"/>
      <c r="DF712" s="56"/>
      <c r="DG712" s="56"/>
      <c r="DH712" s="56"/>
      <c r="DI712" s="56"/>
      <c r="DJ712" s="56"/>
      <c r="DK712" s="56"/>
      <c r="DL712" s="56"/>
      <c r="DM712" s="56"/>
      <c r="DN712" s="56"/>
      <c r="DO712" s="56"/>
      <c r="DP712" s="56"/>
      <c r="DQ712" s="56"/>
      <c r="DR712" s="56"/>
      <c r="DS712" s="56"/>
      <c r="DT712" s="56"/>
      <c r="DU712" s="56"/>
      <c r="DV712" s="56"/>
      <c r="DW712" s="56"/>
      <c r="DX712" s="56"/>
      <c r="DY712" s="56"/>
      <c r="DZ712" s="56"/>
      <c r="EA712" s="56"/>
      <c r="EB712" s="56"/>
      <c r="EC712" s="56"/>
      <c r="ED712" s="56"/>
      <c r="EE712" s="56"/>
      <c r="EF712" s="56"/>
      <c r="EG712" s="56"/>
      <c r="EH712" s="56"/>
      <c r="EI712" s="56"/>
      <c r="EJ712" s="56"/>
      <c r="EK712" s="56"/>
      <c r="EL712" s="56"/>
      <c r="EM712" s="56"/>
      <c r="EN712" s="56"/>
      <c r="EO712" s="56"/>
      <c r="EP712" s="56"/>
      <c r="EQ712" s="56"/>
      <c r="ER712" s="56"/>
      <c r="ES712" s="56"/>
      <c r="ET712" s="56"/>
      <c r="EU712" s="56"/>
      <c r="EV712" s="56"/>
      <c r="EW712" s="56"/>
      <c r="EX712" s="56"/>
      <c r="EY712" s="56"/>
      <c r="EZ712" s="56"/>
      <c r="FA712" s="56"/>
      <c r="FB712" s="56"/>
      <c r="FC712" s="56"/>
      <c r="FD712" s="56"/>
      <c r="FE712" s="56"/>
      <c r="FF712" s="56"/>
      <c r="FG712" s="56"/>
      <c r="FH712" s="56"/>
      <c r="FI712" s="56"/>
      <c r="FJ712" s="56"/>
      <c r="FK712" s="56"/>
      <c r="FL712" s="56"/>
      <c r="FM712" s="56"/>
      <c r="FN712" s="56"/>
      <c r="FO712" s="56"/>
      <c r="FP712" s="56"/>
      <c r="FQ712" s="56"/>
      <c r="FR712" s="56"/>
      <c r="FS712" s="56"/>
      <c r="FT712" s="56"/>
      <c r="FU712" s="56"/>
      <c r="FV712" s="56"/>
      <c r="FW712" s="56"/>
      <c r="FX712" s="56"/>
      <c r="FY712" s="56"/>
      <c r="FZ712" s="56"/>
      <c r="GA712" s="56"/>
      <c r="GB712" s="56"/>
      <c r="GC712" s="56"/>
      <c r="GD712" s="56"/>
      <c r="GE712" s="56"/>
      <c r="GF712" s="56"/>
      <c r="GG712" s="56"/>
      <c r="GH712" s="56"/>
      <c r="GI712" s="56"/>
      <c r="GJ712" s="56"/>
      <c r="GK712" s="56"/>
      <c r="GL712" s="56"/>
      <c r="GM712" s="56"/>
      <c r="GN712" s="56"/>
      <c r="GO712" s="56"/>
      <c r="GP712" s="56"/>
      <c r="GQ712" s="56"/>
      <c r="GR712" s="56"/>
      <c r="GS712" s="56"/>
      <c r="GT712" s="56"/>
      <c r="GU712" s="56"/>
      <c r="GV712" s="56"/>
      <c r="GW712" s="56"/>
      <c r="GX712" s="56"/>
      <c r="GY712" s="56"/>
      <c r="GZ712" s="56"/>
      <c r="HA712" s="56"/>
      <c r="HB712" s="56"/>
      <c r="HC712" s="56"/>
      <c r="HD712" s="56"/>
      <c r="HE712" s="56"/>
      <c r="HF712" s="56"/>
      <c r="HG712" s="56"/>
      <c r="HH712" s="56"/>
      <c r="HI712" s="56"/>
      <c r="HJ712" s="56"/>
      <c r="HK712" s="56"/>
      <c r="HL712" s="56"/>
      <c r="HM712" s="56"/>
      <c r="HN712" s="56"/>
      <c r="HO712" s="56"/>
      <c r="HP712" s="56"/>
      <c r="HQ712" s="56"/>
      <c r="HR712" s="56"/>
      <c r="HS712" s="56"/>
      <c r="HT712" s="56"/>
      <c r="HU712" s="56"/>
      <c r="HV712" s="56"/>
      <c r="HW712" s="56"/>
      <c r="HX712" s="56"/>
      <c r="HY712" s="56"/>
      <c r="HZ712" s="56"/>
      <c r="IA712" s="56"/>
      <c r="IB712" s="56"/>
      <c r="IC712" s="56"/>
      <c r="ID712" s="56"/>
      <c r="IE712" s="56"/>
      <c r="IF712" s="56"/>
      <c r="IG712" s="56"/>
      <c r="IH712" s="56"/>
      <c r="II712" s="56"/>
    </row>
    <row r="713" spans="3:243" x14ac:dyDescent="0.25">
      <c r="C713" s="56"/>
      <c r="D713" s="56"/>
      <c r="E713" s="56"/>
      <c r="F713" s="354"/>
      <c r="G713" s="354"/>
      <c r="H713" s="56"/>
      <c r="I713" s="56"/>
      <c r="J713" s="56"/>
      <c r="K713" s="56"/>
      <c r="L713" s="56"/>
      <c r="M713" s="598"/>
      <c r="N713" s="56"/>
      <c r="O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c r="BY713" s="56"/>
      <c r="BZ713" s="56"/>
      <c r="CA713" s="56"/>
      <c r="CB713" s="56"/>
      <c r="CC713" s="56"/>
      <c r="CD713" s="56"/>
      <c r="CE713" s="56"/>
      <c r="CF713" s="56"/>
      <c r="CG713" s="56"/>
      <c r="CH713" s="56"/>
      <c r="CI713" s="56"/>
      <c r="CJ713" s="56"/>
      <c r="CK713" s="56"/>
      <c r="CL713" s="56"/>
      <c r="CM713" s="56"/>
      <c r="CN713" s="56"/>
      <c r="CO713" s="56"/>
      <c r="CP713" s="56"/>
      <c r="CQ713" s="56"/>
      <c r="CR713" s="56"/>
      <c r="CS713" s="56"/>
      <c r="CT713" s="56"/>
      <c r="CU713" s="56"/>
      <c r="CV713" s="56"/>
      <c r="CW713" s="56"/>
      <c r="CX713" s="56"/>
      <c r="CY713" s="56"/>
      <c r="CZ713" s="56"/>
      <c r="DA713" s="56"/>
      <c r="DB713" s="56"/>
      <c r="DC713" s="56"/>
      <c r="DD713" s="56"/>
      <c r="DE713" s="56"/>
      <c r="DF713" s="56"/>
      <c r="DG713" s="56"/>
      <c r="DH713" s="56"/>
      <c r="DI713" s="56"/>
      <c r="DJ713" s="56"/>
      <c r="DK713" s="56"/>
      <c r="DL713" s="56"/>
      <c r="DM713" s="56"/>
      <c r="DN713" s="56"/>
      <c r="DO713" s="56"/>
      <c r="DP713" s="56"/>
      <c r="DQ713" s="56"/>
      <c r="DR713" s="56"/>
      <c r="DS713" s="56"/>
      <c r="DT713" s="56"/>
      <c r="DU713" s="56"/>
      <c r="DV713" s="56"/>
      <c r="DW713" s="56"/>
      <c r="DX713" s="56"/>
      <c r="DY713" s="56"/>
      <c r="DZ713" s="56"/>
      <c r="EA713" s="56"/>
      <c r="EB713" s="56"/>
      <c r="EC713" s="56"/>
      <c r="ED713" s="56"/>
      <c r="EE713" s="56"/>
      <c r="EF713" s="56"/>
      <c r="EG713" s="56"/>
      <c r="EH713" s="56"/>
      <c r="EI713" s="56"/>
      <c r="EJ713" s="56"/>
      <c r="EK713" s="56"/>
      <c r="EL713" s="56"/>
      <c r="EM713" s="56"/>
      <c r="EN713" s="56"/>
      <c r="EO713" s="56"/>
      <c r="EP713" s="56"/>
      <c r="EQ713" s="56"/>
      <c r="ER713" s="56"/>
      <c r="ES713" s="56"/>
      <c r="ET713" s="56"/>
      <c r="EU713" s="56"/>
      <c r="EV713" s="56"/>
      <c r="EW713" s="56"/>
      <c r="EX713" s="56"/>
      <c r="EY713" s="56"/>
      <c r="EZ713" s="56"/>
      <c r="FA713" s="56"/>
      <c r="FB713" s="56"/>
      <c r="FC713" s="56"/>
      <c r="FD713" s="56"/>
      <c r="FE713" s="56"/>
      <c r="FF713" s="56"/>
      <c r="FG713" s="56"/>
      <c r="FH713" s="56"/>
      <c r="FI713" s="56"/>
      <c r="FJ713" s="56"/>
      <c r="FK713" s="56"/>
      <c r="FL713" s="56"/>
      <c r="FM713" s="56"/>
      <c r="FN713" s="56"/>
      <c r="FO713" s="56"/>
      <c r="FP713" s="56"/>
      <c r="FQ713" s="56"/>
      <c r="FR713" s="56"/>
      <c r="FS713" s="56"/>
      <c r="FT713" s="56"/>
      <c r="FU713" s="56"/>
      <c r="FV713" s="56"/>
      <c r="FW713" s="56"/>
      <c r="FX713" s="56"/>
      <c r="FY713" s="56"/>
      <c r="FZ713" s="56"/>
      <c r="GA713" s="56"/>
      <c r="GB713" s="56"/>
      <c r="GC713" s="56"/>
      <c r="GD713" s="56"/>
      <c r="GE713" s="56"/>
      <c r="GF713" s="56"/>
      <c r="GG713" s="56"/>
      <c r="GH713" s="56"/>
      <c r="GI713" s="56"/>
      <c r="GJ713" s="56"/>
      <c r="GK713" s="56"/>
      <c r="GL713" s="56"/>
      <c r="GM713" s="56"/>
      <c r="GN713" s="56"/>
      <c r="GO713" s="56"/>
      <c r="GP713" s="56"/>
      <c r="GQ713" s="56"/>
      <c r="GR713" s="56"/>
      <c r="GS713" s="56"/>
      <c r="GT713" s="56"/>
      <c r="GU713" s="56"/>
      <c r="GV713" s="56"/>
      <c r="GW713" s="56"/>
      <c r="GX713" s="56"/>
      <c r="GY713" s="56"/>
      <c r="GZ713" s="56"/>
      <c r="HA713" s="56"/>
      <c r="HB713" s="56"/>
      <c r="HC713" s="56"/>
      <c r="HD713" s="56"/>
      <c r="HE713" s="56"/>
      <c r="HF713" s="56"/>
      <c r="HG713" s="56"/>
      <c r="HH713" s="56"/>
      <c r="HI713" s="56"/>
      <c r="HJ713" s="56"/>
      <c r="HK713" s="56"/>
      <c r="HL713" s="56"/>
      <c r="HM713" s="56"/>
      <c r="HN713" s="56"/>
      <c r="HO713" s="56"/>
      <c r="HP713" s="56"/>
      <c r="HQ713" s="56"/>
      <c r="HR713" s="56"/>
      <c r="HS713" s="56"/>
      <c r="HT713" s="56"/>
      <c r="HU713" s="56"/>
      <c r="HV713" s="56"/>
      <c r="HW713" s="56"/>
      <c r="HX713" s="56"/>
      <c r="HY713" s="56"/>
      <c r="HZ713" s="56"/>
      <c r="IA713" s="56"/>
      <c r="IB713" s="56"/>
      <c r="IC713" s="56"/>
      <c r="ID713" s="56"/>
      <c r="IE713" s="56"/>
      <c r="IF713" s="56"/>
      <c r="IG713" s="56"/>
      <c r="IH713" s="56"/>
      <c r="II713" s="56"/>
    </row>
    <row r="714" spans="3:243" x14ac:dyDescent="0.25">
      <c r="C714" s="56"/>
      <c r="D714" s="56"/>
      <c r="E714" s="56"/>
      <c r="F714" s="354"/>
      <c r="G714" s="354"/>
      <c r="H714" s="56"/>
      <c r="I714" s="56"/>
      <c r="J714" s="56"/>
      <c r="K714" s="56"/>
      <c r="L714" s="56"/>
      <c r="M714" s="598"/>
      <c r="N714" s="56"/>
      <c r="O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c r="BY714" s="56"/>
      <c r="BZ714" s="56"/>
      <c r="CA714" s="56"/>
      <c r="CB714" s="56"/>
      <c r="CC714" s="56"/>
      <c r="CD714" s="56"/>
      <c r="CE714" s="56"/>
      <c r="CF714" s="56"/>
      <c r="CG714" s="56"/>
      <c r="CH714" s="56"/>
      <c r="CI714" s="56"/>
      <c r="CJ714" s="56"/>
      <c r="CK714" s="56"/>
      <c r="CL714" s="56"/>
      <c r="CM714" s="56"/>
      <c r="CN714" s="56"/>
      <c r="CO714" s="56"/>
      <c r="CP714" s="56"/>
      <c r="CQ714" s="56"/>
      <c r="CR714" s="56"/>
      <c r="CS714" s="56"/>
      <c r="CT714" s="56"/>
      <c r="CU714" s="56"/>
      <c r="CV714" s="56"/>
      <c r="CW714" s="56"/>
      <c r="CX714" s="56"/>
      <c r="CY714" s="56"/>
      <c r="CZ714" s="56"/>
      <c r="DA714" s="56"/>
      <c r="DB714" s="56"/>
      <c r="DC714" s="56"/>
      <c r="DD714" s="56"/>
      <c r="DE714" s="56"/>
      <c r="DF714" s="56"/>
      <c r="DG714" s="56"/>
      <c r="DH714" s="56"/>
      <c r="DI714" s="56"/>
      <c r="DJ714" s="56"/>
      <c r="DK714" s="56"/>
      <c r="DL714" s="56"/>
      <c r="DM714" s="56"/>
      <c r="DN714" s="56"/>
      <c r="DO714" s="56"/>
      <c r="DP714" s="56"/>
      <c r="DQ714" s="56"/>
      <c r="DR714" s="56"/>
      <c r="DS714" s="56"/>
      <c r="DT714" s="56"/>
      <c r="DU714" s="56"/>
      <c r="DV714" s="56"/>
      <c r="DW714" s="56"/>
      <c r="DX714" s="56"/>
      <c r="DY714" s="56"/>
      <c r="DZ714" s="56"/>
      <c r="EA714" s="56"/>
      <c r="EB714" s="56"/>
      <c r="EC714" s="56"/>
      <c r="ED714" s="56"/>
      <c r="EE714" s="56"/>
      <c r="EF714" s="56"/>
      <c r="EG714" s="56"/>
      <c r="EH714" s="56"/>
      <c r="EI714" s="56"/>
      <c r="EJ714" s="56"/>
      <c r="EK714" s="56"/>
      <c r="EL714" s="56"/>
      <c r="EM714" s="56"/>
      <c r="EN714" s="56"/>
      <c r="EO714" s="56"/>
      <c r="EP714" s="56"/>
      <c r="EQ714" s="56"/>
      <c r="ER714" s="56"/>
      <c r="ES714" s="56"/>
      <c r="ET714" s="56"/>
      <c r="EU714" s="56"/>
      <c r="EV714" s="56"/>
      <c r="EW714" s="56"/>
      <c r="EX714" s="56"/>
      <c r="EY714" s="56"/>
      <c r="EZ714" s="56"/>
      <c r="FA714" s="56"/>
      <c r="FB714" s="56"/>
      <c r="FC714" s="56"/>
      <c r="FD714" s="56"/>
      <c r="FE714" s="56"/>
      <c r="FF714" s="56"/>
      <c r="FG714" s="56"/>
      <c r="FH714" s="56"/>
      <c r="FI714" s="56"/>
      <c r="FJ714" s="56"/>
      <c r="FK714" s="56"/>
      <c r="FL714" s="56"/>
      <c r="FM714" s="56"/>
      <c r="FN714" s="56"/>
      <c r="FO714" s="56"/>
      <c r="FP714" s="56"/>
      <c r="FQ714" s="56"/>
      <c r="FR714" s="56"/>
      <c r="FS714" s="56"/>
      <c r="FT714" s="56"/>
      <c r="FU714" s="56"/>
      <c r="FV714" s="56"/>
      <c r="FW714" s="56"/>
      <c r="FX714" s="56"/>
      <c r="FY714" s="56"/>
      <c r="FZ714" s="56"/>
      <c r="GA714" s="56"/>
      <c r="GB714" s="56"/>
      <c r="GC714" s="56"/>
      <c r="GD714" s="56"/>
      <c r="GE714" s="56"/>
      <c r="GF714" s="56"/>
      <c r="GG714" s="56"/>
      <c r="GH714" s="56"/>
      <c r="GI714" s="56"/>
      <c r="GJ714" s="56"/>
      <c r="GK714" s="56"/>
      <c r="GL714" s="56"/>
      <c r="GM714" s="56"/>
      <c r="GN714" s="56"/>
      <c r="GO714" s="56"/>
      <c r="GP714" s="56"/>
      <c r="GQ714" s="56"/>
      <c r="GR714" s="56"/>
      <c r="GS714" s="56"/>
      <c r="GT714" s="56"/>
      <c r="GU714" s="56"/>
      <c r="GV714" s="56"/>
      <c r="GW714" s="56"/>
      <c r="GX714" s="56"/>
      <c r="GY714" s="56"/>
      <c r="GZ714" s="56"/>
      <c r="HA714" s="56"/>
      <c r="HB714" s="56"/>
      <c r="HC714" s="56"/>
      <c r="HD714" s="56"/>
      <c r="HE714" s="56"/>
      <c r="HF714" s="56"/>
      <c r="HG714" s="56"/>
      <c r="HH714" s="56"/>
      <c r="HI714" s="56"/>
      <c r="HJ714" s="56"/>
      <c r="HK714" s="56"/>
      <c r="HL714" s="56"/>
      <c r="HM714" s="56"/>
      <c r="HN714" s="56"/>
      <c r="HO714" s="56"/>
      <c r="HP714" s="56"/>
      <c r="HQ714" s="56"/>
      <c r="HR714" s="56"/>
      <c r="HS714" s="56"/>
      <c r="HT714" s="56"/>
      <c r="HU714" s="56"/>
      <c r="HV714" s="56"/>
      <c r="HW714" s="56"/>
      <c r="HX714" s="56"/>
      <c r="HY714" s="56"/>
      <c r="HZ714" s="56"/>
      <c r="IA714" s="56"/>
      <c r="IB714" s="56"/>
      <c r="IC714" s="56"/>
      <c r="ID714" s="56"/>
      <c r="IE714" s="56"/>
      <c r="IF714" s="56"/>
      <c r="IG714" s="56"/>
      <c r="IH714" s="56"/>
      <c r="II714" s="56"/>
    </row>
    <row r="715" spans="3:243" x14ac:dyDescent="0.25">
      <c r="C715" s="56"/>
      <c r="D715" s="56"/>
      <c r="E715" s="56"/>
      <c r="F715" s="354"/>
      <c r="G715" s="354"/>
      <c r="H715" s="56"/>
      <c r="I715" s="56"/>
      <c r="J715" s="56"/>
      <c r="K715" s="56"/>
      <c r="L715" s="56"/>
      <c r="M715" s="598"/>
      <c r="N715" s="56"/>
      <c r="O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c r="BY715" s="56"/>
      <c r="BZ715" s="56"/>
      <c r="CA715" s="56"/>
      <c r="CB715" s="56"/>
      <c r="CC715" s="56"/>
      <c r="CD715" s="56"/>
      <c r="CE715" s="56"/>
      <c r="CF715" s="56"/>
      <c r="CG715" s="56"/>
      <c r="CH715" s="56"/>
      <c r="CI715" s="56"/>
      <c r="CJ715" s="56"/>
      <c r="CK715" s="56"/>
      <c r="CL715" s="56"/>
      <c r="CM715" s="56"/>
      <c r="CN715" s="56"/>
      <c r="CO715" s="56"/>
      <c r="CP715" s="56"/>
      <c r="CQ715" s="56"/>
      <c r="CR715" s="56"/>
      <c r="CS715" s="56"/>
      <c r="CT715" s="56"/>
      <c r="CU715" s="56"/>
      <c r="CV715" s="56"/>
      <c r="CW715" s="56"/>
      <c r="CX715" s="56"/>
      <c r="CY715" s="56"/>
      <c r="CZ715" s="56"/>
      <c r="DA715" s="56"/>
      <c r="DB715" s="56"/>
      <c r="DC715" s="56"/>
      <c r="DD715" s="56"/>
      <c r="DE715" s="56"/>
      <c r="DF715" s="56"/>
      <c r="DG715" s="56"/>
      <c r="DH715" s="56"/>
      <c r="DI715" s="56"/>
      <c r="DJ715" s="56"/>
      <c r="DK715" s="56"/>
      <c r="DL715" s="56"/>
      <c r="DM715" s="56"/>
      <c r="DN715" s="56"/>
      <c r="DO715" s="56"/>
      <c r="DP715" s="56"/>
      <c r="DQ715" s="56"/>
      <c r="DR715" s="56"/>
      <c r="DS715" s="56"/>
      <c r="DT715" s="56"/>
      <c r="DU715" s="56"/>
      <c r="DV715" s="56"/>
      <c r="DW715" s="56"/>
      <c r="DX715" s="56"/>
      <c r="DY715" s="56"/>
      <c r="DZ715" s="56"/>
      <c r="EA715" s="56"/>
      <c r="EB715" s="56"/>
      <c r="EC715" s="56"/>
      <c r="ED715" s="56"/>
      <c r="EE715" s="56"/>
      <c r="EF715" s="56"/>
      <c r="EG715" s="56"/>
      <c r="EH715" s="56"/>
      <c r="EI715" s="56"/>
      <c r="EJ715" s="56"/>
      <c r="EK715" s="56"/>
      <c r="EL715" s="56"/>
      <c r="EM715" s="56"/>
      <c r="EN715" s="56"/>
      <c r="EO715" s="56"/>
      <c r="EP715" s="56"/>
      <c r="EQ715" s="56"/>
      <c r="ER715" s="56"/>
      <c r="ES715" s="56"/>
      <c r="ET715" s="56"/>
      <c r="EU715" s="56"/>
      <c r="EV715" s="56"/>
      <c r="EW715" s="56"/>
      <c r="EX715" s="56"/>
      <c r="EY715" s="56"/>
      <c r="EZ715" s="56"/>
      <c r="FA715" s="56"/>
      <c r="FB715" s="56"/>
      <c r="FC715" s="56"/>
      <c r="FD715" s="56"/>
      <c r="FE715" s="56"/>
      <c r="FF715" s="56"/>
      <c r="FG715" s="56"/>
      <c r="FH715" s="56"/>
      <c r="FI715" s="56"/>
      <c r="FJ715" s="56"/>
      <c r="FK715" s="56"/>
      <c r="FL715" s="56"/>
      <c r="FM715" s="56"/>
      <c r="FN715" s="56"/>
      <c r="FO715" s="56"/>
      <c r="FP715" s="56"/>
      <c r="FQ715" s="56"/>
      <c r="FR715" s="56"/>
      <c r="FS715" s="56"/>
      <c r="FT715" s="56"/>
      <c r="FU715" s="56"/>
      <c r="FV715" s="56"/>
      <c r="FW715" s="56"/>
      <c r="FX715" s="56"/>
      <c r="FY715" s="56"/>
      <c r="FZ715" s="56"/>
      <c r="GA715" s="56"/>
      <c r="GB715" s="56"/>
      <c r="GC715" s="56"/>
      <c r="GD715" s="56"/>
      <c r="GE715" s="56"/>
      <c r="GF715" s="56"/>
      <c r="GG715" s="56"/>
      <c r="GH715" s="56"/>
      <c r="GI715" s="56"/>
      <c r="GJ715" s="56"/>
      <c r="GK715" s="56"/>
      <c r="GL715" s="56"/>
      <c r="GM715" s="56"/>
      <c r="GN715" s="56"/>
      <c r="GO715" s="56"/>
      <c r="GP715" s="56"/>
      <c r="GQ715" s="56"/>
      <c r="GR715" s="56"/>
      <c r="GS715" s="56"/>
      <c r="GT715" s="56"/>
      <c r="GU715" s="56"/>
      <c r="GV715" s="56"/>
      <c r="GW715" s="56"/>
      <c r="GX715" s="56"/>
      <c r="GY715" s="56"/>
      <c r="GZ715" s="56"/>
      <c r="HA715" s="56"/>
      <c r="HB715" s="56"/>
      <c r="HC715" s="56"/>
      <c r="HD715" s="56"/>
      <c r="HE715" s="56"/>
      <c r="HF715" s="56"/>
      <c r="HG715" s="56"/>
      <c r="HH715" s="56"/>
      <c r="HI715" s="56"/>
      <c r="HJ715" s="56"/>
      <c r="HK715" s="56"/>
      <c r="HL715" s="56"/>
      <c r="HM715" s="56"/>
      <c r="HN715" s="56"/>
      <c r="HO715" s="56"/>
      <c r="HP715" s="56"/>
      <c r="HQ715" s="56"/>
      <c r="HR715" s="56"/>
      <c r="HS715" s="56"/>
      <c r="HT715" s="56"/>
      <c r="HU715" s="56"/>
      <c r="HV715" s="56"/>
      <c r="HW715" s="56"/>
      <c r="HX715" s="56"/>
      <c r="HY715" s="56"/>
      <c r="HZ715" s="56"/>
      <c r="IA715" s="56"/>
      <c r="IB715" s="56"/>
      <c r="IC715" s="56"/>
      <c r="ID715" s="56"/>
      <c r="IE715" s="56"/>
      <c r="IF715" s="56"/>
      <c r="IG715" s="56"/>
      <c r="IH715" s="56"/>
      <c r="II715" s="56"/>
    </row>
    <row r="716" spans="3:243" x14ac:dyDescent="0.25">
      <c r="C716" s="56"/>
      <c r="D716" s="56"/>
      <c r="E716" s="56"/>
      <c r="F716" s="354"/>
      <c r="G716" s="354"/>
      <c r="H716" s="56"/>
      <c r="I716" s="56"/>
      <c r="J716" s="56"/>
      <c r="K716" s="56"/>
      <c r="L716" s="56"/>
      <c r="M716" s="598"/>
      <c r="N716" s="56"/>
      <c r="O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c r="BY716" s="56"/>
      <c r="BZ716" s="56"/>
      <c r="CA716" s="56"/>
      <c r="CB716" s="56"/>
      <c r="CC716" s="56"/>
      <c r="CD716" s="56"/>
      <c r="CE716" s="56"/>
      <c r="CF716" s="56"/>
      <c r="CG716" s="56"/>
      <c r="CH716" s="56"/>
      <c r="CI716" s="56"/>
      <c r="CJ716" s="56"/>
      <c r="CK716" s="56"/>
      <c r="CL716" s="56"/>
      <c r="CM716" s="56"/>
      <c r="CN716" s="56"/>
      <c r="CO716" s="56"/>
      <c r="CP716" s="56"/>
      <c r="CQ716" s="56"/>
      <c r="CR716" s="56"/>
      <c r="CS716" s="56"/>
      <c r="CT716" s="56"/>
      <c r="CU716" s="56"/>
      <c r="CV716" s="56"/>
      <c r="CW716" s="56"/>
      <c r="CX716" s="56"/>
      <c r="CY716" s="56"/>
      <c r="CZ716" s="56"/>
      <c r="DA716" s="56"/>
      <c r="DB716" s="56"/>
      <c r="DC716" s="56"/>
      <c r="DD716" s="56"/>
      <c r="DE716" s="56"/>
      <c r="DF716" s="56"/>
      <c r="DG716" s="56"/>
      <c r="DH716" s="56"/>
      <c r="DI716" s="56"/>
      <c r="DJ716" s="56"/>
      <c r="DK716" s="56"/>
      <c r="DL716" s="56"/>
      <c r="DM716" s="56"/>
      <c r="DN716" s="56"/>
      <c r="DO716" s="56"/>
      <c r="DP716" s="56"/>
      <c r="DQ716" s="56"/>
      <c r="DR716" s="56"/>
      <c r="DS716" s="56"/>
      <c r="DT716" s="56"/>
      <c r="DU716" s="56"/>
      <c r="DV716" s="56"/>
      <c r="DW716" s="56"/>
      <c r="DX716" s="56"/>
      <c r="DY716" s="56"/>
      <c r="DZ716" s="56"/>
      <c r="EA716" s="56"/>
      <c r="EB716" s="56"/>
      <c r="EC716" s="56"/>
      <c r="ED716" s="56"/>
      <c r="EE716" s="56"/>
      <c r="EF716" s="56"/>
      <c r="EG716" s="56"/>
      <c r="EH716" s="56"/>
      <c r="EI716" s="56"/>
      <c r="EJ716" s="56"/>
      <c r="EK716" s="56"/>
      <c r="EL716" s="56"/>
      <c r="EM716" s="56"/>
      <c r="EN716" s="56"/>
      <c r="EO716" s="56"/>
      <c r="EP716" s="56"/>
      <c r="EQ716" s="56"/>
      <c r="ER716" s="56"/>
      <c r="ES716" s="56"/>
      <c r="ET716" s="56"/>
      <c r="EU716" s="56"/>
      <c r="EV716" s="56"/>
      <c r="EW716" s="56"/>
      <c r="EX716" s="56"/>
      <c r="EY716" s="56"/>
      <c r="EZ716" s="56"/>
      <c r="FA716" s="56"/>
      <c r="FB716" s="56"/>
      <c r="FC716" s="56"/>
      <c r="FD716" s="56"/>
      <c r="FE716" s="56"/>
      <c r="FF716" s="56"/>
      <c r="FG716" s="56"/>
      <c r="FH716" s="56"/>
      <c r="FI716" s="56"/>
      <c r="FJ716" s="56"/>
      <c r="FK716" s="56"/>
      <c r="FL716" s="56"/>
      <c r="FM716" s="56"/>
      <c r="FN716" s="56"/>
      <c r="FO716" s="56"/>
      <c r="FP716" s="56"/>
      <c r="FQ716" s="56"/>
      <c r="FR716" s="56"/>
      <c r="FS716" s="56"/>
      <c r="FT716" s="56"/>
      <c r="FU716" s="56"/>
      <c r="FV716" s="56"/>
      <c r="FW716" s="56"/>
      <c r="FX716" s="56"/>
      <c r="FY716" s="56"/>
      <c r="FZ716" s="56"/>
      <c r="GA716" s="56"/>
      <c r="GB716" s="56"/>
      <c r="GC716" s="56"/>
      <c r="GD716" s="56"/>
      <c r="GE716" s="56"/>
      <c r="GF716" s="56"/>
      <c r="GG716" s="56"/>
      <c r="GH716" s="56"/>
      <c r="GI716" s="56"/>
      <c r="GJ716" s="56"/>
      <c r="GK716" s="56"/>
      <c r="GL716" s="56"/>
      <c r="GM716" s="56"/>
      <c r="GN716" s="56"/>
      <c r="GO716" s="56"/>
      <c r="GP716" s="56"/>
      <c r="GQ716" s="56"/>
      <c r="GR716" s="56"/>
      <c r="GS716" s="56"/>
      <c r="GT716" s="56"/>
      <c r="GU716" s="56"/>
      <c r="GV716" s="56"/>
      <c r="GW716" s="56"/>
      <c r="GX716" s="56"/>
      <c r="GY716" s="56"/>
      <c r="GZ716" s="56"/>
      <c r="HA716" s="56"/>
      <c r="HB716" s="56"/>
      <c r="HC716" s="56"/>
      <c r="HD716" s="56"/>
      <c r="HE716" s="56"/>
      <c r="HF716" s="56"/>
      <c r="HG716" s="56"/>
      <c r="HH716" s="56"/>
      <c r="HI716" s="56"/>
      <c r="HJ716" s="56"/>
      <c r="HK716" s="56"/>
      <c r="HL716" s="56"/>
      <c r="HM716" s="56"/>
      <c r="HN716" s="56"/>
      <c r="HO716" s="56"/>
      <c r="HP716" s="56"/>
      <c r="HQ716" s="56"/>
      <c r="HR716" s="56"/>
      <c r="HS716" s="56"/>
      <c r="HT716" s="56"/>
      <c r="HU716" s="56"/>
      <c r="HV716" s="56"/>
      <c r="HW716" s="56"/>
      <c r="HX716" s="56"/>
      <c r="HY716" s="56"/>
      <c r="HZ716" s="56"/>
      <c r="IA716" s="56"/>
      <c r="IB716" s="56"/>
      <c r="IC716" s="56"/>
      <c r="ID716" s="56"/>
      <c r="IE716" s="56"/>
      <c r="IF716" s="56"/>
      <c r="IG716" s="56"/>
      <c r="IH716" s="56"/>
      <c r="II716" s="56"/>
    </row>
    <row r="717" spans="3:243" x14ac:dyDescent="0.25">
      <c r="C717" s="56"/>
      <c r="D717" s="56"/>
      <c r="E717" s="56"/>
      <c r="F717" s="354"/>
      <c r="G717" s="354"/>
      <c r="H717" s="56"/>
      <c r="I717" s="56"/>
      <c r="J717" s="56"/>
      <c r="K717" s="56"/>
      <c r="L717" s="56"/>
      <c r="M717" s="598"/>
      <c r="N717" s="56"/>
      <c r="O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c r="BY717" s="56"/>
      <c r="BZ717" s="56"/>
      <c r="CA717" s="56"/>
      <c r="CB717" s="56"/>
      <c r="CC717" s="56"/>
      <c r="CD717" s="56"/>
      <c r="CE717" s="56"/>
      <c r="CF717" s="56"/>
      <c r="CG717" s="56"/>
      <c r="CH717" s="56"/>
      <c r="CI717" s="56"/>
      <c r="CJ717" s="56"/>
      <c r="CK717" s="56"/>
      <c r="CL717" s="56"/>
      <c r="CM717" s="56"/>
      <c r="CN717" s="56"/>
      <c r="CO717" s="56"/>
      <c r="CP717" s="56"/>
      <c r="CQ717" s="56"/>
      <c r="CR717" s="56"/>
      <c r="CS717" s="56"/>
      <c r="CT717" s="56"/>
      <c r="CU717" s="56"/>
      <c r="CV717" s="56"/>
      <c r="CW717" s="56"/>
      <c r="CX717" s="56"/>
      <c r="CY717" s="56"/>
      <c r="CZ717" s="56"/>
      <c r="DA717" s="56"/>
      <c r="DB717" s="56"/>
      <c r="DC717" s="56"/>
      <c r="DD717" s="56"/>
      <c r="DE717" s="56"/>
      <c r="DF717" s="56"/>
      <c r="DG717" s="56"/>
      <c r="DH717" s="56"/>
      <c r="DI717" s="56"/>
      <c r="DJ717" s="56"/>
      <c r="DK717" s="56"/>
      <c r="DL717" s="56"/>
      <c r="DM717" s="56"/>
      <c r="DN717" s="56"/>
      <c r="DO717" s="56"/>
      <c r="DP717" s="56"/>
      <c r="DQ717" s="56"/>
      <c r="DR717" s="56"/>
      <c r="DS717" s="56"/>
      <c r="DT717" s="56"/>
      <c r="DU717" s="56"/>
      <c r="DV717" s="56"/>
      <c r="DW717" s="56"/>
      <c r="DX717" s="56"/>
      <c r="DY717" s="56"/>
      <c r="DZ717" s="56"/>
      <c r="EA717" s="56"/>
      <c r="EB717" s="56"/>
      <c r="EC717" s="56"/>
      <c r="ED717" s="56"/>
      <c r="EE717" s="56"/>
      <c r="EF717" s="56"/>
      <c r="EG717" s="56"/>
      <c r="EH717" s="56"/>
      <c r="EI717" s="56"/>
      <c r="EJ717" s="56"/>
      <c r="EK717" s="56"/>
      <c r="EL717" s="56"/>
      <c r="EM717" s="56"/>
      <c r="EN717" s="56"/>
      <c r="EO717" s="56"/>
      <c r="EP717" s="56"/>
      <c r="EQ717" s="56"/>
      <c r="ER717" s="56"/>
      <c r="ES717" s="56"/>
      <c r="ET717" s="56"/>
      <c r="EU717" s="56"/>
      <c r="EV717" s="56"/>
      <c r="EW717" s="56"/>
      <c r="EX717" s="56"/>
      <c r="EY717" s="56"/>
      <c r="EZ717" s="56"/>
      <c r="FA717" s="56"/>
      <c r="FB717" s="56"/>
      <c r="FC717" s="56"/>
      <c r="FD717" s="56"/>
      <c r="FE717" s="56"/>
      <c r="FF717" s="56"/>
      <c r="FG717" s="56"/>
      <c r="FH717" s="56"/>
      <c r="FI717" s="56"/>
      <c r="FJ717" s="56"/>
      <c r="FK717" s="56"/>
      <c r="FL717" s="56"/>
      <c r="FM717" s="56"/>
      <c r="FN717" s="56"/>
      <c r="FO717" s="56"/>
      <c r="FP717" s="56"/>
      <c r="FQ717" s="56"/>
      <c r="FR717" s="56"/>
      <c r="FS717" s="56"/>
      <c r="FT717" s="56"/>
      <c r="FU717" s="56"/>
      <c r="FV717" s="56"/>
      <c r="FW717" s="56"/>
      <c r="FX717" s="56"/>
      <c r="FY717" s="56"/>
      <c r="FZ717" s="56"/>
      <c r="GA717" s="56"/>
      <c r="GB717" s="56"/>
      <c r="GC717" s="56"/>
      <c r="GD717" s="56"/>
      <c r="GE717" s="56"/>
      <c r="GF717" s="56"/>
      <c r="GG717" s="56"/>
      <c r="GH717" s="56"/>
      <c r="GI717" s="56"/>
      <c r="GJ717" s="56"/>
      <c r="GK717" s="56"/>
      <c r="GL717" s="56"/>
      <c r="GM717" s="56"/>
      <c r="GN717" s="56"/>
      <c r="GO717" s="56"/>
      <c r="GP717" s="56"/>
      <c r="GQ717" s="56"/>
      <c r="GR717" s="56"/>
      <c r="GS717" s="56"/>
      <c r="GT717" s="56"/>
      <c r="GU717" s="56"/>
      <c r="GV717" s="56"/>
      <c r="GW717" s="56"/>
      <c r="GX717" s="56"/>
      <c r="GY717" s="56"/>
      <c r="GZ717" s="56"/>
      <c r="HA717" s="56"/>
      <c r="HB717" s="56"/>
      <c r="HC717" s="56"/>
      <c r="HD717" s="56"/>
      <c r="HE717" s="56"/>
      <c r="HF717" s="56"/>
      <c r="HG717" s="56"/>
      <c r="HH717" s="56"/>
      <c r="HI717" s="56"/>
      <c r="HJ717" s="56"/>
      <c r="HK717" s="56"/>
      <c r="HL717" s="56"/>
      <c r="HM717" s="56"/>
      <c r="HN717" s="56"/>
      <c r="HO717" s="56"/>
      <c r="HP717" s="56"/>
      <c r="HQ717" s="56"/>
      <c r="HR717" s="56"/>
      <c r="HS717" s="56"/>
      <c r="HT717" s="56"/>
      <c r="HU717" s="56"/>
      <c r="HV717" s="56"/>
      <c r="HW717" s="56"/>
      <c r="HX717" s="56"/>
      <c r="HY717" s="56"/>
      <c r="HZ717" s="56"/>
      <c r="IA717" s="56"/>
      <c r="IB717" s="56"/>
      <c r="IC717" s="56"/>
      <c r="ID717" s="56"/>
      <c r="IE717" s="56"/>
      <c r="IF717" s="56"/>
      <c r="IG717" s="56"/>
      <c r="IH717" s="56"/>
      <c r="II717" s="56"/>
    </row>
    <row r="718" spans="3:243" x14ac:dyDescent="0.25">
      <c r="C718" s="56"/>
      <c r="D718" s="56"/>
      <c r="E718" s="56"/>
      <c r="F718" s="354"/>
      <c r="G718" s="354"/>
      <c r="H718" s="56"/>
      <c r="I718" s="56"/>
      <c r="J718" s="56"/>
      <c r="K718" s="56"/>
      <c r="L718" s="56"/>
      <c r="M718" s="598"/>
      <c r="N718" s="56"/>
      <c r="O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c r="BY718" s="56"/>
      <c r="BZ718" s="56"/>
      <c r="CA718" s="56"/>
      <c r="CB718" s="56"/>
      <c r="CC718" s="56"/>
      <c r="CD718" s="56"/>
      <c r="CE718" s="56"/>
      <c r="CF718" s="56"/>
      <c r="CG718" s="56"/>
      <c r="CH718" s="56"/>
      <c r="CI718" s="56"/>
      <c r="CJ718" s="56"/>
      <c r="CK718" s="56"/>
      <c r="CL718" s="56"/>
      <c r="CM718" s="56"/>
      <c r="CN718" s="56"/>
      <c r="CO718" s="56"/>
      <c r="CP718" s="56"/>
      <c r="CQ718" s="56"/>
      <c r="CR718" s="56"/>
      <c r="CS718" s="56"/>
      <c r="CT718" s="56"/>
      <c r="CU718" s="56"/>
      <c r="CV718" s="56"/>
      <c r="CW718" s="56"/>
      <c r="CX718" s="56"/>
      <c r="CY718" s="56"/>
      <c r="CZ718" s="56"/>
      <c r="DA718" s="56"/>
      <c r="DB718" s="56"/>
      <c r="DC718" s="56"/>
      <c r="DD718" s="56"/>
      <c r="DE718" s="56"/>
      <c r="DF718" s="56"/>
      <c r="DG718" s="56"/>
      <c r="DH718" s="56"/>
      <c r="DI718" s="56"/>
      <c r="DJ718" s="56"/>
      <c r="DK718" s="56"/>
      <c r="DL718" s="56"/>
      <c r="DM718" s="56"/>
      <c r="DN718" s="56"/>
      <c r="DO718" s="56"/>
      <c r="DP718" s="56"/>
      <c r="DQ718" s="56"/>
      <c r="DR718" s="56"/>
      <c r="DS718" s="56"/>
      <c r="DT718" s="56"/>
      <c r="DU718" s="56"/>
      <c r="DV718" s="56"/>
      <c r="DW718" s="56"/>
      <c r="DX718" s="56"/>
      <c r="DY718" s="56"/>
      <c r="DZ718" s="56"/>
      <c r="EA718" s="56"/>
      <c r="EB718" s="56"/>
      <c r="EC718" s="56"/>
      <c r="ED718" s="56"/>
      <c r="EE718" s="56"/>
      <c r="EF718" s="56"/>
      <c r="EG718" s="56"/>
      <c r="EH718" s="56"/>
      <c r="EI718" s="56"/>
      <c r="EJ718" s="56"/>
      <c r="EK718" s="56"/>
      <c r="EL718" s="56"/>
      <c r="EM718" s="56"/>
      <c r="EN718" s="56"/>
      <c r="EO718" s="56"/>
      <c r="EP718" s="56"/>
      <c r="EQ718" s="56"/>
      <c r="ER718" s="56"/>
      <c r="ES718" s="56"/>
      <c r="ET718" s="56"/>
      <c r="EU718" s="56"/>
      <c r="EV718" s="56"/>
      <c r="EW718" s="56"/>
      <c r="EX718" s="56"/>
      <c r="EY718" s="56"/>
      <c r="EZ718" s="56"/>
      <c r="FA718" s="56"/>
      <c r="FB718" s="56"/>
      <c r="FC718" s="56"/>
      <c r="FD718" s="56"/>
      <c r="FE718" s="56"/>
      <c r="FF718" s="56"/>
      <c r="FG718" s="56"/>
      <c r="FH718" s="56"/>
      <c r="FI718" s="56"/>
      <c r="FJ718" s="56"/>
      <c r="FK718" s="56"/>
      <c r="FL718" s="56"/>
      <c r="FM718" s="56"/>
      <c r="FN718" s="56"/>
      <c r="FO718" s="56"/>
      <c r="FP718" s="56"/>
      <c r="FQ718" s="56"/>
      <c r="FR718" s="56"/>
      <c r="FS718" s="56"/>
      <c r="FT718" s="56"/>
      <c r="FU718" s="56"/>
      <c r="FV718" s="56"/>
      <c r="FW718" s="56"/>
      <c r="FX718" s="56"/>
      <c r="FY718" s="56"/>
      <c r="FZ718" s="56"/>
      <c r="GA718" s="56"/>
      <c r="GB718" s="56"/>
      <c r="GC718" s="56"/>
      <c r="GD718" s="56"/>
      <c r="GE718" s="56"/>
      <c r="GF718" s="56"/>
      <c r="GG718" s="56"/>
      <c r="GH718" s="56"/>
      <c r="GI718" s="56"/>
      <c r="GJ718" s="56"/>
      <c r="GK718" s="56"/>
      <c r="GL718" s="56"/>
      <c r="GM718" s="56"/>
      <c r="GN718" s="56"/>
      <c r="GO718" s="56"/>
      <c r="GP718" s="56"/>
      <c r="GQ718" s="56"/>
      <c r="GR718" s="56"/>
      <c r="GS718" s="56"/>
      <c r="GT718" s="56"/>
      <c r="GU718" s="56"/>
      <c r="GV718" s="56"/>
      <c r="GW718" s="56"/>
      <c r="GX718" s="56"/>
      <c r="GY718" s="56"/>
      <c r="GZ718" s="56"/>
      <c r="HA718" s="56"/>
      <c r="HB718" s="56"/>
      <c r="HC718" s="56"/>
      <c r="HD718" s="56"/>
      <c r="HE718" s="56"/>
      <c r="HF718" s="56"/>
      <c r="HG718" s="56"/>
      <c r="HH718" s="56"/>
      <c r="HI718" s="56"/>
      <c r="HJ718" s="56"/>
      <c r="HK718" s="56"/>
      <c r="HL718" s="56"/>
      <c r="HM718" s="56"/>
      <c r="HN718" s="56"/>
      <c r="HO718" s="56"/>
      <c r="HP718" s="56"/>
      <c r="HQ718" s="56"/>
      <c r="HR718" s="56"/>
      <c r="HS718" s="56"/>
      <c r="HT718" s="56"/>
      <c r="HU718" s="56"/>
      <c r="HV718" s="56"/>
      <c r="HW718" s="56"/>
      <c r="HX718" s="56"/>
      <c r="HY718" s="56"/>
      <c r="HZ718" s="56"/>
      <c r="IA718" s="56"/>
      <c r="IB718" s="56"/>
      <c r="IC718" s="56"/>
      <c r="ID718" s="56"/>
      <c r="IE718" s="56"/>
      <c r="IF718" s="56"/>
      <c r="IG718" s="56"/>
      <c r="IH718" s="56"/>
      <c r="II718" s="56"/>
    </row>
    <row r="719" spans="3:243" x14ac:dyDescent="0.25">
      <c r="C719" s="56"/>
      <c r="D719" s="56"/>
      <c r="E719" s="56"/>
      <c r="F719" s="354"/>
      <c r="G719" s="354"/>
      <c r="H719" s="56"/>
      <c r="I719" s="56"/>
      <c r="J719" s="56"/>
      <c r="K719" s="56"/>
      <c r="L719" s="56"/>
      <c r="M719" s="598"/>
      <c r="N719" s="56"/>
      <c r="O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c r="BY719" s="56"/>
      <c r="BZ719" s="56"/>
      <c r="CA719" s="56"/>
      <c r="CB719" s="56"/>
      <c r="CC719" s="56"/>
      <c r="CD719" s="56"/>
      <c r="CE719" s="56"/>
      <c r="CF719" s="56"/>
      <c r="CG719" s="56"/>
      <c r="CH719" s="56"/>
      <c r="CI719" s="56"/>
      <c r="CJ719" s="56"/>
      <c r="CK719" s="56"/>
      <c r="CL719" s="56"/>
      <c r="CM719" s="56"/>
      <c r="CN719" s="56"/>
      <c r="CO719" s="56"/>
      <c r="CP719" s="56"/>
      <c r="CQ719" s="56"/>
      <c r="CR719" s="56"/>
      <c r="CS719" s="56"/>
      <c r="CT719" s="56"/>
      <c r="CU719" s="56"/>
      <c r="CV719" s="56"/>
      <c r="CW719" s="56"/>
      <c r="CX719" s="56"/>
      <c r="CY719" s="56"/>
      <c r="CZ719" s="56"/>
      <c r="DA719" s="56"/>
      <c r="DB719" s="56"/>
      <c r="DC719" s="56"/>
      <c r="DD719" s="56"/>
      <c r="DE719" s="56"/>
      <c r="DF719" s="56"/>
      <c r="DG719" s="56"/>
      <c r="DH719" s="56"/>
      <c r="DI719" s="56"/>
      <c r="DJ719" s="56"/>
      <c r="DK719" s="56"/>
      <c r="DL719" s="56"/>
      <c r="DM719" s="56"/>
      <c r="DN719" s="56"/>
      <c r="DO719" s="56"/>
      <c r="DP719" s="56"/>
      <c r="DQ719" s="56"/>
      <c r="DR719" s="56"/>
      <c r="DS719" s="56"/>
      <c r="DT719" s="56"/>
      <c r="DU719" s="56"/>
      <c r="DV719" s="56"/>
      <c r="DW719" s="56"/>
      <c r="DX719" s="56"/>
      <c r="DY719" s="56"/>
      <c r="DZ719" s="56"/>
      <c r="EA719" s="56"/>
      <c r="EB719" s="56"/>
      <c r="EC719" s="56"/>
      <c r="ED719" s="56"/>
      <c r="EE719" s="56"/>
      <c r="EF719" s="56"/>
      <c r="EG719" s="56"/>
      <c r="EH719" s="56"/>
      <c r="EI719" s="56"/>
      <c r="EJ719" s="56"/>
      <c r="EK719" s="56"/>
      <c r="EL719" s="56"/>
      <c r="EM719" s="56"/>
      <c r="EN719" s="56"/>
      <c r="EO719" s="56"/>
      <c r="EP719" s="56"/>
      <c r="EQ719" s="56"/>
      <c r="ER719" s="56"/>
      <c r="ES719" s="56"/>
      <c r="ET719" s="56"/>
      <c r="EU719" s="56"/>
      <c r="EV719" s="56"/>
      <c r="EW719" s="56"/>
      <c r="EX719" s="56"/>
      <c r="EY719" s="56"/>
      <c r="EZ719" s="56"/>
      <c r="FA719" s="56"/>
      <c r="FB719" s="56"/>
      <c r="FC719" s="56"/>
      <c r="FD719" s="56"/>
      <c r="FE719" s="56"/>
      <c r="FF719" s="56"/>
      <c r="FG719" s="56"/>
      <c r="FH719" s="56"/>
      <c r="FI719" s="56"/>
      <c r="FJ719" s="56"/>
      <c r="FK719" s="56"/>
      <c r="FL719" s="56"/>
      <c r="FM719" s="56"/>
      <c r="FN719" s="56"/>
      <c r="FO719" s="56"/>
      <c r="FP719" s="56"/>
      <c r="FQ719" s="56"/>
      <c r="FR719" s="56"/>
      <c r="FS719" s="56"/>
      <c r="FT719" s="56"/>
      <c r="FU719" s="56"/>
      <c r="FV719" s="56"/>
      <c r="FW719" s="56"/>
      <c r="FX719" s="56"/>
      <c r="FY719" s="56"/>
      <c r="FZ719" s="56"/>
      <c r="GA719" s="56"/>
      <c r="GB719" s="56"/>
      <c r="GC719" s="56"/>
      <c r="GD719" s="56"/>
      <c r="GE719" s="56"/>
      <c r="GF719" s="56"/>
      <c r="GG719" s="56"/>
      <c r="GH719" s="56"/>
      <c r="GI719" s="56"/>
      <c r="GJ719" s="56"/>
      <c r="GK719" s="56"/>
      <c r="GL719" s="56"/>
      <c r="GM719" s="56"/>
      <c r="GN719" s="56"/>
      <c r="GO719" s="56"/>
      <c r="GP719" s="56"/>
      <c r="GQ719" s="56"/>
      <c r="GR719" s="56"/>
      <c r="GS719" s="56"/>
      <c r="GT719" s="56"/>
      <c r="GU719" s="56"/>
      <c r="GV719" s="56"/>
      <c r="GW719" s="56"/>
      <c r="GX719" s="56"/>
      <c r="GY719" s="56"/>
      <c r="GZ719" s="56"/>
      <c r="HA719" s="56"/>
      <c r="HB719" s="56"/>
      <c r="HC719" s="56"/>
      <c r="HD719" s="56"/>
      <c r="HE719" s="56"/>
      <c r="HF719" s="56"/>
      <c r="HG719" s="56"/>
      <c r="HH719" s="56"/>
      <c r="HI719" s="56"/>
      <c r="HJ719" s="56"/>
      <c r="HK719" s="56"/>
      <c r="HL719" s="56"/>
      <c r="HM719" s="56"/>
      <c r="HN719" s="56"/>
      <c r="HO719" s="56"/>
      <c r="HP719" s="56"/>
      <c r="HQ719" s="56"/>
      <c r="HR719" s="56"/>
      <c r="HS719" s="56"/>
      <c r="HT719" s="56"/>
      <c r="HU719" s="56"/>
      <c r="HV719" s="56"/>
      <c r="HW719" s="56"/>
      <c r="HX719" s="56"/>
      <c r="HY719" s="56"/>
      <c r="HZ719" s="56"/>
      <c r="IA719" s="56"/>
      <c r="IB719" s="56"/>
      <c r="IC719" s="56"/>
      <c r="ID719" s="56"/>
      <c r="IE719" s="56"/>
      <c r="IF719" s="56"/>
      <c r="IG719" s="56"/>
      <c r="IH719" s="56"/>
      <c r="II719" s="56"/>
    </row>
    <row r="720" spans="3:243" x14ac:dyDescent="0.25">
      <c r="C720" s="56"/>
      <c r="D720" s="56"/>
      <c r="E720" s="56"/>
      <c r="F720" s="354"/>
      <c r="G720" s="354"/>
      <c r="H720" s="56"/>
      <c r="I720" s="56"/>
      <c r="J720" s="56"/>
      <c r="K720" s="56"/>
      <c r="L720" s="56"/>
      <c r="M720" s="598"/>
      <c r="N720" s="56"/>
      <c r="O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c r="BY720" s="56"/>
      <c r="BZ720" s="56"/>
      <c r="CA720" s="56"/>
      <c r="CB720" s="56"/>
      <c r="CC720" s="56"/>
      <c r="CD720" s="56"/>
      <c r="CE720" s="56"/>
      <c r="CF720" s="56"/>
      <c r="CG720" s="56"/>
      <c r="CH720" s="56"/>
      <c r="CI720" s="56"/>
      <c r="CJ720" s="56"/>
      <c r="CK720" s="56"/>
      <c r="CL720" s="56"/>
      <c r="CM720" s="56"/>
      <c r="CN720" s="56"/>
      <c r="CO720" s="56"/>
      <c r="CP720" s="56"/>
      <c r="CQ720" s="56"/>
      <c r="CR720" s="56"/>
      <c r="CS720" s="56"/>
      <c r="CT720" s="56"/>
      <c r="CU720" s="56"/>
      <c r="CV720" s="56"/>
      <c r="CW720" s="56"/>
      <c r="CX720" s="56"/>
      <c r="CY720" s="56"/>
      <c r="CZ720" s="56"/>
      <c r="DA720" s="56"/>
      <c r="DB720" s="56"/>
      <c r="DC720" s="56"/>
      <c r="DD720" s="56"/>
      <c r="DE720" s="56"/>
      <c r="DF720" s="56"/>
      <c r="DG720" s="56"/>
      <c r="DH720" s="56"/>
      <c r="DI720" s="56"/>
      <c r="DJ720" s="56"/>
      <c r="DK720" s="56"/>
      <c r="DL720" s="56"/>
      <c r="DM720" s="56"/>
      <c r="DN720" s="56"/>
      <c r="DO720" s="56"/>
      <c r="DP720" s="56"/>
      <c r="DQ720" s="56"/>
      <c r="DR720" s="56"/>
      <c r="DS720" s="56"/>
      <c r="DT720" s="56"/>
      <c r="DU720" s="56"/>
      <c r="DV720" s="56"/>
      <c r="DW720" s="56"/>
      <c r="DX720" s="56"/>
      <c r="DY720" s="56"/>
      <c r="DZ720" s="56"/>
      <c r="EA720" s="56"/>
      <c r="EB720" s="56"/>
      <c r="EC720" s="56"/>
      <c r="ED720" s="56"/>
      <c r="EE720" s="56"/>
      <c r="EF720" s="56"/>
      <c r="EG720" s="56"/>
      <c r="EH720" s="56"/>
      <c r="EI720" s="56"/>
      <c r="EJ720" s="56"/>
      <c r="EK720" s="56"/>
      <c r="EL720" s="56"/>
      <c r="EM720" s="56"/>
      <c r="EN720" s="56"/>
      <c r="EO720" s="56"/>
      <c r="EP720" s="56"/>
      <c r="EQ720" s="56"/>
      <c r="ER720" s="56"/>
      <c r="ES720" s="56"/>
      <c r="ET720" s="56"/>
      <c r="EU720" s="56"/>
      <c r="EV720" s="56"/>
      <c r="EW720" s="56"/>
      <c r="EX720" s="56"/>
      <c r="EY720" s="56"/>
      <c r="EZ720" s="56"/>
      <c r="FA720" s="56"/>
      <c r="FB720" s="56"/>
      <c r="FC720" s="56"/>
      <c r="FD720" s="56"/>
      <c r="FE720" s="56"/>
      <c r="FF720" s="56"/>
      <c r="FG720" s="56"/>
      <c r="FH720" s="56"/>
      <c r="FI720" s="56"/>
      <c r="FJ720" s="56"/>
      <c r="FK720" s="56"/>
      <c r="FL720" s="56"/>
      <c r="FM720" s="56"/>
      <c r="FN720" s="56"/>
      <c r="FO720" s="56"/>
      <c r="FP720" s="56"/>
      <c r="FQ720" s="56"/>
      <c r="FR720" s="56"/>
      <c r="FS720" s="56"/>
      <c r="FT720" s="56"/>
      <c r="FU720" s="56"/>
      <c r="FV720" s="56"/>
      <c r="FW720" s="56"/>
      <c r="FX720" s="56"/>
      <c r="FY720" s="56"/>
      <c r="FZ720" s="56"/>
      <c r="GA720" s="56"/>
      <c r="GB720" s="56"/>
      <c r="GC720" s="56"/>
      <c r="GD720" s="56"/>
      <c r="GE720" s="56"/>
      <c r="GF720" s="56"/>
      <c r="GG720" s="56"/>
      <c r="GH720" s="56"/>
      <c r="GI720" s="56"/>
      <c r="GJ720" s="56"/>
      <c r="GK720" s="56"/>
      <c r="GL720" s="56"/>
      <c r="GM720" s="56"/>
      <c r="GN720" s="56"/>
      <c r="GO720" s="56"/>
      <c r="GP720" s="56"/>
      <c r="GQ720" s="56"/>
      <c r="GR720" s="56"/>
      <c r="GS720" s="56"/>
      <c r="GT720" s="56"/>
      <c r="GU720" s="56"/>
      <c r="GV720" s="56"/>
      <c r="GW720" s="56"/>
      <c r="GX720" s="56"/>
      <c r="GY720" s="56"/>
      <c r="GZ720" s="56"/>
      <c r="HA720" s="56"/>
      <c r="HB720" s="56"/>
      <c r="HC720" s="56"/>
      <c r="HD720" s="56"/>
      <c r="HE720" s="56"/>
      <c r="HF720" s="56"/>
      <c r="HG720" s="56"/>
      <c r="HH720" s="56"/>
      <c r="HI720" s="56"/>
      <c r="HJ720" s="56"/>
      <c r="HK720" s="56"/>
      <c r="HL720" s="56"/>
      <c r="HM720" s="56"/>
      <c r="HN720" s="56"/>
      <c r="HO720" s="56"/>
      <c r="HP720" s="56"/>
      <c r="HQ720" s="56"/>
      <c r="HR720" s="56"/>
      <c r="HS720" s="56"/>
      <c r="HT720" s="56"/>
      <c r="HU720" s="56"/>
      <c r="HV720" s="56"/>
      <c r="HW720" s="56"/>
      <c r="HX720" s="56"/>
      <c r="HY720" s="56"/>
      <c r="HZ720" s="56"/>
      <c r="IA720" s="56"/>
      <c r="IB720" s="56"/>
      <c r="IC720" s="56"/>
      <c r="ID720" s="56"/>
      <c r="IE720" s="56"/>
      <c r="IF720" s="56"/>
      <c r="IG720" s="56"/>
      <c r="IH720" s="56"/>
      <c r="II720" s="56"/>
    </row>
    <row r="721" spans="3:243" x14ac:dyDescent="0.25">
      <c r="C721" s="56"/>
      <c r="D721" s="56"/>
      <c r="E721" s="56"/>
      <c r="F721" s="354"/>
      <c r="G721" s="354"/>
      <c r="H721" s="56"/>
      <c r="I721" s="56"/>
      <c r="J721" s="56"/>
      <c r="K721" s="56"/>
      <c r="L721" s="56"/>
      <c r="M721" s="598"/>
      <c r="N721" s="56"/>
      <c r="O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c r="BY721" s="56"/>
      <c r="BZ721" s="56"/>
      <c r="CA721" s="56"/>
      <c r="CB721" s="56"/>
      <c r="CC721" s="56"/>
      <c r="CD721" s="56"/>
      <c r="CE721" s="56"/>
      <c r="CF721" s="56"/>
      <c r="CG721" s="56"/>
      <c r="CH721" s="56"/>
      <c r="CI721" s="56"/>
      <c r="CJ721" s="56"/>
      <c r="CK721" s="56"/>
      <c r="CL721" s="56"/>
      <c r="CM721" s="56"/>
      <c r="CN721" s="56"/>
      <c r="CO721" s="56"/>
      <c r="CP721" s="56"/>
      <c r="CQ721" s="56"/>
      <c r="CR721" s="56"/>
      <c r="CS721" s="56"/>
      <c r="CT721" s="56"/>
      <c r="CU721" s="56"/>
      <c r="CV721" s="56"/>
      <c r="CW721" s="56"/>
      <c r="CX721" s="56"/>
      <c r="CY721" s="56"/>
      <c r="CZ721" s="56"/>
      <c r="DA721" s="56"/>
      <c r="DB721" s="56"/>
      <c r="DC721" s="56"/>
      <c r="DD721" s="56"/>
      <c r="DE721" s="56"/>
      <c r="DF721" s="56"/>
      <c r="DG721" s="56"/>
      <c r="DH721" s="56"/>
      <c r="DI721" s="56"/>
      <c r="DJ721" s="56"/>
      <c r="DK721" s="56"/>
      <c r="DL721" s="56"/>
      <c r="DM721" s="56"/>
      <c r="DN721" s="56"/>
      <c r="DO721" s="56"/>
      <c r="DP721" s="56"/>
      <c r="DQ721" s="56"/>
      <c r="DR721" s="56"/>
      <c r="DS721" s="56"/>
      <c r="DT721" s="56"/>
      <c r="DU721" s="56"/>
      <c r="DV721" s="56"/>
      <c r="DW721" s="56"/>
      <c r="DX721" s="56"/>
      <c r="DY721" s="56"/>
      <c r="DZ721" s="56"/>
      <c r="EA721" s="56"/>
      <c r="EB721" s="56"/>
      <c r="EC721" s="56"/>
      <c r="ED721" s="56"/>
      <c r="EE721" s="56"/>
      <c r="EF721" s="56"/>
      <c r="EG721" s="56"/>
      <c r="EH721" s="56"/>
      <c r="EI721" s="56"/>
      <c r="EJ721" s="56"/>
      <c r="EK721" s="56"/>
      <c r="EL721" s="56"/>
      <c r="EM721" s="56"/>
      <c r="EN721" s="56"/>
      <c r="EO721" s="56"/>
      <c r="EP721" s="56"/>
      <c r="EQ721" s="56"/>
      <c r="ER721" s="56"/>
      <c r="ES721" s="56"/>
      <c r="ET721" s="56"/>
      <c r="EU721" s="56"/>
      <c r="EV721" s="56"/>
      <c r="EW721" s="56"/>
      <c r="EX721" s="56"/>
      <c r="EY721" s="56"/>
      <c r="EZ721" s="56"/>
      <c r="FA721" s="56"/>
      <c r="FB721" s="56"/>
      <c r="FC721" s="56"/>
      <c r="FD721" s="56"/>
      <c r="FE721" s="56"/>
      <c r="FF721" s="56"/>
      <c r="FG721" s="56"/>
      <c r="FH721" s="56"/>
      <c r="FI721" s="56"/>
      <c r="FJ721" s="56"/>
      <c r="FK721" s="56"/>
      <c r="FL721" s="56"/>
      <c r="FM721" s="56"/>
      <c r="FN721" s="56"/>
      <c r="FO721" s="56"/>
      <c r="FP721" s="56"/>
      <c r="FQ721" s="56"/>
      <c r="FR721" s="56"/>
      <c r="FS721" s="56"/>
      <c r="FT721" s="56"/>
      <c r="FU721" s="56"/>
      <c r="FV721" s="56"/>
      <c r="FW721" s="56"/>
      <c r="FX721" s="56"/>
      <c r="FY721" s="56"/>
      <c r="FZ721" s="56"/>
      <c r="GA721" s="56"/>
      <c r="GB721" s="56"/>
      <c r="GC721" s="56"/>
      <c r="GD721" s="56"/>
      <c r="GE721" s="56"/>
      <c r="GF721" s="56"/>
      <c r="GG721" s="56"/>
      <c r="GH721" s="56"/>
      <c r="GI721" s="56"/>
      <c r="GJ721" s="56"/>
      <c r="GK721" s="56"/>
      <c r="GL721" s="56"/>
      <c r="GM721" s="56"/>
      <c r="GN721" s="56"/>
      <c r="GO721" s="56"/>
      <c r="GP721" s="56"/>
      <c r="GQ721" s="56"/>
      <c r="GR721" s="56"/>
      <c r="GS721" s="56"/>
      <c r="GT721" s="56"/>
      <c r="GU721" s="56"/>
      <c r="GV721" s="56"/>
      <c r="GW721" s="56"/>
      <c r="GX721" s="56"/>
      <c r="GY721" s="56"/>
      <c r="GZ721" s="56"/>
      <c r="HA721" s="56"/>
      <c r="HB721" s="56"/>
      <c r="HC721" s="56"/>
      <c r="HD721" s="56"/>
      <c r="HE721" s="56"/>
      <c r="HF721" s="56"/>
      <c r="HG721" s="56"/>
      <c r="HH721" s="56"/>
      <c r="HI721" s="56"/>
      <c r="HJ721" s="56"/>
      <c r="HK721" s="56"/>
      <c r="HL721" s="56"/>
      <c r="HM721" s="56"/>
      <c r="HN721" s="56"/>
      <c r="HO721" s="56"/>
      <c r="HP721" s="56"/>
      <c r="HQ721" s="56"/>
      <c r="HR721" s="56"/>
      <c r="HS721" s="56"/>
      <c r="HT721" s="56"/>
      <c r="HU721" s="56"/>
      <c r="HV721" s="56"/>
      <c r="HW721" s="56"/>
      <c r="HX721" s="56"/>
      <c r="HY721" s="56"/>
      <c r="HZ721" s="56"/>
      <c r="IA721" s="56"/>
      <c r="IB721" s="56"/>
      <c r="IC721" s="56"/>
      <c r="ID721" s="56"/>
      <c r="IE721" s="56"/>
      <c r="IF721" s="56"/>
      <c r="IG721" s="56"/>
      <c r="IH721" s="56"/>
      <c r="II721" s="56"/>
    </row>
    <row r="722" spans="3:243" x14ac:dyDescent="0.25">
      <c r="C722" s="56"/>
      <c r="D722" s="56"/>
      <c r="E722" s="56"/>
      <c r="F722" s="354"/>
      <c r="G722" s="354"/>
      <c r="H722" s="56"/>
      <c r="I722" s="56"/>
      <c r="J722" s="56"/>
      <c r="K722" s="56"/>
      <c r="L722" s="56"/>
      <c r="M722" s="598"/>
      <c r="N722" s="56"/>
      <c r="O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c r="BY722" s="56"/>
      <c r="BZ722" s="56"/>
      <c r="CA722" s="56"/>
      <c r="CB722" s="56"/>
      <c r="CC722" s="56"/>
      <c r="CD722" s="56"/>
      <c r="CE722" s="56"/>
      <c r="CF722" s="56"/>
      <c r="CG722" s="56"/>
      <c r="CH722" s="56"/>
      <c r="CI722" s="56"/>
      <c r="CJ722" s="56"/>
      <c r="CK722" s="56"/>
      <c r="CL722" s="56"/>
      <c r="CM722" s="56"/>
      <c r="CN722" s="56"/>
      <c r="CO722" s="56"/>
      <c r="CP722" s="56"/>
      <c r="CQ722" s="56"/>
      <c r="CR722" s="56"/>
      <c r="CS722" s="56"/>
      <c r="CT722" s="56"/>
      <c r="CU722" s="56"/>
      <c r="CV722" s="56"/>
      <c r="CW722" s="56"/>
      <c r="CX722" s="56"/>
      <c r="CY722" s="56"/>
      <c r="CZ722" s="56"/>
      <c r="DA722" s="56"/>
      <c r="DB722" s="56"/>
      <c r="DC722" s="56"/>
      <c r="DD722" s="56"/>
      <c r="DE722" s="56"/>
      <c r="DF722" s="56"/>
      <c r="DG722" s="56"/>
      <c r="DH722" s="56"/>
      <c r="DI722" s="56"/>
      <c r="DJ722" s="56"/>
      <c r="DK722" s="56"/>
      <c r="DL722" s="56"/>
      <c r="DM722" s="56"/>
      <c r="DN722" s="56"/>
      <c r="DO722" s="56"/>
      <c r="DP722" s="56"/>
      <c r="DQ722" s="56"/>
      <c r="DR722" s="56"/>
      <c r="DS722" s="56"/>
      <c r="DT722" s="56"/>
      <c r="DU722" s="56"/>
      <c r="DV722" s="56"/>
      <c r="DW722" s="56"/>
      <c r="DX722" s="56"/>
      <c r="DY722" s="56"/>
      <c r="DZ722" s="56"/>
      <c r="EA722" s="56"/>
      <c r="EB722" s="56"/>
      <c r="EC722" s="56"/>
      <c r="ED722" s="56"/>
      <c r="EE722" s="56"/>
      <c r="EF722" s="56"/>
      <c r="EG722" s="56"/>
      <c r="EH722" s="56"/>
      <c r="EI722" s="56"/>
      <c r="EJ722" s="56"/>
      <c r="EK722" s="56"/>
      <c r="EL722" s="56"/>
      <c r="EM722" s="56"/>
      <c r="EN722" s="56"/>
      <c r="EO722" s="56"/>
      <c r="EP722" s="56"/>
      <c r="EQ722" s="56"/>
      <c r="ER722" s="56"/>
      <c r="ES722" s="56"/>
      <c r="ET722" s="56"/>
      <c r="EU722" s="56"/>
      <c r="EV722" s="56"/>
      <c r="EW722" s="56"/>
      <c r="EX722" s="56"/>
      <c r="EY722" s="56"/>
      <c r="EZ722" s="56"/>
      <c r="FA722" s="56"/>
      <c r="FB722" s="56"/>
      <c r="FC722" s="56"/>
      <c r="FD722" s="56"/>
      <c r="FE722" s="56"/>
      <c r="FF722" s="56"/>
      <c r="FG722" s="56"/>
      <c r="FH722" s="56"/>
      <c r="FI722" s="56"/>
      <c r="FJ722" s="56"/>
      <c r="FK722" s="56"/>
      <c r="FL722" s="56"/>
      <c r="FM722" s="56"/>
      <c r="FN722" s="56"/>
      <c r="FO722" s="56"/>
      <c r="FP722" s="56"/>
      <c r="FQ722" s="56"/>
      <c r="FR722" s="56"/>
      <c r="FS722" s="56"/>
      <c r="FT722" s="56"/>
      <c r="FU722" s="56"/>
      <c r="FV722" s="56"/>
      <c r="FW722" s="56"/>
      <c r="FX722" s="56"/>
      <c r="FY722" s="56"/>
      <c r="FZ722" s="56"/>
      <c r="GA722" s="56"/>
      <c r="GB722" s="56"/>
      <c r="GC722" s="56"/>
      <c r="GD722" s="56"/>
      <c r="GE722" s="56"/>
      <c r="GF722" s="56"/>
      <c r="GG722" s="56"/>
      <c r="GH722" s="56"/>
      <c r="GI722" s="56"/>
      <c r="GJ722" s="56"/>
      <c r="GK722" s="56"/>
      <c r="GL722" s="56"/>
      <c r="GM722" s="56"/>
      <c r="GN722" s="56"/>
      <c r="GO722" s="56"/>
      <c r="GP722" s="56"/>
      <c r="GQ722" s="56"/>
      <c r="GR722" s="56"/>
      <c r="GS722" s="56"/>
      <c r="GT722" s="56"/>
      <c r="GU722" s="56"/>
      <c r="GV722" s="56"/>
      <c r="GW722" s="56"/>
      <c r="GX722" s="56"/>
      <c r="GY722" s="56"/>
      <c r="GZ722" s="56"/>
      <c r="HA722" s="56"/>
      <c r="HB722" s="56"/>
      <c r="HC722" s="56"/>
      <c r="HD722" s="56"/>
      <c r="HE722" s="56"/>
      <c r="HF722" s="56"/>
      <c r="HG722" s="56"/>
      <c r="HH722" s="56"/>
      <c r="HI722" s="56"/>
      <c r="HJ722" s="56"/>
      <c r="HK722" s="56"/>
      <c r="HL722" s="56"/>
      <c r="HM722" s="56"/>
      <c r="HN722" s="56"/>
      <c r="HO722" s="56"/>
      <c r="HP722" s="56"/>
      <c r="HQ722" s="56"/>
      <c r="HR722" s="56"/>
      <c r="HS722" s="56"/>
      <c r="HT722" s="56"/>
      <c r="HU722" s="56"/>
      <c r="HV722" s="56"/>
      <c r="HW722" s="56"/>
      <c r="HX722" s="56"/>
      <c r="HY722" s="56"/>
      <c r="HZ722" s="56"/>
      <c r="IA722" s="56"/>
      <c r="IB722" s="56"/>
      <c r="IC722" s="56"/>
      <c r="ID722" s="56"/>
      <c r="IE722" s="56"/>
      <c r="IF722" s="56"/>
      <c r="IG722" s="56"/>
      <c r="IH722" s="56"/>
      <c r="II722" s="56"/>
    </row>
    <row r="723" spans="3:243" x14ac:dyDescent="0.25">
      <c r="C723" s="56"/>
      <c r="D723" s="56"/>
      <c r="E723" s="56"/>
      <c r="F723" s="354"/>
      <c r="G723" s="354"/>
      <c r="H723" s="56"/>
      <c r="I723" s="56"/>
      <c r="J723" s="56"/>
      <c r="K723" s="56"/>
      <c r="L723" s="56"/>
      <c r="M723" s="598"/>
      <c r="N723" s="56"/>
      <c r="O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c r="BY723" s="56"/>
      <c r="BZ723" s="56"/>
      <c r="CA723" s="56"/>
      <c r="CB723" s="56"/>
      <c r="CC723" s="56"/>
      <c r="CD723" s="56"/>
      <c r="CE723" s="56"/>
      <c r="CF723" s="56"/>
      <c r="CG723" s="56"/>
      <c r="CH723" s="56"/>
      <c r="CI723" s="56"/>
      <c r="CJ723" s="56"/>
      <c r="CK723" s="56"/>
      <c r="CL723" s="56"/>
      <c r="CM723" s="56"/>
      <c r="CN723" s="56"/>
      <c r="CO723" s="56"/>
      <c r="CP723" s="56"/>
      <c r="CQ723" s="56"/>
      <c r="CR723" s="56"/>
      <c r="CS723" s="56"/>
      <c r="CT723" s="56"/>
      <c r="CU723" s="56"/>
      <c r="CV723" s="56"/>
      <c r="CW723" s="56"/>
      <c r="CX723" s="56"/>
      <c r="CY723" s="56"/>
      <c r="CZ723" s="56"/>
      <c r="DA723" s="56"/>
      <c r="DB723" s="56"/>
      <c r="DC723" s="56"/>
      <c r="DD723" s="56"/>
      <c r="DE723" s="56"/>
      <c r="DF723" s="56"/>
      <c r="DG723" s="56"/>
      <c r="DH723" s="56"/>
      <c r="DI723" s="56"/>
      <c r="DJ723" s="56"/>
      <c r="DK723" s="56"/>
      <c r="DL723" s="56"/>
      <c r="DM723" s="56"/>
      <c r="DN723" s="56"/>
      <c r="DO723" s="56"/>
      <c r="DP723" s="56"/>
      <c r="DQ723" s="56"/>
      <c r="DR723" s="56"/>
      <c r="DS723" s="56"/>
      <c r="DT723" s="56"/>
      <c r="DU723" s="56"/>
      <c r="DV723" s="56"/>
      <c r="DW723" s="56"/>
      <c r="DX723" s="56"/>
      <c r="DY723" s="56"/>
      <c r="DZ723" s="56"/>
      <c r="EA723" s="56"/>
      <c r="EB723" s="56"/>
      <c r="EC723" s="56"/>
      <c r="ED723" s="56"/>
      <c r="EE723" s="56"/>
      <c r="EF723" s="56"/>
      <c r="EG723" s="56"/>
      <c r="EH723" s="56"/>
      <c r="EI723" s="56"/>
      <c r="EJ723" s="56"/>
      <c r="EK723" s="56"/>
      <c r="EL723" s="56"/>
      <c r="EM723" s="56"/>
      <c r="EN723" s="56"/>
      <c r="EO723" s="56"/>
      <c r="EP723" s="56"/>
      <c r="EQ723" s="56"/>
      <c r="ER723" s="56"/>
      <c r="ES723" s="56"/>
      <c r="ET723" s="56"/>
      <c r="EU723" s="56"/>
      <c r="EV723" s="56"/>
      <c r="EW723" s="56"/>
      <c r="EX723" s="56"/>
      <c r="EY723" s="56"/>
      <c r="EZ723" s="56"/>
      <c r="FA723" s="56"/>
      <c r="FB723" s="56"/>
      <c r="FC723" s="56"/>
      <c r="FD723" s="56"/>
      <c r="FE723" s="56"/>
      <c r="FF723" s="56"/>
      <c r="FG723" s="56"/>
      <c r="FH723" s="56"/>
      <c r="FI723" s="56"/>
      <c r="FJ723" s="56"/>
      <c r="FK723" s="56"/>
      <c r="FL723" s="56"/>
      <c r="FM723" s="56"/>
      <c r="FN723" s="56"/>
      <c r="FO723" s="56"/>
      <c r="FP723" s="56"/>
      <c r="FQ723" s="56"/>
      <c r="FR723" s="56"/>
      <c r="FS723" s="56"/>
      <c r="FT723" s="56"/>
      <c r="FU723" s="56"/>
      <c r="FV723" s="56"/>
      <c r="FW723" s="56"/>
      <c r="FX723" s="56"/>
      <c r="FY723" s="56"/>
      <c r="FZ723" s="56"/>
      <c r="GA723" s="56"/>
      <c r="GB723" s="56"/>
      <c r="GC723" s="56"/>
      <c r="GD723" s="56"/>
      <c r="GE723" s="56"/>
      <c r="GF723" s="56"/>
      <c r="GG723" s="56"/>
      <c r="GH723" s="56"/>
      <c r="GI723" s="56"/>
      <c r="GJ723" s="56"/>
      <c r="GK723" s="56"/>
      <c r="GL723" s="56"/>
      <c r="GM723" s="56"/>
      <c r="GN723" s="56"/>
      <c r="GO723" s="56"/>
      <c r="GP723" s="56"/>
      <c r="GQ723" s="56"/>
      <c r="GR723" s="56"/>
      <c r="GS723" s="56"/>
      <c r="GT723" s="56"/>
      <c r="GU723" s="56"/>
      <c r="GV723" s="56"/>
      <c r="GW723" s="56"/>
      <c r="GX723" s="56"/>
      <c r="GY723" s="56"/>
      <c r="GZ723" s="56"/>
      <c r="HA723" s="56"/>
      <c r="HB723" s="56"/>
      <c r="HC723" s="56"/>
      <c r="HD723" s="56"/>
      <c r="HE723" s="56"/>
      <c r="HF723" s="56"/>
      <c r="HG723" s="56"/>
      <c r="HH723" s="56"/>
      <c r="HI723" s="56"/>
      <c r="HJ723" s="56"/>
      <c r="HK723" s="56"/>
      <c r="HL723" s="56"/>
      <c r="HM723" s="56"/>
      <c r="HN723" s="56"/>
      <c r="HO723" s="56"/>
      <c r="HP723" s="56"/>
      <c r="HQ723" s="56"/>
      <c r="HR723" s="56"/>
      <c r="HS723" s="56"/>
      <c r="HT723" s="56"/>
      <c r="HU723" s="56"/>
      <c r="HV723" s="56"/>
      <c r="HW723" s="56"/>
      <c r="HX723" s="56"/>
      <c r="HY723" s="56"/>
      <c r="HZ723" s="56"/>
      <c r="IA723" s="56"/>
      <c r="IB723" s="56"/>
      <c r="IC723" s="56"/>
      <c r="ID723" s="56"/>
      <c r="IE723" s="56"/>
      <c r="IF723" s="56"/>
      <c r="IG723" s="56"/>
      <c r="IH723" s="56"/>
      <c r="II723" s="56"/>
    </row>
    <row r="724" spans="3:243" x14ac:dyDescent="0.25">
      <c r="C724" s="56"/>
      <c r="D724" s="56"/>
      <c r="E724" s="56"/>
      <c r="F724" s="354"/>
      <c r="G724" s="354"/>
      <c r="H724" s="56"/>
      <c r="I724" s="56"/>
      <c r="J724" s="56"/>
      <c r="K724" s="56"/>
      <c r="L724" s="56"/>
      <c r="M724" s="598"/>
      <c r="N724" s="56"/>
      <c r="O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c r="BY724" s="56"/>
      <c r="BZ724" s="56"/>
      <c r="CA724" s="56"/>
      <c r="CB724" s="56"/>
      <c r="CC724" s="56"/>
      <c r="CD724" s="56"/>
      <c r="CE724" s="56"/>
      <c r="CF724" s="56"/>
      <c r="CG724" s="56"/>
      <c r="CH724" s="56"/>
      <c r="CI724" s="56"/>
      <c r="CJ724" s="56"/>
      <c r="CK724" s="56"/>
      <c r="CL724" s="56"/>
      <c r="CM724" s="56"/>
      <c r="CN724" s="56"/>
      <c r="CO724" s="56"/>
      <c r="CP724" s="56"/>
      <c r="CQ724" s="56"/>
      <c r="CR724" s="56"/>
      <c r="CS724" s="56"/>
      <c r="CT724" s="56"/>
      <c r="CU724" s="56"/>
      <c r="CV724" s="56"/>
      <c r="CW724" s="56"/>
      <c r="CX724" s="56"/>
      <c r="CY724" s="56"/>
      <c r="CZ724" s="56"/>
      <c r="DA724" s="56"/>
      <c r="DB724" s="56"/>
      <c r="DC724" s="56"/>
      <c r="DD724" s="56"/>
      <c r="DE724" s="56"/>
      <c r="DF724" s="56"/>
      <c r="DG724" s="56"/>
      <c r="DH724" s="56"/>
      <c r="DI724" s="56"/>
      <c r="DJ724" s="56"/>
      <c r="DK724" s="56"/>
      <c r="DL724" s="56"/>
      <c r="DM724" s="56"/>
      <c r="DN724" s="56"/>
      <c r="DO724" s="56"/>
      <c r="DP724" s="56"/>
      <c r="DQ724" s="56"/>
      <c r="DR724" s="56"/>
      <c r="DS724" s="56"/>
      <c r="DT724" s="56"/>
      <c r="DU724" s="56"/>
      <c r="DV724" s="56"/>
      <c r="DW724" s="56"/>
      <c r="DX724" s="56"/>
      <c r="DY724" s="56"/>
      <c r="DZ724" s="56"/>
      <c r="EA724" s="56"/>
      <c r="EB724" s="56"/>
      <c r="EC724" s="56"/>
      <c r="ED724" s="56"/>
      <c r="EE724" s="56"/>
      <c r="EF724" s="56"/>
      <c r="EG724" s="56"/>
      <c r="EH724" s="56"/>
      <c r="EI724" s="56"/>
      <c r="EJ724" s="56"/>
      <c r="EK724" s="56"/>
      <c r="EL724" s="56"/>
      <c r="EM724" s="56"/>
      <c r="EN724" s="56"/>
      <c r="EO724" s="56"/>
      <c r="EP724" s="56"/>
      <c r="EQ724" s="56"/>
      <c r="ER724" s="56"/>
      <c r="ES724" s="56"/>
      <c r="ET724" s="56"/>
      <c r="EU724" s="56"/>
      <c r="EV724" s="56"/>
      <c r="EW724" s="56"/>
      <c r="EX724" s="56"/>
      <c r="EY724" s="56"/>
      <c r="EZ724" s="56"/>
      <c r="FA724" s="56"/>
      <c r="FB724" s="56"/>
      <c r="FC724" s="56"/>
      <c r="FD724" s="56"/>
      <c r="FE724" s="56"/>
      <c r="FF724" s="56"/>
      <c r="FG724" s="56"/>
      <c r="FH724" s="56"/>
      <c r="FI724" s="56"/>
      <c r="FJ724" s="56"/>
      <c r="FK724" s="56"/>
      <c r="FL724" s="56"/>
      <c r="FM724" s="56"/>
      <c r="FN724" s="56"/>
      <c r="FO724" s="56"/>
      <c r="FP724" s="56"/>
      <c r="FQ724" s="56"/>
      <c r="FR724" s="56"/>
      <c r="FS724" s="56"/>
      <c r="FT724" s="56"/>
      <c r="FU724" s="56"/>
      <c r="FV724" s="56"/>
      <c r="FW724" s="56"/>
      <c r="FX724" s="56"/>
      <c r="FY724" s="56"/>
      <c r="FZ724" s="56"/>
      <c r="GA724" s="56"/>
      <c r="GB724" s="56"/>
      <c r="GC724" s="56"/>
      <c r="GD724" s="56"/>
      <c r="GE724" s="56"/>
      <c r="GF724" s="56"/>
      <c r="GG724" s="56"/>
      <c r="GH724" s="56"/>
      <c r="GI724" s="56"/>
      <c r="GJ724" s="56"/>
      <c r="GK724" s="56"/>
      <c r="GL724" s="56"/>
      <c r="GM724" s="56"/>
      <c r="GN724" s="56"/>
      <c r="GO724" s="56"/>
      <c r="GP724" s="56"/>
      <c r="GQ724" s="56"/>
      <c r="GR724" s="56"/>
      <c r="GS724" s="56"/>
      <c r="GT724" s="56"/>
      <c r="GU724" s="56"/>
      <c r="GV724" s="56"/>
      <c r="GW724" s="56"/>
      <c r="GX724" s="56"/>
      <c r="GY724" s="56"/>
      <c r="GZ724" s="56"/>
      <c r="HA724" s="56"/>
      <c r="HB724" s="56"/>
      <c r="HC724" s="56"/>
      <c r="HD724" s="56"/>
      <c r="HE724" s="56"/>
      <c r="HF724" s="56"/>
      <c r="HG724" s="56"/>
      <c r="HH724" s="56"/>
      <c r="HI724" s="56"/>
      <c r="HJ724" s="56"/>
      <c r="HK724" s="56"/>
      <c r="HL724" s="56"/>
      <c r="HM724" s="56"/>
      <c r="HN724" s="56"/>
      <c r="HO724" s="56"/>
      <c r="HP724" s="56"/>
      <c r="HQ724" s="56"/>
      <c r="HR724" s="56"/>
      <c r="HS724" s="56"/>
      <c r="HT724" s="56"/>
      <c r="HU724" s="56"/>
      <c r="HV724" s="56"/>
      <c r="HW724" s="56"/>
      <c r="HX724" s="56"/>
      <c r="HY724" s="56"/>
      <c r="HZ724" s="56"/>
      <c r="IA724" s="56"/>
      <c r="IB724" s="56"/>
      <c r="IC724" s="56"/>
      <c r="ID724" s="56"/>
      <c r="IE724" s="56"/>
      <c r="IF724" s="56"/>
      <c r="IG724" s="56"/>
      <c r="IH724" s="56"/>
      <c r="II724" s="56"/>
    </row>
    <row r="725" spans="3:243" x14ac:dyDescent="0.25">
      <c r="C725" s="56"/>
      <c r="D725" s="56"/>
      <c r="E725" s="56"/>
      <c r="F725" s="354"/>
      <c r="G725" s="354"/>
      <c r="H725" s="56"/>
      <c r="I725" s="56"/>
      <c r="J725" s="56"/>
      <c r="K725" s="56"/>
      <c r="L725" s="56"/>
      <c r="M725" s="598"/>
      <c r="N725" s="56"/>
      <c r="O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c r="BY725" s="56"/>
      <c r="BZ725" s="56"/>
      <c r="CA725" s="56"/>
      <c r="CB725" s="56"/>
      <c r="CC725" s="56"/>
      <c r="CD725" s="56"/>
      <c r="CE725" s="56"/>
      <c r="CF725" s="56"/>
      <c r="CG725" s="56"/>
      <c r="CH725" s="56"/>
      <c r="CI725" s="56"/>
      <c r="CJ725" s="56"/>
      <c r="CK725" s="56"/>
      <c r="CL725" s="56"/>
      <c r="CM725" s="56"/>
      <c r="CN725" s="56"/>
      <c r="CO725" s="56"/>
      <c r="CP725" s="56"/>
      <c r="CQ725" s="56"/>
      <c r="CR725" s="56"/>
      <c r="CS725" s="56"/>
      <c r="CT725" s="56"/>
      <c r="CU725" s="56"/>
      <c r="CV725" s="56"/>
      <c r="CW725" s="56"/>
      <c r="CX725" s="56"/>
      <c r="CY725" s="56"/>
      <c r="CZ725" s="56"/>
      <c r="DA725" s="56"/>
      <c r="DB725" s="56"/>
      <c r="DC725" s="56"/>
      <c r="DD725" s="56"/>
      <c r="DE725" s="56"/>
      <c r="DF725" s="56"/>
      <c r="DG725" s="56"/>
      <c r="DH725" s="56"/>
      <c r="DI725" s="56"/>
      <c r="DJ725" s="56"/>
      <c r="DK725" s="56"/>
      <c r="DL725" s="56"/>
      <c r="DM725" s="56"/>
      <c r="DN725" s="56"/>
      <c r="DO725" s="56"/>
      <c r="DP725" s="56"/>
      <c r="DQ725" s="56"/>
      <c r="DR725" s="56"/>
      <c r="DS725" s="56"/>
      <c r="DT725" s="56"/>
      <c r="DU725" s="56"/>
      <c r="DV725" s="56"/>
      <c r="DW725" s="56"/>
      <c r="DX725" s="56"/>
      <c r="DY725" s="56"/>
      <c r="DZ725" s="56"/>
      <c r="EA725" s="56"/>
      <c r="EB725" s="56"/>
      <c r="EC725" s="56"/>
      <c r="ED725" s="56"/>
      <c r="EE725" s="56"/>
      <c r="EF725" s="56"/>
      <c r="EG725" s="56"/>
      <c r="EH725" s="56"/>
      <c r="EI725" s="56"/>
      <c r="EJ725" s="56"/>
      <c r="EK725" s="56"/>
      <c r="EL725" s="56"/>
      <c r="EM725" s="56"/>
      <c r="EN725" s="56"/>
      <c r="EO725" s="56"/>
      <c r="EP725" s="56"/>
      <c r="EQ725" s="56"/>
      <c r="ER725" s="56"/>
      <c r="ES725" s="56"/>
      <c r="ET725" s="56"/>
      <c r="EU725" s="56"/>
      <c r="EV725" s="56"/>
      <c r="EW725" s="56"/>
      <c r="EX725" s="56"/>
      <c r="EY725" s="56"/>
      <c r="EZ725" s="56"/>
      <c r="FA725" s="56"/>
      <c r="FB725" s="56"/>
      <c r="FC725" s="56"/>
      <c r="FD725" s="56"/>
      <c r="FE725" s="56"/>
      <c r="FF725" s="56"/>
      <c r="FG725" s="56"/>
      <c r="FH725" s="56"/>
      <c r="FI725" s="56"/>
      <c r="FJ725" s="56"/>
      <c r="FK725" s="56"/>
      <c r="FL725" s="56"/>
      <c r="FM725" s="56"/>
      <c r="FN725" s="56"/>
      <c r="FO725" s="56"/>
      <c r="FP725" s="56"/>
      <c r="FQ725" s="56"/>
      <c r="FR725" s="56"/>
      <c r="FS725" s="56"/>
      <c r="FT725" s="56"/>
      <c r="FU725" s="56"/>
      <c r="FV725" s="56"/>
      <c r="FW725" s="56"/>
      <c r="FX725" s="56"/>
      <c r="FY725" s="56"/>
      <c r="FZ725" s="56"/>
      <c r="GA725" s="56"/>
      <c r="GB725" s="56"/>
      <c r="GC725" s="56"/>
      <c r="GD725" s="56"/>
      <c r="GE725" s="56"/>
      <c r="GF725" s="56"/>
      <c r="GG725" s="56"/>
      <c r="GH725" s="56"/>
      <c r="GI725" s="56"/>
      <c r="GJ725" s="56"/>
      <c r="GK725" s="56"/>
      <c r="GL725" s="56"/>
      <c r="GM725" s="56"/>
      <c r="GN725" s="56"/>
      <c r="GO725" s="56"/>
      <c r="GP725" s="56"/>
      <c r="GQ725" s="56"/>
      <c r="GR725" s="56"/>
      <c r="GS725" s="56"/>
      <c r="GT725" s="56"/>
      <c r="GU725" s="56"/>
      <c r="GV725" s="56"/>
      <c r="GW725" s="56"/>
      <c r="GX725" s="56"/>
      <c r="GY725" s="56"/>
      <c r="GZ725" s="56"/>
      <c r="HA725" s="56"/>
      <c r="HB725" s="56"/>
      <c r="HC725" s="56"/>
      <c r="HD725" s="56"/>
      <c r="HE725" s="56"/>
      <c r="HF725" s="56"/>
      <c r="HG725" s="56"/>
      <c r="HH725" s="56"/>
      <c r="HI725" s="56"/>
      <c r="HJ725" s="56"/>
      <c r="HK725" s="56"/>
      <c r="HL725" s="56"/>
      <c r="HM725" s="56"/>
      <c r="HN725" s="56"/>
      <c r="HO725" s="56"/>
      <c r="HP725" s="56"/>
      <c r="HQ725" s="56"/>
      <c r="HR725" s="56"/>
      <c r="HS725" s="56"/>
      <c r="HT725" s="56"/>
      <c r="HU725" s="56"/>
      <c r="HV725" s="56"/>
      <c r="HW725" s="56"/>
      <c r="HX725" s="56"/>
      <c r="HY725" s="56"/>
      <c r="HZ725" s="56"/>
      <c r="IA725" s="56"/>
      <c r="IB725" s="56"/>
      <c r="IC725" s="56"/>
      <c r="ID725" s="56"/>
      <c r="IE725" s="56"/>
      <c r="IF725" s="56"/>
      <c r="IG725" s="56"/>
      <c r="IH725" s="56"/>
      <c r="II725" s="56"/>
    </row>
    <row r="726" spans="3:243" x14ac:dyDescent="0.25">
      <c r="C726" s="56"/>
      <c r="D726" s="56"/>
      <c r="E726" s="56"/>
      <c r="F726" s="354"/>
      <c r="G726" s="354"/>
      <c r="H726" s="56"/>
      <c r="I726" s="56"/>
      <c r="J726" s="56"/>
      <c r="K726" s="56"/>
      <c r="L726" s="56"/>
      <c r="M726" s="598"/>
      <c r="N726" s="56"/>
      <c r="O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c r="BY726" s="56"/>
      <c r="BZ726" s="56"/>
      <c r="CA726" s="56"/>
      <c r="CB726" s="56"/>
      <c r="CC726" s="56"/>
      <c r="CD726" s="56"/>
      <c r="CE726" s="56"/>
      <c r="CF726" s="56"/>
      <c r="CG726" s="56"/>
      <c r="CH726" s="56"/>
      <c r="CI726" s="56"/>
      <c r="CJ726" s="56"/>
      <c r="CK726" s="56"/>
      <c r="CL726" s="56"/>
      <c r="CM726" s="56"/>
      <c r="CN726" s="56"/>
      <c r="CO726" s="56"/>
      <c r="CP726" s="56"/>
      <c r="CQ726" s="56"/>
      <c r="CR726" s="56"/>
      <c r="CS726" s="56"/>
      <c r="CT726" s="56"/>
      <c r="CU726" s="56"/>
      <c r="CV726" s="56"/>
      <c r="CW726" s="56"/>
      <c r="CX726" s="56"/>
      <c r="CY726" s="56"/>
      <c r="CZ726" s="56"/>
      <c r="DA726" s="56"/>
      <c r="DB726" s="56"/>
      <c r="DC726" s="56"/>
      <c r="DD726" s="56"/>
      <c r="DE726" s="56"/>
      <c r="DF726" s="56"/>
      <c r="DG726" s="56"/>
      <c r="DH726" s="56"/>
      <c r="DI726" s="56"/>
      <c r="DJ726" s="56"/>
      <c r="DK726" s="56"/>
      <c r="DL726" s="56"/>
      <c r="DM726" s="56"/>
      <c r="DN726" s="56"/>
      <c r="DO726" s="56"/>
      <c r="DP726" s="56"/>
      <c r="DQ726" s="56"/>
      <c r="DR726" s="56"/>
      <c r="DS726" s="56"/>
      <c r="DT726" s="56"/>
      <c r="DU726" s="56"/>
      <c r="DV726" s="56"/>
      <c r="DW726" s="56"/>
      <c r="DX726" s="56"/>
      <c r="DY726" s="56"/>
      <c r="DZ726" s="56"/>
      <c r="EA726" s="56"/>
      <c r="EB726" s="56"/>
      <c r="EC726" s="56"/>
      <c r="ED726" s="56"/>
      <c r="EE726" s="56"/>
      <c r="EF726" s="56"/>
      <c r="EG726" s="56"/>
      <c r="EH726" s="56"/>
      <c r="EI726" s="56"/>
      <c r="EJ726" s="56"/>
      <c r="EK726" s="56"/>
      <c r="EL726" s="56"/>
      <c r="EM726" s="56"/>
      <c r="EN726" s="56"/>
      <c r="EO726" s="56"/>
      <c r="EP726" s="56"/>
      <c r="EQ726" s="56"/>
      <c r="ER726" s="56"/>
      <c r="ES726" s="56"/>
      <c r="ET726" s="56"/>
      <c r="EU726" s="56"/>
      <c r="EV726" s="56"/>
      <c r="EW726" s="56"/>
      <c r="EX726" s="56"/>
      <c r="EY726" s="56"/>
      <c r="EZ726" s="56"/>
      <c r="FA726" s="56"/>
      <c r="FB726" s="56"/>
      <c r="FC726" s="56"/>
      <c r="FD726" s="56"/>
      <c r="FE726" s="56"/>
      <c r="FF726" s="56"/>
      <c r="FG726" s="56"/>
      <c r="FH726" s="56"/>
      <c r="FI726" s="56"/>
      <c r="FJ726" s="56"/>
      <c r="FK726" s="56"/>
      <c r="FL726" s="56"/>
      <c r="FM726" s="56"/>
      <c r="FN726" s="56"/>
      <c r="FO726" s="56"/>
      <c r="FP726" s="56"/>
      <c r="FQ726" s="56"/>
      <c r="FR726" s="56"/>
      <c r="FS726" s="56"/>
      <c r="FT726" s="56"/>
      <c r="FU726" s="56"/>
      <c r="FV726" s="56"/>
      <c r="FW726" s="56"/>
      <c r="FX726" s="56"/>
      <c r="FY726" s="56"/>
      <c r="FZ726" s="56"/>
      <c r="GA726" s="56"/>
      <c r="GB726" s="56"/>
      <c r="GC726" s="56"/>
      <c r="GD726" s="56"/>
      <c r="GE726" s="56"/>
      <c r="GF726" s="56"/>
      <c r="GG726" s="56"/>
      <c r="GH726" s="56"/>
      <c r="GI726" s="56"/>
      <c r="GJ726" s="56"/>
      <c r="GK726" s="56"/>
      <c r="GL726" s="56"/>
      <c r="GM726" s="56"/>
      <c r="GN726" s="56"/>
      <c r="GO726" s="56"/>
      <c r="GP726" s="56"/>
      <c r="GQ726" s="56"/>
      <c r="GR726" s="56"/>
      <c r="GS726" s="56"/>
      <c r="GT726" s="56"/>
      <c r="GU726" s="56"/>
      <c r="GV726" s="56"/>
      <c r="GW726" s="56"/>
      <c r="GX726" s="56"/>
      <c r="GY726" s="56"/>
      <c r="GZ726" s="56"/>
      <c r="HA726" s="56"/>
      <c r="HB726" s="56"/>
      <c r="HC726" s="56"/>
      <c r="HD726" s="56"/>
      <c r="HE726" s="56"/>
      <c r="HF726" s="56"/>
      <c r="HG726" s="56"/>
      <c r="HH726" s="56"/>
      <c r="HI726" s="56"/>
      <c r="HJ726" s="56"/>
      <c r="HK726" s="56"/>
      <c r="HL726" s="56"/>
      <c r="HM726" s="56"/>
      <c r="HN726" s="56"/>
      <c r="HO726" s="56"/>
      <c r="HP726" s="56"/>
      <c r="HQ726" s="56"/>
      <c r="HR726" s="56"/>
      <c r="HS726" s="56"/>
      <c r="HT726" s="56"/>
      <c r="HU726" s="56"/>
      <c r="HV726" s="56"/>
      <c r="HW726" s="56"/>
      <c r="HX726" s="56"/>
      <c r="HY726" s="56"/>
      <c r="HZ726" s="56"/>
      <c r="IA726" s="56"/>
      <c r="IB726" s="56"/>
      <c r="IC726" s="56"/>
      <c r="ID726" s="56"/>
      <c r="IE726" s="56"/>
      <c r="IF726" s="56"/>
      <c r="IG726" s="56"/>
      <c r="IH726" s="56"/>
      <c r="II726" s="56"/>
    </row>
    <row r="727" spans="3:243" x14ac:dyDescent="0.25">
      <c r="C727" s="56"/>
      <c r="D727" s="56"/>
      <c r="E727" s="56"/>
      <c r="F727" s="354"/>
      <c r="G727" s="354"/>
      <c r="H727" s="56"/>
      <c r="I727" s="56"/>
      <c r="J727" s="56"/>
      <c r="K727" s="56"/>
      <c r="L727" s="56"/>
      <c r="M727" s="598"/>
      <c r="N727" s="56"/>
      <c r="O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c r="BY727" s="56"/>
      <c r="BZ727" s="56"/>
      <c r="CA727" s="56"/>
      <c r="CB727" s="56"/>
      <c r="CC727" s="56"/>
      <c r="CD727" s="56"/>
      <c r="CE727" s="56"/>
      <c r="CF727" s="56"/>
      <c r="CG727" s="56"/>
      <c r="CH727" s="56"/>
      <c r="CI727" s="56"/>
      <c r="CJ727" s="56"/>
      <c r="CK727" s="56"/>
      <c r="CL727" s="56"/>
      <c r="CM727" s="56"/>
      <c r="CN727" s="56"/>
      <c r="CO727" s="56"/>
      <c r="CP727" s="56"/>
      <c r="CQ727" s="56"/>
      <c r="CR727" s="56"/>
      <c r="CS727" s="56"/>
      <c r="CT727" s="56"/>
      <c r="CU727" s="56"/>
      <c r="CV727" s="56"/>
      <c r="CW727" s="56"/>
      <c r="CX727" s="56"/>
      <c r="CY727" s="56"/>
      <c r="CZ727" s="56"/>
      <c r="DA727" s="56"/>
      <c r="DB727" s="56"/>
      <c r="DC727" s="56"/>
      <c r="DD727" s="56"/>
      <c r="DE727" s="56"/>
      <c r="DF727" s="56"/>
      <c r="DG727" s="56"/>
      <c r="DH727" s="56"/>
      <c r="DI727" s="56"/>
      <c r="DJ727" s="56"/>
      <c r="DK727" s="56"/>
      <c r="DL727" s="56"/>
      <c r="DM727" s="56"/>
      <c r="DN727" s="56"/>
      <c r="DO727" s="56"/>
      <c r="DP727" s="56"/>
      <c r="DQ727" s="56"/>
      <c r="DR727" s="56"/>
      <c r="DS727" s="56"/>
      <c r="DT727" s="56"/>
      <c r="DU727" s="56"/>
      <c r="DV727" s="56"/>
      <c r="DW727" s="56"/>
      <c r="DX727" s="56"/>
      <c r="DY727" s="56"/>
      <c r="DZ727" s="56"/>
      <c r="EA727" s="56"/>
      <c r="EB727" s="56"/>
      <c r="EC727" s="56"/>
      <c r="ED727" s="56"/>
      <c r="EE727" s="56"/>
      <c r="EF727" s="56"/>
      <c r="EG727" s="56"/>
      <c r="EH727" s="56"/>
      <c r="EI727" s="56"/>
      <c r="EJ727" s="56"/>
      <c r="EK727" s="56"/>
      <c r="EL727" s="56"/>
      <c r="EM727" s="56"/>
      <c r="EN727" s="56"/>
      <c r="EO727" s="56"/>
      <c r="EP727" s="56"/>
      <c r="EQ727" s="56"/>
      <c r="ER727" s="56"/>
      <c r="ES727" s="56"/>
      <c r="ET727" s="56"/>
      <c r="EU727" s="56"/>
      <c r="EV727" s="56"/>
      <c r="EW727" s="56"/>
      <c r="EX727" s="56"/>
      <c r="EY727" s="56"/>
      <c r="EZ727" s="56"/>
      <c r="FA727" s="56"/>
      <c r="FB727" s="56"/>
      <c r="FC727" s="56"/>
      <c r="FD727" s="56"/>
      <c r="FE727" s="56"/>
      <c r="FF727" s="56"/>
      <c r="FG727" s="56"/>
      <c r="FH727" s="56"/>
      <c r="FI727" s="56"/>
      <c r="FJ727" s="56"/>
      <c r="FK727" s="56"/>
      <c r="FL727" s="56"/>
      <c r="FM727" s="56"/>
      <c r="FN727" s="56"/>
      <c r="FO727" s="56"/>
      <c r="FP727" s="56"/>
      <c r="FQ727" s="56"/>
      <c r="FR727" s="56"/>
      <c r="FS727" s="56"/>
      <c r="FT727" s="56"/>
      <c r="FU727" s="56"/>
      <c r="FV727" s="56"/>
      <c r="FW727" s="56"/>
      <c r="FX727" s="56"/>
      <c r="FY727" s="56"/>
      <c r="FZ727" s="56"/>
      <c r="GA727" s="56"/>
      <c r="GB727" s="56"/>
      <c r="GC727" s="56"/>
      <c r="GD727" s="56"/>
      <c r="GE727" s="56"/>
      <c r="GF727" s="56"/>
      <c r="GG727" s="56"/>
      <c r="GH727" s="56"/>
      <c r="GI727" s="56"/>
      <c r="GJ727" s="56"/>
      <c r="GK727" s="56"/>
      <c r="GL727" s="56"/>
      <c r="GM727" s="56"/>
      <c r="GN727" s="56"/>
      <c r="GO727" s="56"/>
      <c r="GP727" s="56"/>
      <c r="GQ727" s="56"/>
      <c r="GR727" s="56"/>
      <c r="GS727" s="56"/>
      <c r="GT727" s="56"/>
      <c r="GU727" s="56"/>
      <c r="GV727" s="56"/>
      <c r="GW727" s="56"/>
      <c r="GX727" s="56"/>
      <c r="GY727" s="56"/>
      <c r="GZ727" s="56"/>
      <c r="HA727" s="56"/>
      <c r="HB727" s="56"/>
      <c r="HC727" s="56"/>
      <c r="HD727" s="56"/>
      <c r="HE727" s="56"/>
      <c r="HF727" s="56"/>
      <c r="HG727" s="56"/>
      <c r="HH727" s="56"/>
      <c r="HI727" s="56"/>
      <c r="HJ727" s="56"/>
      <c r="HK727" s="56"/>
      <c r="HL727" s="56"/>
      <c r="HM727" s="56"/>
      <c r="HN727" s="56"/>
      <c r="HO727" s="56"/>
      <c r="HP727" s="56"/>
      <c r="HQ727" s="56"/>
      <c r="HR727" s="56"/>
      <c r="HS727" s="56"/>
      <c r="HT727" s="56"/>
      <c r="HU727" s="56"/>
      <c r="HV727" s="56"/>
      <c r="HW727" s="56"/>
      <c r="HX727" s="56"/>
      <c r="HY727" s="56"/>
      <c r="HZ727" s="56"/>
      <c r="IA727" s="56"/>
      <c r="IB727" s="56"/>
      <c r="IC727" s="56"/>
      <c r="ID727" s="56"/>
      <c r="IE727" s="56"/>
      <c r="IF727" s="56"/>
      <c r="IG727" s="56"/>
      <c r="IH727" s="56"/>
      <c r="II727" s="56"/>
    </row>
    <row r="728" spans="3:243" x14ac:dyDescent="0.25">
      <c r="C728" s="56"/>
      <c r="D728" s="56"/>
      <c r="E728" s="56"/>
      <c r="F728" s="354"/>
      <c r="G728" s="354"/>
      <c r="H728" s="56"/>
      <c r="I728" s="56"/>
      <c r="J728" s="56"/>
      <c r="K728" s="56"/>
      <c r="L728" s="56"/>
      <c r="M728" s="598"/>
      <c r="N728" s="56"/>
      <c r="O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c r="BY728" s="56"/>
      <c r="BZ728" s="56"/>
      <c r="CA728" s="56"/>
      <c r="CB728" s="56"/>
      <c r="CC728" s="56"/>
      <c r="CD728" s="56"/>
      <c r="CE728" s="56"/>
      <c r="CF728" s="56"/>
      <c r="CG728" s="56"/>
      <c r="CH728" s="56"/>
      <c r="CI728" s="56"/>
      <c r="CJ728" s="56"/>
      <c r="CK728" s="56"/>
      <c r="CL728" s="56"/>
      <c r="CM728" s="56"/>
      <c r="CN728" s="56"/>
      <c r="CO728" s="56"/>
      <c r="CP728" s="56"/>
      <c r="CQ728" s="56"/>
      <c r="CR728" s="56"/>
      <c r="CS728" s="56"/>
      <c r="CT728" s="56"/>
      <c r="CU728" s="56"/>
      <c r="CV728" s="56"/>
      <c r="CW728" s="56"/>
      <c r="CX728" s="56"/>
      <c r="CY728" s="56"/>
      <c r="CZ728" s="56"/>
      <c r="DA728" s="56"/>
      <c r="DB728" s="56"/>
      <c r="DC728" s="56"/>
      <c r="DD728" s="56"/>
      <c r="DE728" s="56"/>
      <c r="DF728" s="56"/>
      <c r="DG728" s="56"/>
      <c r="DH728" s="56"/>
      <c r="DI728" s="56"/>
      <c r="DJ728" s="56"/>
      <c r="DK728" s="56"/>
      <c r="DL728" s="56"/>
      <c r="DM728" s="56"/>
      <c r="DN728" s="56"/>
      <c r="DO728" s="56"/>
      <c r="DP728" s="56"/>
      <c r="DQ728" s="56"/>
      <c r="DR728" s="56"/>
      <c r="DS728" s="56"/>
      <c r="DT728" s="56"/>
      <c r="DU728" s="56"/>
      <c r="DV728" s="56"/>
      <c r="DW728" s="56"/>
      <c r="DX728" s="56"/>
      <c r="DY728" s="56"/>
      <c r="DZ728" s="56"/>
      <c r="EA728" s="56"/>
      <c r="EB728" s="56"/>
      <c r="EC728" s="56"/>
      <c r="ED728" s="56"/>
      <c r="EE728" s="56"/>
      <c r="EF728" s="56"/>
      <c r="EG728" s="56"/>
      <c r="EH728" s="56"/>
      <c r="EI728" s="56"/>
      <c r="EJ728" s="56"/>
      <c r="EK728" s="56"/>
      <c r="EL728" s="56"/>
      <c r="EM728" s="56"/>
      <c r="EN728" s="56"/>
      <c r="EO728" s="56"/>
      <c r="EP728" s="56"/>
      <c r="EQ728" s="56"/>
      <c r="ER728" s="56"/>
      <c r="ES728" s="56"/>
      <c r="ET728" s="56"/>
      <c r="EU728" s="56"/>
      <c r="EV728" s="56"/>
      <c r="EW728" s="56"/>
      <c r="EX728" s="56"/>
      <c r="EY728" s="56"/>
      <c r="EZ728" s="56"/>
      <c r="FA728" s="56"/>
      <c r="FB728" s="56"/>
      <c r="FC728" s="56"/>
      <c r="FD728" s="56"/>
      <c r="FE728" s="56"/>
      <c r="FF728" s="56"/>
      <c r="FG728" s="56"/>
      <c r="FH728" s="56"/>
      <c r="FI728" s="56"/>
      <c r="FJ728" s="56"/>
      <c r="FK728" s="56"/>
      <c r="FL728" s="56"/>
      <c r="FM728" s="56"/>
      <c r="FN728" s="56"/>
      <c r="FO728" s="56"/>
      <c r="FP728" s="56"/>
      <c r="FQ728" s="56"/>
      <c r="FR728" s="56"/>
      <c r="FS728" s="56"/>
      <c r="FT728" s="56"/>
      <c r="FU728" s="56"/>
      <c r="FV728" s="56"/>
      <c r="FW728" s="56"/>
      <c r="FX728" s="56"/>
      <c r="FY728" s="56"/>
      <c r="FZ728" s="56"/>
      <c r="GA728" s="56"/>
      <c r="GB728" s="56"/>
      <c r="GC728" s="56"/>
      <c r="GD728" s="56"/>
      <c r="GE728" s="56"/>
      <c r="GF728" s="56"/>
      <c r="GG728" s="56"/>
      <c r="GH728" s="56"/>
      <c r="GI728" s="56"/>
      <c r="GJ728" s="56"/>
      <c r="GK728" s="56"/>
      <c r="GL728" s="56"/>
      <c r="GM728" s="56"/>
      <c r="GN728" s="56"/>
      <c r="GO728" s="56"/>
      <c r="GP728" s="56"/>
      <c r="GQ728" s="56"/>
      <c r="GR728" s="56"/>
      <c r="GS728" s="56"/>
      <c r="GT728" s="56"/>
      <c r="GU728" s="56"/>
      <c r="GV728" s="56"/>
      <c r="GW728" s="56"/>
      <c r="GX728" s="56"/>
      <c r="GY728" s="56"/>
      <c r="GZ728" s="56"/>
      <c r="HA728" s="56"/>
      <c r="HB728" s="56"/>
      <c r="HC728" s="56"/>
      <c r="HD728" s="56"/>
      <c r="HE728" s="56"/>
      <c r="HF728" s="56"/>
      <c r="HG728" s="56"/>
      <c r="HH728" s="56"/>
      <c r="HI728" s="56"/>
      <c r="HJ728" s="56"/>
      <c r="HK728" s="56"/>
      <c r="HL728" s="56"/>
      <c r="HM728" s="56"/>
      <c r="HN728" s="56"/>
      <c r="HO728" s="56"/>
      <c r="HP728" s="56"/>
      <c r="HQ728" s="56"/>
      <c r="HR728" s="56"/>
      <c r="HS728" s="56"/>
      <c r="HT728" s="56"/>
      <c r="HU728" s="56"/>
      <c r="HV728" s="56"/>
      <c r="HW728" s="56"/>
      <c r="HX728" s="56"/>
      <c r="HY728" s="56"/>
      <c r="HZ728" s="56"/>
      <c r="IA728" s="56"/>
      <c r="IB728" s="56"/>
      <c r="IC728" s="56"/>
      <c r="ID728" s="56"/>
      <c r="IE728" s="56"/>
      <c r="IF728" s="56"/>
      <c r="IG728" s="56"/>
      <c r="IH728" s="56"/>
      <c r="II728" s="56"/>
    </row>
    <row r="729" spans="3:243" x14ac:dyDescent="0.25">
      <c r="C729" s="56"/>
      <c r="D729" s="56"/>
      <c r="E729" s="56"/>
      <c r="F729" s="354"/>
      <c r="G729" s="354"/>
      <c r="H729" s="56"/>
      <c r="I729" s="56"/>
      <c r="J729" s="56"/>
      <c r="K729" s="56"/>
      <c r="L729" s="56"/>
      <c r="M729" s="598"/>
      <c r="N729" s="56"/>
      <c r="O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c r="BY729" s="56"/>
      <c r="BZ729" s="56"/>
      <c r="CA729" s="56"/>
      <c r="CB729" s="56"/>
      <c r="CC729" s="56"/>
      <c r="CD729" s="56"/>
      <c r="CE729" s="56"/>
      <c r="CF729" s="56"/>
      <c r="CG729" s="56"/>
      <c r="CH729" s="56"/>
      <c r="CI729" s="56"/>
      <c r="CJ729" s="56"/>
      <c r="CK729" s="56"/>
      <c r="CL729" s="56"/>
      <c r="CM729" s="56"/>
      <c r="CN729" s="56"/>
      <c r="CO729" s="56"/>
      <c r="CP729" s="56"/>
      <c r="CQ729" s="56"/>
      <c r="CR729" s="56"/>
      <c r="CS729" s="56"/>
      <c r="CT729" s="56"/>
      <c r="CU729" s="56"/>
      <c r="CV729" s="56"/>
      <c r="CW729" s="56"/>
      <c r="CX729" s="56"/>
      <c r="CY729" s="56"/>
      <c r="CZ729" s="56"/>
      <c r="DA729" s="56"/>
      <c r="DB729" s="56"/>
      <c r="DC729" s="56"/>
      <c r="DD729" s="56"/>
      <c r="DE729" s="56"/>
      <c r="DF729" s="56"/>
      <c r="DG729" s="56"/>
      <c r="DH729" s="56"/>
      <c r="DI729" s="56"/>
      <c r="DJ729" s="56"/>
      <c r="DK729" s="56"/>
      <c r="DL729" s="56"/>
      <c r="DM729" s="56"/>
      <c r="DN729" s="56"/>
      <c r="DO729" s="56"/>
      <c r="DP729" s="56"/>
      <c r="DQ729" s="56"/>
      <c r="DR729" s="56"/>
      <c r="DS729" s="56"/>
      <c r="DT729" s="56"/>
      <c r="DU729" s="56"/>
      <c r="DV729" s="56"/>
      <c r="DW729" s="56"/>
      <c r="DX729" s="56"/>
      <c r="DY729" s="56"/>
      <c r="DZ729" s="56"/>
      <c r="EA729" s="56"/>
      <c r="EB729" s="56"/>
      <c r="EC729" s="56"/>
      <c r="ED729" s="56"/>
      <c r="EE729" s="56"/>
      <c r="EF729" s="56"/>
      <c r="EG729" s="56"/>
      <c r="EH729" s="56"/>
      <c r="EI729" s="56"/>
      <c r="EJ729" s="56"/>
      <c r="EK729" s="56"/>
      <c r="EL729" s="56"/>
      <c r="EM729" s="56"/>
      <c r="EN729" s="56"/>
      <c r="EO729" s="56"/>
      <c r="EP729" s="56"/>
      <c r="EQ729" s="56"/>
      <c r="ER729" s="56"/>
      <c r="ES729" s="56"/>
      <c r="ET729" s="56"/>
      <c r="EU729" s="56"/>
      <c r="EV729" s="56"/>
      <c r="EW729" s="56"/>
      <c r="EX729" s="56"/>
      <c r="EY729" s="56"/>
      <c r="EZ729" s="56"/>
      <c r="FA729" s="56"/>
      <c r="FB729" s="56"/>
      <c r="FC729" s="56"/>
      <c r="FD729" s="56"/>
      <c r="FE729" s="56"/>
      <c r="FF729" s="56"/>
      <c r="FG729" s="56"/>
      <c r="FH729" s="56"/>
      <c r="FI729" s="56"/>
      <c r="FJ729" s="56"/>
      <c r="FK729" s="56"/>
      <c r="FL729" s="56"/>
      <c r="FM729" s="56"/>
      <c r="FN729" s="56"/>
      <c r="FO729" s="56"/>
      <c r="FP729" s="56"/>
      <c r="FQ729" s="56"/>
      <c r="FR729" s="56"/>
      <c r="FS729" s="56"/>
      <c r="FT729" s="56"/>
      <c r="FU729" s="56"/>
      <c r="FV729" s="56"/>
      <c r="FW729" s="56"/>
      <c r="FX729" s="56"/>
      <c r="FY729" s="56"/>
      <c r="FZ729" s="56"/>
      <c r="GA729" s="56"/>
      <c r="GB729" s="56"/>
      <c r="GC729" s="56"/>
      <c r="GD729" s="56"/>
      <c r="GE729" s="56"/>
      <c r="GF729" s="56"/>
      <c r="GG729" s="56"/>
      <c r="GH729" s="56"/>
      <c r="GI729" s="56"/>
      <c r="GJ729" s="56"/>
      <c r="GK729" s="56"/>
      <c r="GL729" s="56"/>
      <c r="GM729" s="56"/>
      <c r="GN729" s="56"/>
      <c r="GO729" s="56"/>
      <c r="GP729" s="56"/>
      <c r="GQ729" s="56"/>
      <c r="GR729" s="56"/>
      <c r="GS729" s="56"/>
      <c r="GT729" s="56"/>
      <c r="GU729" s="56"/>
      <c r="GV729" s="56"/>
      <c r="GW729" s="56"/>
      <c r="GX729" s="56"/>
      <c r="GY729" s="56"/>
      <c r="GZ729" s="56"/>
      <c r="HA729" s="56"/>
      <c r="HB729" s="56"/>
      <c r="HC729" s="56"/>
      <c r="HD729" s="56"/>
      <c r="HE729" s="56"/>
      <c r="HF729" s="56"/>
      <c r="HG729" s="56"/>
      <c r="HH729" s="56"/>
      <c r="HI729" s="56"/>
      <c r="HJ729" s="56"/>
      <c r="HK729" s="56"/>
      <c r="HL729" s="56"/>
      <c r="HM729" s="56"/>
      <c r="HN729" s="56"/>
      <c r="HO729" s="56"/>
      <c r="HP729" s="56"/>
      <c r="HQ729" s="56"/>
      <c r="HR729" s="56"/>
      <c r="HS729" s="56"/>
      <c r="HT729" s="56"/>
      <c r="HU729" s="56"/>
      <c r="HV729" s="56"/>
      <c r="HW729" s="56"/>
      <c r="HX729" s="56"/>
      <c r="HY729" s="56"/>
      <c r="HZ729" s="56"/>
      <c r="IA729" s="56"/>
      <c r="IB729" s="56"/>
      <c r="IC729" s="56"/>
      <c r="ID729" s="56"/>
      <c r="IE729" s="56"/>
      <c r="IF729" s="56"/>
      <c r="IG729" s="56"/>
      <c r="IH729" s="56"/>
      <c r="II729" s="56"/>
    </row>
    <row r="730" spans="3:243" x14ac:dyDescent="0.25">
      <c r="C730" s="56"/>
      <c r="D730" s="56"/>
      <c r="E730" s="56"/>
      <c r="F730" s="354"/>
      <c r="G730" s="354"/>
      <c r="H730" s="56"/>
      <c r="I730" s="56"/>
      <c r="J730" s="56"/>
      <c r="K730" s="56"/>
      <c r="L730" s="56"/>
      <c r="M730" s="598"/>
      <c r="N730" s="56"/>
      <c r="O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c r="BY730" s="56"/>
      <c r="BZ730" s="56"/>
      <c r="CA730" s="56"/>
      <c r="CB730" s="56"/>
      <c r="CC730" s="56"/>
      <c r="CD730" s="56"/>
      <c r="CE730" s="56"/>
      <c r="CF730" s="56"/>
      <c r="CG730" s="56"/>
      <c r="CH730" s="56"/>
      <c r="CI730" s="56"/>
      <c r="CJ730" s="56"/>
      <c r="CK730" s="56"/>
      <c r="CL730" s="56"/>
      <c r="CM730" s="56"/>
      <c r="CN730" s="56"/>
      <c r="CO730" s="56"/>
      <c r="CP730" s="56"/>
      <c r="CQ730" s="56"/>
      <c r="CR730" s="56"/>
      <c r="CS730" s="56"/>
      <c r="CT730" s="56"/>
      <c r="CU730" s="56"/>
      <c r="CV730" s="56"/>
      <c r="CW730" s="56"/>
      <c r="CX730" s="56"/>
      <c r="CY730" s="56"/>
      <c r="CZ730" s="56"/>
      <c r="DA730" s="56"/>
      <c r="DB730" s="56"/>
      <c r="DC730" s="56"/>
      <c r="DD730" s="56"/>
      <c r="DE730" s="56"/>
      <c r="DF730" s="56"/>
      <c r="DG730" s="56"/>
      <c r="DH730" s="56"/>
      <c r="DI730" s="56"/>
      <c r="DJ730" s="56"/>
      <c r="DK730" s="56"/>
      <c r="DL730" s="56"/>
      <c r="DM730" s="56"/>
      <c r="DN730" s="56"/>
      <c r="DO730" s="56"/>
      <c r="DP730" s="56"/>
      <c r="DQ730" s="56"/>
      <c r="DR730" s="56"/>
      <c r="DS730" s="56"/>
      <c r="DT730" s="56"/>
      <c r="DU730" s="56"/>
      <c r="DV730" s="56"/>
      <c r="DW730" s="56"/>
      <c r="DX730" s="56"/>
      <c r="DY730" s="56"/>
      <c r="DZ730" s="56"/>
      <c r="EA730" s="56"/>
      <c r="EB730" s="56"/>
      <c r="EC730" s="56"/>
      <c r="ED730" s="56"/>
      <c r="EE730" s="56"/>
      <c r="EF730" s="56"/>
      <c r="EG730" s="56"/>
      <c r="EH730" s="56"/>
      <c r="EI730" s="56"/>
      <c r="EJ730" s="56"/>
      <c r="EK730" s="56"/>
      <c r="EL730" s="56"/>
      <c r="EM730" s="56"/>
      <c r="EN730" s="56"/>
      <c r="EO730" s="56"/>
      <c r="EP730" s="56"/>
      <c r="EQ730" s="56"/>
      <c r="ER730" s="56"/>
      <c r="ES730" s="56"/>
      <c r="ET730" s="56"/>
      <c r="EU730" s="56"/>
      <c r="EV730" s="56"/>
      <c r="EW730" s="56"/>
      <c r="EX730" s="56"/>
      <c r="EY730" s="56"/>
      <c r="EZ730" s="56"/>
      <c r="FA730" s="56"/>
      <c r="FB730" s="56"/>
      <c r="FC730" s="56"/>
      <c r="FD730" s="56"/>
      <c r="FE730" s="56"/>
      <c r="FF730" s="56"/>
      <c r="FG730" s="56"/>
      <c r="FH730" s="56"/>
      <c r="FI730" s="56"/>
      <c r="FJ730" s="56"/>
      <c r="FK730" s="56"/>
      <c r="FL730" s="56"/>
      <c r="FM730" s="56"/>
      <c r="FN730" s="56"/>
      <c r="FO730" s="56"/>
      <c r="FP730" s="56"/>
      <c r="FQ730" s="56"/>
      <c r="FR730" s="56"/>
      <c r="FS730" s="56"/>
      <c r="FT730" s="56"/>
      <c r="FU730" s="56"/>
      <c r="FV730" s="56"/>
      <c r="FW730" s="56"/>
      <c r="FX730" s="56"/>
      <c r="FY730" s="56"/>
      <c r="FZ730" s="56"/>
      <c r="GA730" s="56"/>
      <c r="GB730" s="56"/>
      <c r="GC730" s="56"/>
      <c r="GD730" s="56"/>
      <c r="GE730" s="56"/>
      <c r="GF730" s="56"/>
      <c r="GG730" s="56"/>
      <c r="GH730" s="56"/>
      <c r="GI730" s="56"/>
      <c r="GJ730" s="56"/>
      <c r="GK730" s="56"/>
      <c r="GL730" s="56"/>
      <c r="GM730" s="56"/>
      <c r="GN730" s="56"/>
      <c r="GO730" s="56"/>
      <c r="GP730" s="56"/>
      <c r="GQ730" s="56"/>
      <c r="GR730" s="56"/>
      <c r="GS730" s="56"/>
      <c r="GT730" s="56"/>
      <c r="GU730" s="56"/>
      <c r="GV730" s="56"/>
      <c r="GW730" s="56"/>
      <c r="GX730" s="56"/>
      <c r="GY730" s="56"/>
      <c r="GZ730" s="56"/>
      <c r="HA730" s="56"/>
      <c r="HB730" s="56"/>
      <c r="HC730" s="56"/>
      <c r="HD730" s="56"/>
      <c r="HE730" s="56"/>
      <c r="HF730" s="56"/>
      <c r="HG730" s="56"/>
      <c r="HH730" s="56"/>
      <c r="HI730" s="56"/>
      <c r="HJ730" s="56"/>
      <c r="HK730" s="56"/>
      <c r="HL730" s="56"/>
      <c r="HM730" s="56"/>
      <c r="HN730" s="56"/>
      <c r="HO730" s="56"/>
      <c r="HP730" s="56"/>
      <c r="HQ730" s="56"/>
      <c r="HR730" s="56"/>
      <c r="HS730" s="56"/>
      <c r="HT730" s="56"/>
      <c r="HU730" s="56"/>
      <c r="HV730" s="56"/>
      <c r="HW730" s="56"/>
      <c r="HX730" s="56"/>
      <c r="HY730" s="56"/>
      <c r="HZ730" s="56"/>
      <c r="IA730" s="56"/>
      <c r="IB730" s="56"/>
      <c r="IC730" s="56"/>
      <c r="ID730" s="56"/>
      <c r="IE730" s="56"/>
      <c r="IF730" s="56"/>
      <c r="IG730" s="56"/>
      <c r="IH730" s="56"/>
      <c r="II730" s="56"/>
    </row>
    <row r="731" spans="3:243" x14ac:dyDescent="0.25">
      <c r="C731" s="56"/>
      <c r="D731" s="56"/>
      <c r="E731" s="56"/>
      <c r="F731" s="354"/>
      <c r="G731" s="354"/>
      <c r="H731" s="56"/>
      <c r="I731" s="56"/>
      <c r="J731" s="56"/>
      <c r="K731" s="56"/>
      <c r="L731" s="56"/>
      <c r="M731" s="598"/>
      <c r="N731" s="56"/>
      <c r="O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c r="BY731" s="56"/>
      <c r="BZ731" s="56"/>
      <c r="CA731" s="56"/>
      <c r="CB731" s="56"/>
      <c r="CC731" s="56"/>
      <c r="CD731" s="56"/>
      <c r="CE731" s="56"/>
      <c r="CF731" s="56"/>
      <c r="CG731" s="56"/>
      <c r="CH731" s="56"/>
      <c r="CI731" s="56"/>
      <c r="CJ731" s="56"/>
      <c r="CK731" s="56"/>
      <c r="CL731" s="56"/>
      <c r="CM731" s="56"/>
      <c r="CN731" s="56"/>
      <c r="CO731" s="56"/>
      <c r="CP731" s="56"/>
      <c r="CQ731" s="56"/>
      <c r="CR731" s="56"/>
      <c r="CS731" s="56"/>
      <c r="CT731" s="56"/>
      <c r="CU731" s="56"/>
      <c r="CV731" s="56"/>
      <c r="CW731" s="56"/>
      <c r="CX731" s="56"/>
      <c r="CY731" s="56"/>
      <c r="CZ731" s="56"/>
      <c r="DA731" s="56"/>
      <c r="DB731" s="56"/>
      <c r="DC731" s="56"/>
      <c r="DD731" s="56"/>
      <c r="DE731" s="56"/>
      <c r="DF731" s="56"/>
      <c r="DG731" s="56"/>
      <c r="DH731" s="56"/>
      <c r="DI731" s="56"/>
      <c r="DJ731" s="56"/>
      <c r="DK731" s="56"/>
      <c r="DL731" s="56"/>
      <c r="DM731" s="56"/>
      <c r="DN731" s="56"/>
      <c r="DO731" s="56"/>
      <c r="DP731" s="56"/>
      <c r="DQ731" s="56"/>
      <c r="DR731" s="56"/>
      <c r="DS731" s="56"/>
      <c r="DT731" s="56"/>
      <c r="DU731" s="56"/>
      <c r="DV731" s="56"/>
      <c r="DW731" s="56"/>
      <c r="DX731" s="56"/>
      <c r="DY731" s="56"/>
      <c r="DZ731" s="56"/>
      <c r="EA731" s="56"/>
      <c r="EB731" s="56"/>
      <c r="EC731" s="56"/>
      <c r="ED731" s="56"/>
      <c r="EE731" s="56"/>
      <c r="EF731" s="56"/>
      <c r="EG731" s="56"/>
      <c r="EH731" s="56"/>
      <c r="EI731" s="56"/>
      <c r="EJ731" s="56"/>
      <c r="EK731" s="56"/>
      <c r="EL731" s="56"/>
      <c r="EM731" s="56"/>
      <c r="EN731" s="56"/>
      <c r="EO731" s="56"/>
      <c r="EP731" s="56"/>
      <c r="EQ731" s="56"/>
      <c r="ER731" s="56"/>
      <c r="ES731" s="56"/>
      <c r="ET731" s="56"/>
      <c r="EU731" s="56"/>
      <c r="EV731" s="56"/>
      <c r="EW731" s="56"/>
      <c r="EX731" s="56"/>
      <c r="EY731" s="56"/>
      <c r="EZ731" s="56"/>
      <c r="FA731" s="56"/>
      <c r="FB731" s="56"/>
      <c r="FC731" s="56"/>
      <c r="FD731" s="56"/>
      <c r="FE731" s="56"/>
      <c r="FF731" s="56"/>
      <c r="FG731" s="56"/>
      <c r="FH731" s="56"/>
      <c r="FI731" s="56"/>
      <c r="FJ731" s="56"/>
      <c r="FK731" s="56"/>
      <c r="FL731" s="56"/>
      <c r="FM731" s="56"/>
      <c r="FN731" s="56"/>
      <c r="FO731" s="56"/>
      <c r="FP731" s="56"/>
      <c r="FQ731" s="56"/>
      <c r="FR731" s="56"/>
      <c r="FS731" s="56"/>
      <c r="FT731" s="56"/>
      <c r="FU731" s="56"/>
      <c r="FV731" s="56"/>
      <c r="FW731" s="56"/>
      <c r="FX731" s="56"/>
      <c r="FY731" s="56"/>
      <c r="FZ731" s="56"/>
      <c r="GA731" s="56"/>
      <c r="GB731" s="56"/>
      <c r="GC731" s="56"/>
      <c r="GD731" s="56"/>
      <c r="GE731" s="56"/>
      <c r="GF731" s="56"/>
      <c r="GG731" s="56"/>
      <c r="GH731" s="56"/>
      <c r="GI731" s="56"/>
      <c r="GJ731" s="56"/>
      <c r="GK731" s="56"/>
      <c r="GL731" s="56"/>
      <c r="GM731" s="56"/>
      <c r="GN731" s="56"/>
      <c r="GO731" s="56"/>
      <c r="GP731" s="56"/>
      <c r="GQ731" s="56"/>
      <c r="GR731" s="56"/>
      <c r="GS731" s="56"/>
      <c r="GT731" s="56"/>
      <c r="GU731" s="56"/>
      <c r="GV731" s="56"/>
      <c r="GW731" s="56"/>
      <c r="GX731" s="56"/>
      <c r="GY731" s="56"/>
      <c r="GZ731" s="56"/>
      <c r="HA731" s="56"/>
      <c r="HB731" s="56"/>
      <c r="HC731" s="56"/>
      <c r="HD731" s="56"/>
      <c r="HE731" s="56"/>
      <c r="HF731" s="56"/>
      <c r="HG731" s="56"/>
      <c r="HH731" s="56"/>
      <c r="HI731" s="56"/>
      <c r="HJ731" s="56"/>
      <c r="HK731" s="56"/>
      <c r="HL731" s="56"/>
      <c r="HM731" s="56"/>
      <c r="HN731" s="56"/>
      <c r="HO731" s="56"/>
      <c r="HP731" s="56"/>
      <c r="HQ731" s="56"/>
      <c r="HR731" s="56"/>
      <c r="HS731" s="56"/>
      <c r="HT731" s="56"/>
      <c r="HU731" s="56"/>
      <c r="HV731" s="56"/>
      <c r="HW731" s="56"/>
      <c r="HX731" s="56"/>
      <c r="HY731" s="56"/>
      <c r="HZ731" s="56"/>
      <c r="IA731" s="56"/>
      <c r="IB731" s="56"/>
      <c r="IC731" s="56"/>
      <c r="ID731" s="56"/>
      <c r="IE731" s="56"/>
      <c r="IF731" s="56"/>
      <c r="IG731" s="56"/>
      <c r="IH731" s="56"/>
      <c r="II731" s="56"/>
    </row>
    <row r="732" spans="3:243" x14ac:dyDescent="0.25">
      <c r="C732" s="56"/>
      <c r="D732" s="56"/>
      <c r="E732" s="56"/>
      <c r="F732" s="354"/>
      <c r="G732" s="354"/>
      <c r="H732" s="56"/>
      <c r="I732" s="56"/>
      <c r="J732" s="56"/>
      <c r="K732" s="56"/>
      <c r="L732" s="56"/>
      <c r="M732" s="598"/>
      <c r="N732" s="56"/>
      <c r="O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c r="BY732" s="56"/>
      <c r="BZ732" s="56"/>
      <c r="CA732" s="56"/>
      <c r="CB732" s="56"/>
      <c r="CC732" s="56"/>
      <c r="CD732" s="56"/>
      <c r="CE732" s="56"/>
      <c r="CF732" s="56"/>
      <c r="CG732" s="56"/>
      <c r="CH732" s="56"/>
      <c r="CI732" s="56"/>
      <c r="CJ732" s="56"/>
      <c r="CK732" s="56"/>
      <c r="CL732" s="56"/>
      <c r="CM732" s="56"/>
      <c r="CN732" s="56"/>
      <c r="CO732" s="56"/>
      <c r="CP732" s="56"/>
      <c r="CQ732" s="56"/>
      <c r="CR732" s="56"/>
      <c r="CS732" s="56"/>
      <c r="CT732" s="56"/>
      <c r="CU732" s="56"/>
      <c r="CV732" s="56"/>
      <c r="CW732" s="56"/>
      <c r="CX732" s="56"/>
      <c r="CY732" s="56"/>
      <c r="CZ732" s="56"/>
      <c r="DA732" s="56"/>
      <c r="DB732" s="56"/>
      <c r="DC732" s="56"/>
      <c r="DD732" s="56"/>
      <c r="DE732" s="56"/>
      <c r="DF732" s="56"/>
      <c r="DG732" s="56"/>
      <c r="DH732" s="56"/>
      <c r="DI732" s="56"/>
      <c r="DJ732" s="56"/>
      <c r="DK732" s="56"/>
      <c r="DL732" s="56"/>
      <c r="DM732" s="56"/>
      <c r="DN732" s="56"/>
      <c r="DO732" s="56"/>
      <c r="DP732" s="56"/>
      <c r="DQ732" s="56"/>
      <c r="DR732" s="56"/>
      <c r="DS732" s="56"/>
      <c r="DT732" s="56"/>
      <c r="DU732" s="56"/>
      <c r="DV732" s="56"/>
      <c r="DW732" s="56"/>
      <c r="DX732" s="56"/>
      <c r="DY732" s="56"/>
      <c r="DZ732" s="56"/>
      <c r="EA732" s="56"/>
      <c r="EB732" s="56"/>
      <c r="EC732" s="56"/>
      <c r="ED732" s="56"/>
      <c r="EE732" s="56"/>
      <c r="EF732" s="56"/>
      <c r="EG732" s="56"/>
      <c r="EH732" s="56"/>
      <c r="EI732" s="56"/>
      <c r="EJ732" s="56"/>
      <c r="EK732" s="56"/>
      <c r="EL732" s="56"/>
      <c r="EM732" s="56"/>
      <c r="EN732" s="56"/>
      <c r="EO732" s="56"/>
      <c r="EP732" s="56"/>
      <c r="EQ732" s="56"/>
      <c r="ER732" s="56"/>
      <c r="ES732" s="56"/>
      <c r="ET732" s="56"/>
      <c r="EU732" s="56"/>
      <c r="EV732" s="56"/>
      <c r="EW732" s="56"/>
      <c r="EX732" s="56"/>
      <c r="EY732" s="56"/>
      <c r="EZ732" s="56"/>
      <c r="FA732" s="56"/>
      <c r="FB732" s="56"/>
      <c r="FC732" s="56"/>
      <c r="FD732" s="56"/>
      <c r="FE732" s="56"/>
      <c r="FF732" s="56"/>
      <c r="FG732" s="56"/>
      <c r="FH732" s="56"/>
      <c r="FI732" s="56"/>
      <c r="FJ732" s="56"/>
      <c r="FK732" s="56"/>
      <c r="FL732" s="56"/>
      <c r="FM732" s="56"/>
      <c r="FN732" s="56"/>
      <c r="FO732" s="56"/>
      <c r="FP732" s="56"/>
      <c r="FQ732" s="56"/>
      <c r="FR732" s="56"/>
      <c r="FS732" s="56"/>
      <c r="FT732" s="56"/>
      <c r="FU732" s="56"/>
      <c r="FV732" s="56"/>
      <c r="FW732" s="56"/>
      <c r="FX732" s="56"/>
      <c r="FY732" s="56"/>
      <c r="FZ732" s="56"/>
      <c r="GA732" s="56"/>
      <c r="GB732" s="56"/>
      <c r="GC732" s="56"/>
      <c r="GD732" s="56"/>
      <c r="GE732" s="56"/>
      <c r="GF732" s="56"/>
      <c r="GG732" s="56"/>
      <c r="GH732" s="56"/>
      <c r="GI732" s="56"/>
      <c r="GJ732" s="56"/>
      <c r="GK732" s="56"/>
      <c r="GL732" s="56"/>
      <c r="GM732" s="56"/>
      <c r="GN732" s="56"/>
      <c r="GO732" s="56"/>
      <c r="GP732" s="56"/>
      <c r="GQ732" s="56"/>
      <c r="GR732" s="56"/>
      <c r="GS732" s="56"/>
      <c r="GT732" s="56"/>
      <c r="GU732" s="56"/>
      <c r="GV732" s="56"/>
      <c r="GW732" s="56"/>
      <c r="GX732" s="56"/>
      <c r="GY732" s="56"/>
      <c r="GZ732" s="56"/>
      <c r="HA732" s="56"/>
      <c r="HB732" s="56"/>
      <c r="HC732" s="56"/>
      <c r="HD732" s="56"/>
      <c r="HE732" s="56"/>
      <c r="HF732" s="56"/>
      <c r="HG732" s="56"/>
      <c r="HH732" s="56"/>
      <c r="HI732" s="56"/>
      <c r="HJ732" s="56"/>
      <c r="HK732" s="56"/>
      <c r="HL732" s="56"/>
      <c r="HM732" s="56"/>
      <c r="HN732" s="56"/>
      <c r="HO732" s="56"/>
      <c r="HP732" s="56"/>
      <c r="HQ732" s="56"/>
      <c r="HR732" s="56"/>
      <c r="HS732" s="56"/>
      <c r="HT732" s="56"/>
      <c r="HU732" s="56"/>
      <c r="HV732" s="56"/>
      <c r="HW732" s="56"/>
      <c r="HX732" s="56"/>
      <c r="HY732" s="56"/>
      <c r="HZ732" s="56"/>
      <c r="IA732" s="56"/>
      <c r="IB732" s="56"/>
      <c r="IC732" s="56"/>
      <c r="ID732" s="56"/>
      <c r="IE732" s="56"/>
      <c r="IF732" s="56"/>
      <c r="IG732" s="56"/>
      <c r="IH732" s="56"/>
      <c r="II732" s="56"/>
    </row>
    <row r="733" spans="3:243" x14ac:dyDescent="0.25">
      <c r="C733" s="56"/>
      <c r="D733" s="56"/>
      <c r="E733" s="56"/>
      <c r="F733" s="354"/>
      <c r="G733" s="354"/>
      <c r="H733" s="56"/>
      <c r="I733" s="56"/>
      <c r="J733" s="56"/>
      <c r="K733" s="56"/>
      <c r="L733" s="56"/>
      <c r="M733" s="598"/>
      <c r="N733" s="56"/>
      <c r="O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c r="BY733" s="56"/>
      <c r="BZ733" s="56"/>
      <c r="CA733" s="56"/>
      <c r="CB733" s="56"/>
      <c r="CC733" s="56"/>
      <c r="CD733" s="56"/>
      <c r="CE733" s="56"/>
      <c r="CF733" s="56"/>
      <c r="CG733" s="56"/>
      <c r="CH733" s="56"/>
      <c r="CI733" s="56"/>
      <c r="CJ733" s="56"/>
      <c r="CK733" s="56"/>
      <c r="CL733" s="56"/>
      <c r="CM733" s="56"/>
      <c r="CN733" s="56"/>
      <c r="CO733" s="56"/>
      <c r="CP733" s="56"/>
      <c r="CQ733" s="56"/>
      <c r="CR733" s="56"/>
      <c r="CS733" s="56"/>
      <c r="CT733" s="56"/>
      <c r="CU733" s="56"/>
      <c r="CV733" s="56"/>
      <c r="CW733" s="56"/>
      <c r="CX733" s="56"/>
      <c r="CY733" s="56"/>
      <c r="CZ733" s="56"/>
      <c r="DA733" s="56"/>
      <c r="DB733" s="56"/>
      <c r="DC733" s="56"/>
      <c r="DD733" s="56"/>
      <c r="DE733" s="56"/>
      <c r="DF733" s="56"/>
      <c r="DG733" s="56"/>
      <c r="DH733" s="56"/>
      <c r="DI733" s="56"/>
      <c r="DJ733" s="56"/>
      <c r="DK733" s="56"/>
      <c r="DL733" s="56"/>
      <c r="DM733" s="56"/>
      <c r="DN733" s="56"/>
      <c r="DO733" s="56"/>
      <c r="DP733" s="56"/>
      <c r="DQ733" s="56"/>
      <c r="DR733" s="56"/>
      <c r="DS733" s="56"/>
      <c r="DT733" s="56"/>
      <c r="DU733" s="56"/>
      <c r="DV733" s="56"/>
      <c r="DW733" s="56"/>
      <c r="DX733" s="56"/>
      <c r="DY733" s="56"/>
      <c r="DZ733" s="56"/>
      <c r="EA733" s="56"/>
      <c r="EB733" s="56"/>
      <c r="EC733" s="56"/>
      <c r="ED733" s="56"/>
      <c r="EE733" s="56"/>
      <c r="EF733" s="56"/>
      <c r="EG733" s="56"/>
      <c r="EH733" s="56"/>
      <c r="EI733" s="56"/>
      <c r="EJ733" s="56"/>
      <c r="EK733" s="56"/>
      <c r="EL733" s="56"/>
      <c r="EM733" s="56"/>
      <c r="EN733" s="56"/>
      <c r="EO733" s="56"/>
      <c r="EP733" s="56"/>
      <c r="EQ733" s="56"/>
      <c r="ER733" s="56"/>
      <c r="ES733" s="56"/>
      <c r="ET733" s="56"/>
      <c r="EU733" s="56"/>
      <c r="EV733" s="56"/>
      <c r="EW733" s="56"/>
      <c r="EX733" s="56"/>
      <c r="EY733" s="56"/>
      <c r="EZ733" s="56"/>
      <c r="FA733" s="56"/>
      <c r="FB733" s="56"/>
      <c r="FC733" s="56"/>
      <c r="FD733" s="56"/>
      <c r="FE733" s="56"/>
      <c r="FF733" s="56"/>
      <c r="FG733" s="56"/>
      <c r="FH733" s="56"/>
      <c r="FI733" s="56"/>
      <c r="FJ733" s="56"/>
      <c r="FK733" s="56"/>
      <c r="FL733" s="56"/>
      <c r="FM733" s="56"/>
      <c r="FN733" s="56"/>
      <c r="FO733" s="56"/>
      <c r="FP733" s="56"/>
      <c r="FQ733" s="56"/>
      <c r="FR733" s="56"/>
      <c r="FS733" s="56"/>
      <c r="FT733" s="56"/>
      <c r="FU733" s="56"/>
      <c r="FV733" s="56"/>
      <c r="FW733" s="56"/>
      <c r="FX733" s="56"/>
      <c r="FY733" s="56"/>
      <c r="FZ733" s="56"/>
      <c r="GA733" s="56"/>
      <c r="GB733" s="56"/>
      <c r="GC733" s="56"/>
      <c r="GD733" s="56"/>
      <c r="GE733" s="56"/>
      <c r="GF733" s="56"/>
      <c r="GG733" s="56"/>
      <c r="GH733" s="56"/>
      <c r="GI733" s="56"/>
      <c r="GJ733" s="56"/>
      <c r="GK733" s="56"/>
      <c r="GL733" s="56"/>
      <c r="GM733" s="56"/>
      <c r="GN733" s="56"/>
      <c r="GO733" s="56"/>
      <c r="GP733" s="56"/>
      <c r="GQ733" s="56"/>
      <c r="GR733" s="56"/>
      <c r="GS733" s="56"/>
      <c r="GT733" s="56"/>
      <c r="GU733" s="56"/>
      <c r="GV733" s="56"/>
      <c r="GW733" s="56"/>
      <c r="GX733" s="56"/>
      <c r="GY733" s="56"/>
      <c r="GZ733" s="56"/>
      <c r="HA733" s="56"/>
      <c r="HB733" s="56"/>
      <c r="HC733" s="56"/>
      <c r="HD733" s="56"/>
      <c r="HE733" s="56"/>
      <c r="HF733" s="56"/>
      <c r="HG733" s="56"/>
      <c r="HH733" s="56"/>
      <c r="HI733" s="56"/>
      <c r="HJ733" s="56"/>
      <c r="HK733" s="56"/>
      <c r="HL733" s="56"/>
      <c r="HM733" s="56"/>
      <c r="HN733" s="56"/>
      <c r="HO733" s="56"/>
      <c r="HP733" s="56"/>
      <c r="HQ733" s="56"/>
      <c r="HR733" s="56"/>
      <c r="HS733" s="56"/>
      <c r="HT733" s="56"/>
      <c r="HU733" s="56"/>
      <c r="HV733" s="56"/>
      <c r="HW733" s="56"/>
      <c r="HX733" s="56"/>
      <c r="HY733" s="56"/>
      <c r="HZ733" s="56"/>
      <c r="IA733" s="56"/>
      <c r="IB733" s="56"/>
      <c r="IC733" s="56"/>
      <c r="ID733" s="56"/>
      <c r="IE733" s="56"/>
      <c r="IF733" s="56"/>
      <c r="IG733" s="56"/>
      <c r="IH733" s="56"/>
      <c r="II733" s="56"/>
    </row>
    <row r="734" spans="3:243" x14ac:dyDescent="0.25">
      <c r="C734" s="56"/>
      <c r="D734" s="56"/>
      <c r="E734" s="56"/>
      <c r="F734" s="354"/>
      <c r="G734" s="354"/>
      <c r="H734" s="56"/>
      <c r="I734" s="56"/>
      <c r="J734" s="56"/>
      <c r="K734" s="56"/>
      <c r="L734" s="56"/>
      <c r="M734" s="598"/>
      <c r="N734" s="56"/>
      <c r="O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c r="BY734" s="56"/>
      <c r="BZ734" s="56"/>
      <c r="CA734" s="56"/>
      <c r="CB734" s="56"/>
      <c r="CC734" s="56"/>
      <c r="CD734" s="56"/>
      <c r="CE734" s="56"/>
      <c r="CF734" s="56"/>
      <c r="CG734" s="56"/>
      <c r="CH734" s="56"/>
      <c r="CI734" s="56"/>
      <c r="CJ734" s="56"/>
      <c r="CK734" s="56"/>
      <c r="CL734" s="56"/>
      <c r="CM734" s="56"/>
      <c r="CN734" s="56"/>
      <c r="CO734" s="56"/>
      <c r="CP734" s="56"/>
      <c r="CQ734" s="56"/>
      <c r="CR734" s="56"/>
      <c r="CS734" s="56"/>
      <c r="CT734" s="56"/>
      <c r="CU734" s="56"/>
      <c r="CV734" s="56"/>
      <c r="CW734" s="56"/>
      <c r="CX734" s="56"/>
      <c r="CY734" s="56"/>
      <c r="CZ734" s="56"/>
      <c r="DA734" s="56"/>
      <c r="DB734" s="56"/>
      <c r="DC734" s="56"/>
      <c r="DD734" s="56"/>
      <c r="DE734" s="56"/>
      <c r="DF734" s="56"/>
      <c r="DG734" s="56"/>
      <c r="DH734" s="56"/>
      <c r="DI734" s="56"/>
      <c r="DJ734" s="56"/>
      <c r="DK734" s="56"/>
      <c r="DL734" s="56"/>
      <c r="DM734" s="56"/>
      <c r="DN734" s="56"/>
      <c r="DO734" s="56"/>
      <c r="DP734" s="56"/>
      <c r="DQ734" s="56"/>
      <c r="DR734" s="56"/>
      <c r="DS734" s="56"/>
      <c r="DT734" s="56"/>
      <c r="DU734" s="56"/>
      <c r="DV734" s="56"/>
      <c r="DW734" s="56"/>
      <c r="DX734" s="56"/>
      <c r="DY734" s="56"/>
      <c r="DZ734" s="56"/>
      <c r="EA734" s="56"/>
      <c r="EB734" s="56"/>
      <c r="EC734" s="56"/>
      <c r="ED734" s="56"/>
      <c r="EE734" s="56"/>
      <c r="EF734" s="56"/>
      <c r="EG734" s="56"/>
      <c r="EH734" s="56"/>
      <c r="EI734" s="56"/>
      <c r="EJ734" s="56"/>
      <c r="EK734" s="56"/>
      <c r="EL734" s="56"/>
      <c r="EM734" s="56"/>
      <c r="EN734" s="56"/>
      <c r="EO734" s="56"/>
      <c r="EP734" s="56"/>
      <c r="EQ734" s="56"/>
      <c r="ER734" s="56"/>
      <c r="ES734" s="56"/>
      <c r="ET734" s="56"/>
      <c r="EU734" s="56"/>
      <c r="EV734" s="56"/>
      <c r="EW734" s="56"/>
      <c r="EX734" s="56"/>
      <c r="EY734" s="56"/>
      <c r="EZ734" s="56"/>
      <c r="FA734" s="56"/>
      <c r="FB734" s="56"/>
      <c r="FC734" s="56"/>
      <c r="FD734" s="56"/>
      <c r="FE734" s="56"/>
      <c r="FF734" s="56"/>
      <c r="FG734" s="56"/>
      <c r="FH734" s="56"/>
      <c r="FI734" s="56"/>
      <c r="FJ734" s="56"/>
      <c r="FK734" s="56"/>
      <c r="FL734" s="56"/>
      <c r="FM734" s="56"/>
      <c r="FN734" s="56"/>
      <c r="FO734" s="56"/>
      <c r="FP734" s="56"/>
      <c r="FQ734" s="56"/>
      <c r="FR734" s="56"/>
      <c r="FS734" s="56"/>
      <c r="FT734" s="56"/>
      <c r="FU734" s="56"/>
      <c r="FV734" s="56"/>
      <c r="FW734" s="56"/>
      <c r="FX734" s="56"/>
      <c r="FY734" s="56"/>
      <c r="FZ734" s="56"/>
      <c r="GA734" s="56"/>
      <c r="GB734" s="56"/>
      <c r="GC734" s="56"/>
      <c r="GD734" s="56"/>
      <c r="GE734" s="56"/>
      <c r="GF734" s="56"/>
      <c r="GG734" s="56"/>
      <c r="GH734" s="56"/>
      <c r="GI734" s="56"/>
      <c r="GJ734" s="56"/>
      <c r="GK734" s="56"/>
      <c r="GL734" s="56"/>
      <c r="GM734" s="56"/>
      <c r="GN734" s="56"/>
      <c r="GO734" s="56"/>
      <c r="GP734" s="56"/>
      <c r="GQ734" s="56"/>
      <c r="GR734" s="56"/>
      <c r="GS734" s="56"/>
      <c r="GT734" s="56"/>
      <c r="GU734" s="56"/>
      <c r="GV734" s="56"/>
      <c r="GW734" s="56"/>
      <c r="GX734" s="56"/>
      <c r="GY734" s="56"/>
      <c r="GZ734" s="56"/>
      <c r="HA734" s="56"/>
      <c r="HB734" s="56"/>
      <c r="HC734" s="56"/>
      <c r="HD734" s="56"/>
      <c r="HE734" s="56"/>
      <c r="HF734" s="56"/>
      <c r="HG734" s="56"/>
      <c r="HH734" s="56"/>
      <c r="HI734" s="56"/>
      <c r="HJ734" s="56"/>
      <c r="HK734" s="56"/>
      <c r="HL734" s="56"/>
      <c r="HM734" s="56"/>
      <c r="HN734" s="56"/>
      <c r="HO734" s="56"/>
      <c r="HP734" s="56"/>
      <c r="HQ734" s="56"/>
      <c r="HR734" s="56"/>
      <c r="HS734" s="56"/>
      <c r="HT734" s="56"/>
      <c r="HU734" s="56"/>
      <c r="HV734" s="56"/>
      <c r="HW734" s="56"/>
      <c r="HX734" s="56"/>
      <c r="HY734" s="56"/>
      <c r="HZ734" s="56"/>
      <c r="IA734" s="56"/>
      <c r="IB734" s="56"/>
      <c r="IC734" s="56"/>
      <c r="ID734" s="56"/>
      <c r="IE734" s="56"/>
      <c r="IF734" s="56"/>
      <c r="IG734" s="56"/>
      <c r="IH734" s="56"/>
      <c r="II734" s="56"/>
    </row>
    <row r="735" spans="3:243" x14ac:dyDescent="0.25">
      <c r="C735" s="56"/>
      <c r="D735" s="56"/>
      <c r="E735" s="56"/>
      <c r="F735" s="354"/>
      <c r="G735" s="354"/>
      <c r="H735" s="56"/>
      <c r="I735" s="56"/>
      <c r="J735" s="56"/>
      <c r="K735" s="56"/>
      <c r="L735" s="56"/>
      <c r="M735" s="598"/>
      <c r="N735" s="56"/>
      <c r="O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c r="BY735" s="56"/>
      <c r="BZ735" s="56"/>
      <c r="CA735" s="56"/>
      <c r="CB735" s="56"/>
      <c r="CC735" s="56"/>
      <c r="CD735" s="56"/>
      <c r="CE735" s="56"/>
      <c r="CF735" s="56"/>
      <c r="CG735" s="56"/>
      <c r="CH735" s="56"/>
      <c r="CI735" s="56"/>
      <c r="CJ735" s="56"/>
      <c r="CK735" s="56"/>
      <c r="CL735" s="56"/>
      <c r="CM735" s="56"/>
      <c r="CN735" s="56"/>
      <c r="CO735" s="56"/>
      <c r="CP735" s="56"/>
      <c r="CQ735" s="56"/>
      <c r="CR735" s="56"/>
      <c r="CS735" s="56"/>
      <c r="CT735" s="56"/>
      <c r="CU735" s="56"/>
      <c r="CV735" s="56"/>
      <c r="CW735" s="56"/>
      <c r="CX735" s="56"/>
      <c r="CY735" s="56"/>
      <c r="CZ735" s="56"/>
      <c r="DA735" s="56"/>
      <c r="DB735" s="56"/>
      <c r="DC735" s="56"/>
      <c r="DD735" s="56"/>
      <c r="DE735" s="56"/>
      <c r="DF735" s="56"/>
      <c r="DG735" s="56"/>
      <c r="DH735" s="56"/>
      <c r="DI735" s="56"/>
      <c r="DJ735" s="56"/>
      <c r="DK735" s="56"/>
      <c r="DL735" s="56"/>
      <c r="DM735" s="56"/>
      <c r="DN735" s="56"/>
      <c r="DO735" s="56"/>
      <c r="DP735" s="56"/>
      <c r="DQ735" s="56"/>
      <c r="DR735" s="56"/>
      <c r="DS735" s="56"/>
      <c r="DT735" s="56"/>
      <c r="DU735" s="56"/>
      <c r="DV735" s="56"/>
      <c r="DW735" s="56"/>
      <c r="DX735" s="56"/>
      <c r="DY735" s="56"/>
      <c r="DZ735" s="56"/>
      <c r="EA735" s="56"/>
      <c r="EB735" s="56"/>
      <c r="EC735" s="56"/>
      <c r="ED735" s="56"/>
      <c r="EE735" s="56"/>
      <c r="EF735" s="56"/>
      <c r="EG735" s="56"/>
      <c r="EH735" s="56"/>
      <c r="EI735" s="56"/>
      <c r="EJ735" s="56"/>
      <c r="EK735" s="56"/>
      <c r="EL735" s="56"/>
      <c r="EM735" s="56"/>
      <c r="EN735" s="56"/>
      <c r="EO735" s="56"/>
      <c r="EP735" s="56"/>
      <c r="EQ735" s="56"/>
      <c r="ER735" s="56"/>
      <c r="ES735" s="56"/>
      <c r="ET735" s="56"/>
      <c r="EU735" s="56"/>
      <c r="EV735" s="56"/>
      <c r="EW735" s="56"/>
      <c r="EX735" s="56"/>
      <c r="EY735" s="56"/>
      <c r="EZ735" s="56"/>
      <c r="FA735" s="56"/>
      <c r="FB735" s="56"/>
      <c r="FC735" s="56"/>
      <c r="FD735" s="56"/>
      <c r="FE735" s="56"/>
      <c r="FF735" s="56"/>
      <c r="FG735" s="56"/>
      <c r="FH735" s="56"/>
      <c r="FI735" s="56"/>
      <c r="FJ735" s="56"/>
      <c r="FK735" s="56"/>
      <c r="FL735" s="56"/>
      <c r="FM735" s="56"/>
      <c r="FN735" s="56"/>
      <c r="FO735" s="56"/>
      <c r="FP735" s="56"/>
      <c r="FQ735" s="56"/>
      <c r="FR735" s="56"/>
      <c r="FS735" s="56"/>
      <c r="FT735" s="56"/>
      <c r="FU735" s="56"/>
      <c r="FV735" s="56"/>
      <c r="FW735" s="56"/>
      <c r="FX735" s="56"/>
      <c r="FY735" s="56"/>
      <c r="FZ735" s="56"/>
      <c r="GA735" s="56"/>
      <c r="GB735" s="56"/>
      <c r="GC735" s="56"/>
      <c r="GD735" s="56"/>
      <c r="GE735" s="56"/>
      <c r="GF735" s="56"/>
      <c r="GG735" s="56"/>
      <c r="GH735" s="56"/>
      <c r="GI735" s="56"/>
      <c r="GJ735" s="56"/>
      <c r="GK735" s="56"/>
      <c r="GL735" s="56"/>
      <c r="GM735" s="56"/>
      <c r="GN735" s="56"/>
      <c r="GO735" s="56"/>
      <c r="GP735" s="56"/>
      <c r="GQ735" s="56"/>
      <c r="GR735" s="56"/>
      <c r="GS735" s="56"/>
      <c r="GT735" s="56"/>
      <c r="GU735" s="56"/>
      <c r="GV735" s="56"/>
      <c r="GW735" s="56"/>
      <c r="GX735" s="56"/>
      <c r="GY735" s="56"/>
      <c r="GZ735" s="56"/>
      <c r="HA735" s="56"/>
      <c r="HB735" s="56"/>
      <c r="HC735" s="56"/>
      <c r="HD735" s="56"/>
      <c r="HE735" s="56"/>
      <c r="HF735" s="56"/>
      <c r="HG735" s="56"/>
      <c r="HH735" s="56"/>
      <c r="HI735" s="56"/>
      <c r="HJ735" s="56"/>
      <c r="HK735" s="56"/>
      <c r="HL735" s="56"/>
      <c r="HM735" s="56"/>
      <c r="HN735" s="56"/>
      <c r="HO735" s="56"/>
      <c r="HP735" s="56"/>
      <c r="HQ735" s="56"/>
      <c r="HR735" s="56"/>
      <c r="HS735" s="56"/>
      <c r="HT735" s="56"/>
      <c r="HU735" s="56"/>
      <c r="HV735" s="56"/>
      <c r="HW735" s="56"/>
      <c r="HX735" s="56"/>
      <c r="HY735" s="56"/>
      <c r="HZ735" s="56"/>
      <c r="IA735" s="56"/>
      <c r="IB735" s="56"/>
      <c r="IC735" s="56"/>
      <c r="ID735" s="56"/>
      <c r="IE735" s="56"/>
      <c r="IF735" s="56"/>
      <c r="IG735" s="56"/>
      <c r="IH735" s="56"/>
      <c r="II735" s="56"/>
    </row>
    <row r="736" spans="3:243" x14ac:dyDescent="0.25">
      <c r="C736" s="56"/>
      <c r="D736" s="56"/>
      <c r="E736" s="56"/>
      <c r="F736" s="354"/>
      <c r="G736" s="354"/>
      <c r="H736" s="56"/>
      <c r="I736" s="56"/>
      <c r="J736" s="56"/>
      <c r="K736" s="56"/>
      <c r="L736" s="56"/>
      <c r="M736" s="598"/>
      <c r="N736" s="56"/>
      <c r="O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c r="BY736" s="56"/>
      <c r="BZ736" s="56"/>
      <c r="CA736" s="56"/>
      <c r="CB736" s="56"/>
      <c r="CC736" s="56"/>
      <c r="CD736" s="56"/>
      <c r="CE736" s="56"/>
      <c r="CF736" s="56"/>
      <c r="CG736" s="56"/>
      <c r="CH736" s="56"/>
      <c r="CI736" s="56"/>
      <c r="CJ736" s="56"/>
      <c r="CK736" s="56"/>
      <c r="CL736" s="56"/>
      <c r="CM736" s="56"/>
      <c r="CN736" s="56"/>
      <c r="CO736" s="56"/>
      <c r="CP736" s="56"/>
      <c r="CQ736" s="56"/>
      <c r="CR736" s="56"/>
      <c r="CS736" s="56"/>
      <c r="CT736" s="56"/>
      <c r="CU736" s="56"/>
      <c r="CV736" s="56"/>
      <c r="CW736" s="56"/>
      <c r="CX736" s="56"/>
      <c r="CY736" s="56"/>
      <c r="CZ736" s="56"/>
      <c r="DA736" s="56"/>
      <c r="DB736" s="56"/>
      <c r="DC736" s="56"/>
      <c r="DD736" s="56"/>
      <c r="DE736" s="56"/>
      <c r="DF736" s="56"/>
      <c r="DG736" s="56"/>
      <c r="DH736" s="56"/>
      <c r="DI736" s="56"/>
      <c r="DJ736" s="56"/>
      <c r="DK736" s="56"/>
      <c r="DL736" s="56"/>
      <c r="DM736" s="56"/>
      <c r="DN736" s="56"/>
      <c r="DO736" s="56"/>
      <c r="DP736" s="56"/>
      <c r="DQ736" s="56"/>
      <c r="DR736" s="56"/>
      <c r="DS736" s="56"/>
      <c r="DT736" s="56"/>
      <c r="DU736" s="56"/>
      <c r="DV736" s="56"/>
      <c r="DW736" s="56"/>
      <c r="DX736" s="56"/>
      <c r="DY736" s="56"/>
      <c r="DZ736" s="56"/>
      <c r="EA736" s="56"/>
      <c r="EB736" s="56"/>
      <c r="EC736" s="56"/>
      <c r="ED736" s="56"/>
      <c r="EE736" s="56"/>
      <c r="EF736" s="56"/>
      <c r="EG736" s="56"/>
      <c r="EH736" s="56"/>
      <c r="EI736" s="56"/>
      <c r="EJ736" s="56"/>
      <c r="EK736" s="56"/>
      <c r="EL736" s="56"/>
      <c r="EM736" s="56"/>
      <c r="EN736" s="56"/>
      <c r="EO736" s="56"/>
      <c r="EP736" s="56"/>
      <c r="EQ736" s="56"/>
      <c r="ER736" s="56"/>
      <c r="ES736" s="56"/>
      <c r="ET736" s="56"/>
      <c r="EU736" s="56"/>
      <c r="EV736" s="56"/>
      <c r="EW736" s="56"/>
      <c r="EX736" s="56"/>
      <c r="EY736" s="56"/>
      <c r="EZ736" s="56"/>
      <c r="FA736" s="56"/>
      <c r="FB736" s="56"/>
      <c r="FC736" s="56"/>
      <c r="FD736" s="56"/>
      <c r="FE736" s="56"/>
      <c r="FF736" s="56"/>
      <c r="FG736" s="56"/>
      <c r="FH736" s="56"/>
      <c r="FI736" s="56"/>
      <c r="FJ736" s="56"/>
      <c r="FK736" s="56"/>
      <c r="FL736" s="56"/>
      <c r="FM736" s="56"/>
      <c r="FN736" s="56"/>
      <c r="FO736" s="56"/>
      <c r="FP736" s="56"/>
      <c r="FQ736" s="56"/>
      <c r="FR736" s="56"/>
      <c r="FS736" s="56"/>
      <c r="FT736" s="56"/>
      <c r="FU736" s="56"/>
      <c r="FV736" s="56"/>
      <c r="FW736" s="56"/>
      <c r="FX736" s="56"/>
      <c r="FY736" s="56"/>
      <c r="FZ736" s="56"/>
      <c r="GA736" s="56"/>
      <c r="GB736" s="56"/>
      <c r="GC736" s="56"/>
      <c r="GD736" s="56"/>
      <c r="GE736" s="56"/>
      <c r="GF736" s="56"/>
      <c r="GG736" s="56"/>
      <c r="GH736" s="56"/>
      <c r="GI736" s="56"/>
      <c r="GJ736" s="56"/>
      <c r="GK736" s="56"/>
      <c r="GL736" s="56"/>
      <c r="GM736" s="56"/>
      <c r="GN736" s="56"/>
      <c r="GO736" s="56"/>
      <c r="GP736" s="56"/>
      <c r="GQ736" s="56"/>
      <c r="GR736" s="56"/>
      <c r="GS736" s="56"/>
      <c r="GT736" s="56"/>
      <c r="GU736" s="56"/>
      <c r="GV736" s="56"/>
      <c r="GW736" s="56"/>
      <c r="GX736" s="56"/>
      <c r="GY736" s="56"/>
      <c r="GZ736" s="56"/>
      <c r="HA736" s="56"/>
      <c r="HB736" s="56"/>
      <c r="HC736" s="56"/>
      <c r="HD736" s="56"/>
      <c r="HE736" s="56"/>
      <c r="HF736" s="56"/>
      <c r="HG736" s="56"/>
      <c r="HH736" s="56"/>
      <c r="HI736" s="56"/>
      <c r="HJ736" s="56"/>
      <c r="HK736" s="56"/>
      <c r="HL736" s="56"/>
      <c r="HM736" s="56"/>
      <c r="HN736" s="56"/>
      <c r="HO736" s="56"/>
      <c r="HP736" s="56"/>
      <c r="HQ736" s="56"/>
      <c r="HR736" s="56"/>
      <c r="HS736" s="56"/>
      <c r="HT736" s="56"/>
      <c r="HU736" s="56"/>
      <c r="HV736" s="56"/>
      <c r="HW736" s="56"/>
      <c r="HX736" s="56"/>
      <c r="HY736" s="56"/>
      <c r="HZ736" s="56"/>
      <c r="IA736" s="56"/>
      <c r="IB736" s="56"/>
      <c r="IC736" s="56"/>
      <c r="ID736" s="56"/>
      <c r="IE736" s="56"/>
      <c r="IF736" s="56"/>
      <c r="IG736" s="56"/>
      <c r="IH736" s="56"/>
      <c r="II736" s="56"/>
    </row>
    <row r="737" spans="3:243" x14ac:dyDescent="0.25">
      <c r="C737" s="56"/>
      <c r="D737" s="56"/>
      <c r="E737" s="56"/>
      <c r="F737" s="354"/>
      <c r="G737" s="354"/>
      <c r="H737" s="56"/>
      <c r="I737" s="56"/>
      <c r="J737" s="56"/>
      <c r="K737" s="56"/>
      <c r="L737" s="56"/>
      <c r="M737" s="598"/>
      <c r="N737" s="56"/>
      <c r="O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c r="BY737" s="56"/>
      <c r="BZ737" s="56"/>
      <c r="CA737" s="56"/>
      <c r="CB737" s="56"/>
      <c r="CC737" s="56"/>
      <c r="CD737" s="56"/>
      <c r="CE737" s="56"/>
      <c r="CF737" s="56"/>
      <c r="CG737" s="56"/>
      <c r="CH737" s="56"/>
      <c r="CI737" s="56"/>
      <c r="CJ737" s="56"/>
      <c r="CK737" s="56"/>
      <c r="CL737" s="56"/>
      <c r="CM737" s="56"/>
      <c r="CN737" s="56"/>
      <c r="CO737" s="56"/>
      <c r="CP737" s="56"/>
      <c r="CQ737" s="56"/>
      <c r="CR737" s="56"/>
      <c r="CS737" s="56"/>
      <c r="CT737" s="56"/>
      <c r="CU737" s="56"/>
      <c r="CV737" s="56"/>
      <c r="CW737" s="56"/>
      <c r="CX737" s="56"/>
      <c r="CY737" s="56"/>
      <c r="CZ737" s="56"/>
      <c r="DA737" s="56"/>
      <c r="DB737" s="56"/>
      <c r="DC737" s="56"/>
      <c r="DD737" s="56"/>
      <c r="DE737" s="56"/>
      <c r="DF737" s="56"/>
      <c r="DG737" s="56"/>
      <c r="DH737" s="56"/>
      <c r="DI737" s="56"/>
      <c r="DJ737" s="56"/>
      <c r="DK737" s="56"/>
      <c r="DL737" s="56"/>
      <c r="DM737" s="56"/>
      <c r="DN737" s="56"/>
      <c r="DO737" s="56"/>
      <c r="DP737" s="56"/>
      <c r="DQ737" s="56"/>
      <c r="DR737" s="56"/>
      <c r="DS737" s="56"/>
      <c r="DT737" s="56"/>
      <c r="DU737" s="56"/>
      <c r="DV737" s="56"/>
      <c r="DW737" s="56"/>
      <c r="DX737" s="56"/>
      <c r="DY737" s="56"/>
      <c r="DZ737" s="56"/>
      <c r="EA737" s="56"/>
      <c r="EB737" s="56"/>
      <c r="EC737" s="56"/>
      <c r="ED737" s="56"/>
      <c r="EE737" s="56"/>
      <c r="EF737" s="56"/>
      <c r="EG737" s="56"/>
      <c r="EH737" s="56"/>
      <c r="EI737" s="56"/>
      <c r="EJ737" s="56"/>
      <c r="EK737" s="56"/>
      <c r="EL737" s="56"/>
      <c r="EM737" s="56"/>
      <c r="EN737" s="56"/>
      <c r="EO737" s="56"/>
      <c r="EP737" s="56"/>
      <c r="EQ737" s="56"/>
      <c r="ER737" s="56"/>
      <c r="ES737" s="56"/>
      <c r="ET737" s="56"/>
      <c r="EU737" s="56"/>
      <c r="EV737" s="56"/>
      <c r="EW737" s="56"/>
      <c r="EX737" s="56"/>
      <c r="EY737" s="56"/>
      <c r="EZ737" s="56"/>
      <c r="FA737" s="56"/>
      <c r="FB737" s="56"/>
      <c r="FC737" s="56"/>
      <c r="FD737" s="56"/>
      <c r="FE737" s="56"/>
      <c r="FF737" s="56"/>
      <c r="FG737" s="56"/>
      <c r="FH737" s="56"/>
      <c r="FI737" s="56"/>
      <c r="FJ737" s="56"/>
      <c r="FK737" s="56"/>
      <c r="FL737" s="56"/>
      <c r="FM737" s="56"/>
      <c r="FN737" s="56"/>
      <c r="FO737" s="56"/>
      <c r="FP737" s="56"/>
      <c r="FQ737" s="56"/>
      <c r="FR737" s="56"/>
      <c r="FS737" s="56"/>
      <c r="FT737" s="56"/>
      <c r="FU737" s="56"/>
      <c r="FV737" s="56"/>
      <c r="FW737" s="56"/>
      <c r="FX737" s="56"/>
      <c r="FY737" s="56"/>
      <c r="FZ737" s="56"/>
      <c r="GA737" s="56"/>
      <c r="GB737" s="56"/>
      <c r="GC737" s="56"/>
      <c r="GD737" s="56"/>
      <c r="GE737" s="56"/>
      <c r="GF737" s="56"/>
      <c r="GG737" s="56"/>
      <c r="GH737" s="56"/>
      <c r="GI737" s="56"/>
      <c r="GJ737" s="56"/>
      <c r="GK737" s="56"/>
      <c r="GL737" s="56"/>
      <c r="GM737" s="56"/>
      <c r="GN737" s="56"/>
      <c r="GO737" s="56"/>
      <c r="GP737" s="56"/>
      <c r="GQ737" s="56"/>
      <c r="GR737" s="56"/>
      <c r="GS737" s="56"/>
      <c r="GT737" s="56"/>
      <c r="GU737" s="56"/>
      <c r="GV737" s="56"/>
      <c r="GW737" s="56"/>
      <c r="GX737" s="56"/>
      <c r="GY737" s="56"/>
      <c r="GZ737" s="56"/>
      <c r="HA737" s="56"/>
      <c r="HB737" s="56"/>
      <c r="HC737" s="56"/>
      <c r="HD737" s="56"/>
      <c r="HE737" s="56"/>
      <c r="HF737" s="56"/>
      <c r="HG737" s="56"/>
      <c r="HH737" s="56"/>
      <c r="HI737" s="56"/>
      <c r="HJ737" s="56"/>
      <c r="HK737" s="56"/>
      <c r="HL737" s="56"/>
      <c r="HM737" s="56"/>
      <c r="HN737" s="56"/>
      <c r="HO737" s="56"/>
      <c r="HP737" s="56"/>
      <c r="HQ737" s="56"/>
      <c r="HR737" s="56"/>
      <c r="HS737" s="56"/>
      <c r="HT737" s="56"/>
      <c r="HU737" s="56"/>
      <c r="HV737" s="56"/>
      <c r="HW737" s="56"/>
      <c r="HX737" s="56"/>
      <c r="HY737" s="56"/>
      <c r="HZ737" s="56"/>
      <c r="IA737" s="56"/>
      <c r="IB737" s="56"/>
      <c r="IC737" s="56"/>
      <c r="ID737" s="56"/>
      <c r="IE737" s="56"/>
      <c r="IF737" s="56"/>
      <c r="IG737" s="56"/>
      <c r="IH737" s="56"/>
      <c r="II737" s="56"/>
    </row>
    <row r="738" spans="3:243" x14ac:dyDescent="0.25">
      <c r="C738" s="56"/>
      <c r="D738" s="56"/>
      <c r="E738" s="56"/>
      <c r="F738" s="354"/>
      <c r="G738" s="354"/>
      <c r="H738" s="56"/>
      <c r="I738" s="56"/>
      <c r="J738" s="56"/>
      <c r="K738" s="56"/>
      <c r="L738" s="56"/>
      <c r="M738" s="598"/>
      <c r="N738" s="56"/>
      <c r="O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c r="BY738" s="56"/>
      <c r="BZ738" s="56"/>
      <c r="CA738" s="56"/>
      <c r="CB738" s="56"/>
      <c r="CC738" s="56"/>
      <c r="CD738" s="56"/>
      <c r="CE738" s="56"/>
      <c r="CF738" s="56"/>
      <c r="CG738" s="56"/>
      <c r="CH738" s="56"/>
      <c r="CI738" s="56"/>
      <c r="CJ738" s="56"/>
      <c r="CK738" s="56"/>
      <c r="CL738" s="56"/>
      <c r="CM738" s="56"/>
      <c r="CN738" s="56"/>
      <c r="CO738" s="56"/>
      <c r="CP738" s="56"/>
      <c r="CQ738" s="56"/>
      <c r="CR738" s="56"/>
      <c r="CS738" s="56"/>
      <c r="CT738" s="56"/>
      <c r="CU738" s="56"/>
      <c r="CV738" s="56"/>
      <c r="CW738" s="56"/>
      <c r="CX738" s="56"/>
      <c r="CY738" s="56"/>
      <c r="CZ738" s="56"/>
      <c r="DA738" s="56"/>
      <c r="DB738" s="56"/>
      <c r="DC738" s="56"/>
      <c r="DD738" s="56"/>
      <c r="DE738" s="56"/>
      <c r="DF738" s="56"/>
      <c r="DG738" s="56"/>
      <c r="DH738" s="56"/>
      <c r="DI738" s="56"/>
      <c r="DJ738" s="56"/>
      <c r="DK738" s="56"/>
      <c r="DL738" s="56"/>
      <c r="DM738" s="56"/>
      <c r="DN738" s="56"/>
      <c r="DO738" s="56"/>
      <c r="DP738" s="56"/>
      <c r="DQ738" s="56"/>
      <c r="DR738" s="56"/>
      <c r="DS738" s="56"/>
      <c r="DT738" s="56"/>
      <c r="DU738" s="56"/>
      <c r="DV738" s="56"/>
      <c r="DW738" s="56"/>
      <c r="DX738" s="56"/>
      <c r="DY738" s="56"/>
      <c r="DZ738" s="56"/>
      <c r="EA738" s="56"/>
      <c r="EB738" s="56"/>
      <c r="EC738" s="56"/>
      <c r="ED738" s="56"/>
      <c r="EE738" s="56"/>
      <c r="EF738" s="56"/>
      <c r="EG738" s="56"/>
      <c r="EH738" s="56"/>
      <c r="EI738" s="56"/>
      <c r="EJ738" s="56"/>
      <c r="EK738" s="56"/>
      <c r="EL738" s="56"/>
      <c r="EM738" s="56"/>
      <c r="EN738" s="56"/>
      <c r="EO738" s="56"/>
      <c r="EP738" s="56"/>
      <c r="EQ738" s="56"/>
      <c r="ER738" s="56"/>
      <c r="ES738" s="56"/>
      <c r="ET738" s="56"/>
      <c r="EU738" s="56"/>
      <c r="EV738" s="56"/>
      <c r="EW738" s="56"/>
      <c r="EX738" s="56"/>
      <c r="EY738" s="56"/>
      <c r="EZ738" s="56"/>
      <c r="FA738" s="56"/>
      <c r="FB738" s="56"/>
      <c r="FC738" s="56"/>
      <c r="FD738" s="56"/>
      <c r="FE738" s="56"/>
      <c r="FF738" s="56"/>
      <c r="FG738" s="56"/>
      <c r="FH738" s="56"/>
      <c r="FI738" s="56"/>
      <c r="FJ738" s="56"/>
      <c r="FK738" s="56"/>
      <c r="FL738" s="56"/>
      <c r="FM738" s="56"/>
      <c r="FN738" s="56"/>
      <c r="FO738" s="56"/>
      <c r="FP738" s="56"/>
      <c r="FQ738" s="56"/>
      <c r="FR738" s="56"/>
      <c r="FS738" s="56"/>
      <c r="FT738" s="56"/>
      <c r="FU738" s="56"/>
      <c r="FV738" s="56"/>
      <c r="FW738" s="56"/>
      <c r="FX738" s="56"/>
      <c r="FY738" s="56"/>
      <c r="FZ738" s="56"/>
      <c r="GA738" s="56"/>
      <c r="GB738" s="56"/>
      <c r="GC738" s="56"/>
      <c r="GD738" s="56"/>
      <c r="GE738" s="56"/>
      <c r="GF738" s="56"/>
      <c r="GG738" s="56"/>
      <c r="GH738" s="56"/>
      <c r="GI738" s="56"/>
      <c r="GJ738" s="56"/>
      <c r="GK738" s="56"/>
      <c r="GL738" s="56"/>
      <c r="GM738" s="56"/>
      <c r="GN738" s="56"/>
      <c r="GO738" s="56"/>
      <c r="GP738" s="56"/>
      <c r="GQ738" s="56"/>
      <c r="GR738" s="56"/>
      <c r="GS738" s="56"/>
      <c r="GT738" s="56"/>
      <c r="GU738" s="56"/>
      <c r="GV738" s="56"/>
      <c r="GW738" s="56"/>
      <c r="GX738" s="56"/>
      <c r="GY738" s="56"/>
      <c r="GZ738" s="56"/>
      <c r="HA738" s="56"/>
      <c r="HB738" s="56"/>
      <c r="HC738" s="56"/>
      <c r="HD738" s="56"/>
      <c r="HE738" s="56"/>
      <c r="HF738" s="56"/>
      <c r="HG738" s="56"/>
      <c r="HH738" s="56"/>
      <c r="HI738" s="56"/>
      <c r="HJ738" s="56"/>
      <c r="HK738" s="56"/>
      <c r="HL738" s="56"/>
      <c r="HM738" s="56"/>
      <c r="HN738" s="56"/>
      <c r="HO738" s="56"/>
      <c r="HP738" s="56"/>
      <c r="HQ738" s="56"/>
      <c r="HR738" s="56"/>
      <c r="HS738" s="56"/>
      <c r="HT738" s="56"/>
      <c r="HU738" s="56"/>
      <c r="HV738" s="56"/>
      <c r="HW738" s="56"/>
      <c r="HX738" s="56"/>
      <c r="HY738" s="56"/>
      <c r="HZ738" s="56"/>
      <c r="IA738" s="56"/>
      <c r="IB738" s="56"/>
      <c r="IC738" s="56"/>
      <c r="ID738" s="56"/>
      <c r="IE738" s="56"/>
      <c r="IF738" s="56"/>
      <c r="IG738" s="56"/>
      <c r="IH738" s="56"/>
      <c r="II738" s="56"/>
    </row>
    <row r="739" spans="3:243" x14ac:dyDescent="0.25">
      <c r="C739" s="56"/>
      <c r="D739" s="56"/>
      <c r="E739" s="56"/>
      <c r="F739" s="354"/>
      <c r="G739" s="354"/>
      <c r="H739" s="56"/>
      <c r="I739" s="56"/>
      <c r="J739" s="56"/>
      <c r="K739" s="56"/>
      <c r="L739" s="56"/>
      <c r="M739" s="598"/>
      <c r="N739" s="56"/>
      <c r="O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c r="BY739" s="56"/>
      <c r="BZ739" s="56"/>
      <c r="CA739" s="56"/>
      <c r="CB739" s="56"/>
      <c r="CC739" s="56"/>
      <c r="CD739" s="56"/>
      <c r="CE739" s="56"/>
      <c r="CF739" s="56"/>
      <c r="CG739" s="56"/>
      <c r="CH739" s="56"/>
      <c r="CI739" s="56"/>
      <c r="CJ739" s="56"/>
      <c r="CK739" s="56"/>
      <c r="CL739" s="56"/>
      <c r="CM739" s="56"/>
      <c r="CN739" s="56"/>
      <c r="CO739" s="56"/>
      <c r="CP739" s="56"/>
      <c r="CQ739" s="56"/>
      <c r="CR739" s="56"/>
      <c r="CS739" s="56"/>
      <c r="CT739" s="56"/>
      <c r="CU739" s="56"/>
      <c r="CV739" s="56"/>
      <c r="CW739" s="56"/>
      <c r="CX739" s="56"/>
      <c r="CY739" s="56"/>
      <c r="CZ739" s="56"/>
      <c r="DA739" s="56"/>
      <c r="DB739" s="56"/>
      <c r="DC739" s="56"/>
      <c r="DD739" s="56"/>
      <c r="DE739" s="56"/>
      <c r="DF739" s="56"/>
      <c r="DG739" s="56"/>
      <c r="DH739" s="56"/>
      <c r="DI739" s="56"/>
      <c r="DJ739" s="56"/>
      <c r="DK739" s="56"/>
      <c r="DL739" s="56"/>
      <c r="DM739" s="56"/>
      <c r="DN739" s="56"/>
      <c r="DO739" s="56"/>
      <c r="DP739" s="56"/>
      <c r="DQ739" s="56"/>
      <c r="DR739" s="56"/>
      <c r="DS739" s="56"/>
      <c r="DT739" s="56"/>
      <c r="DU739" s="56"/>
      <c r="DV739" s="56"/>
      <c r="DW739" s="56"/>
      <c r="DX739" s="56"/>
      <c r="DY739" s="56"/>
      <c r="DZ739" s="56"/>
      <c r="EA739" s="56"/>
      <c r="EB739" s="56"/>
      <c r="EC739" s="56"/>
      <c r="ED739" s="56"/>
      <c r="EE739" s="56"/>
      <c r="EF739" s="56"/>
      <c r="EG739" s="56"/>
      <c r="EH739" s="56"/>
      <c r="EI739" s="56"/>
      <c r="EJ739" s="56"/>
      <c r="EK739" s="56"/>
      <c r="EL739" s="56"/>
      <c r="EM739" s="56"/>
      <c r="EN739" s="56"/>
      <c r="EO739" s="56"/>
      <c r="EP739" s="56"/>
      <c r="EQ739" s="56"/>
      <c r="ER739" s="56"/>
      <c r="ES739" s="56"/>
      <c r="ET739" s="56"/>
      <c r="EU739" s="56"/>
      <c r="EV739" s="56"/>
      <c r="EW739" s="56"/>
      <c r="EX739" s="56"/>
      <c r="EY739" s="56"/>
      <c r="EZ739" s="56"/>
      <c r="FA739" s="56"/>
      <c r="FB739" s="56"/>
      <c r="FC739" s="56"/>
      <c r="FD739" s="56"/>
      <c r="FE739" s="56"/>
      <c r="FF739" s="56"/>
      <c r="FG739" s="56"/>
      <c r="FH739" s="56"/>
      <c r="FI739" s="56"/>
      <c r="FJ739" s="56"/>
      <c r="FK739" s="56"/>
      <c r="FL739" s="56"/>
      <c r="FM739" s="56"/>
      <c r="FN739" s="56"/>
      <c r="FO739" s="56"/>
      <c r="FP739" s="56"/>
      <c r="FQ739" s="56"/>
      <c r="FR739" s="56"/>
      <c r="FS739" s="56"/>
      <c r="FT739" s="56"/>
      <c r="FU739" s="56"/>
      <c r="FV739" s="56"/>
      <c r="FW739" s="56"/>
      <c r="FX739" s="56"/>
      <c r="FY739" s="56"/>
      <c r="FZ739" s="56"/>
      <c r="GA739" s="56"/>
      <c r="GB739" s="56"/>
      <c r="GC739" s="56"/>
      <c r="GD739" s="56"/>
      <c r="GE739" s="56"/>
      <c r="GF739" s="56"/>
      <c r="GG739" s="56"/>
      <c r="GH739" s="56"/>
      <c r="GI739" s="56"/>
      <c r="GJ739" s="56"/>
      <c r="GK739" s="56"/>
      <c r="GL739" s="56"/>
      <c r="GM739" s="56"/>
      <c r="GN739" s="56"/>
      <c r="GO739" s="56"/>
      <c r="GP739" s="56"/>
      <c r="GQ739" s="56"/>
      <c r="GR739" s="56"/>
      <c r="GS739" s="56"/>
      <c r="GT739" s="56"/>
      <c r="GU739" s="56"/>
      <c r="GV739" s="56"/>
      <c r="GW739" s="56"/>
      <c r="GX739" s="56"/>
      <c r="GY739" s="56"/>
      <c r="GZ739" s="56"/>
      <c r="HA739" s="56"/>
      <c r="HB739" s="56"/>
      <c r="HC739" s="56"/>
      <c r="HD739" s="56"/>
      <c r="HE739" s="56"/>
      <c r="HF739" s="56"/>
      <c r="HG739" s="56"/>
      <c r="HH739" s="56"/>
      <c r="HI739" s="56"/>
      <c r="HJ739" s="56"/>
      <c r="HK739" s="56"/>
      <c r="HL739" s="56"/>
      <c r="HM739" s="56"/>
      <c r="HN739" s="56"/>
      <c r="HO739" s="56"/>
      <c r="HP739" s="56"/>
      <c r="HQ739" s="56"/>
      <c r="HR739" s="56"/>
      <c r="HS739" s="56"/>
      <c r="HT739" s="56"/>
      <c r="HU739" s="56"/>
      <c r="HV739" s="56"/>
      <c r="HW739" s="56"/>
      <c r="HX739" s="56"/>
      <c r="HY739" s="56"/>
      <c r="HZ739" s="56"/>
      <c r="IA739" s="56"/>
      <c r="IB739" s="56"/>
      <c r="IC739" s="56"/>
      <c r="ID739" s="56"/>
      <c r="IE739" s="56"/>
      <c r="IF739" s="56"/>
      <c r="IG739" s="56"/>
      <c r="IH739" s="56"/>
      <c r="II739" s="56"/>
    </row>
    <row r="740" spans="3:243" x14ac:dyDescent="0.25">
      <c r="C740" s="56"/>
      <c r="D740" s="56"/>
      <c r="E740" s="56"/>
      <c r="F740" s="354"/>
      <c r="G740" s="354"/>
      <c r="H740" s="56"/>
      <c r="I740" s="56"/>
      <c r="J740" s="56"/>
      <c r="K740" s="56"/>
      <c r="L740" s="56"/>
      <c r="M740" s="598"/>
      <c r="N740" s="56"/>
      <c r="O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c r="BY740" s="56"/>
      <c r="BZ740" s="56"/>
      <c r="CA740" s="56"/>
      <c r="CB740" s="56"/>
      <c r="CC740" s="56"/>
      <c r="CD740" s="56"/>
      <c r="CE740" s="56"/>
      <c r="CF740" s="56"/>
      <c r="CG740" s="56"/>
      <c r="CH740" s="56"/>
      <c r="CI740" s="56"/>
      <c r="CJ740" s="56"/>
      <c r="CK740" s="56"/>
      <c r="CL740" s="56"/>
      <c r="CM740" s="56"/>
      <c r="CN740" s="56"/>
      <c r="CO740" s="56"/>
      <c r="CP740" s="56"/>
      <c r="CQ740" s="56"/>
      <c r="CR740" s="56"/>
      <c r="CS740" s="56"/>
      <c r="CT740" s="56"/>
      <c r="CU740" s="56"/>
      <c r="CV740" s="56"/>
      <c r="CW740" s="56"/>
      <c r="CX740" s="56"/>
      <c r="CY740" s="56"/>
      <c r="CZ740" s="56"/>
      <c r="DA740" s="56"/>
      <c r="DB740" s="56"/>
      <c r="DC740" s="56"/>
      <c r="DD740" s="56"/>
      <c r="DE740" s="56"/>
      <c r="DF740" s="56"/>
      <c r="DG740" s="56"/>
      <c r="DH740" s="56"/>
      <c r="DI740" s="56"/>
      <c r="DJ740" s="56"/>
      <c r="DK740" s="56"/>
      <c r="DL740" s="56"/>
      <c r="DM740" s="56"/>
      <c r="DN740" s="56"/>
      <c r="DO740" s="56"/>
      <c r="DP740" s="56"/>
      <c r="DQ740" s="56"/>
      <c r="DR740" s="56"/>
      <c r="DS740" s="56"/>
      <c r="DT740" s="56"/>
      <c r="DU740" s="56"/>
      <c r="DV740" s="56"/>
      <c r="DW740" s="56"/>
      <c r="DX740" s="56"/>
      <c r="DY740" s="56"/>
      <c r="DZ740" s="56"/>
      <c r="EA740" s="56"/>
      <c r="EB740" s="56"/>
      <c r="EC740" s="56"/>
      <c r="ED740" s="56"/>
      <c r="EE740" s="56"/>
      <c r="EF740" s="56"/>
      <c r="EG740" s="56"/>
      <c r="EH740" s="56"/>
      <c r="EI740" s="56"/>
      <c r="EJ740" s="56"/>
      <c r="EK740" s="56"/>
      <c r="EL740" s="56"/>
      <c r="EM740" s="56"/>
      <c r="EN740" s="56"/>
      <c r="EO740" s="56"/>
      <c r="EP740" s="56"/>
      <c r="EQ740" s="56"/>
      <c r="ER740" s="56"/>
      <c r="ES740" s="56"/>
      <c r="ET740" s="56"/>
      <c r="EU740" s="56"/>
      <c r="EV740" s="56"/>
      <c r="EW740" s="56"/>
      <c r="EX740" s="56"/>
      <c r="EY740" s="56"/>
      <c r="EZ740" s="56"/>
      <c r="FA740" s="56"/>
      <c r="FB740" s="56"/>
      <c r="FC740" s="56"/>
      <c r="FD740" s="56"/>
      <c r="FE740" s="56"/>
      <c r="FF740" s="56"/>
      <c r="FG740" s="56"/>
      <c r="FH740" s="56"/>
      <c r="FI740" s="56"/>
      <c r="FJ740" s="56"/>
      <c r="FK740" s="56"/>
      <c r="FL740" s="56"/>
      <c r="FM740" s="56"/>
      <c r="FN740" s="56"/>
      <c r="FO740" s="56"/>
      <c r="FP740" s="56"/>
      <c r="FQ740" s="56"/>
      <c r="FR740" s="56"/>
      <c r="FS740" s="56"/>
      <c r="FT740" s="56"/>
      <c r="FU740" s="56"/>
      <c r="FV740" s="56"/>
      <c r="FW740" s="56"/>
      <c r="FX740" s="56"/>
      <c r="FY740" s="56"/>
      <c r="FZ740" s="56"/>
      <c r="GA740" s="56"/>
      <c r="GB740" s="56"/>
      <c r="GC740" s="56"/>
      <c r="GD740" s="56"/>
      <c r="GE740" s="56"/>
      <c r="GF740" s="56"/>
      <c r="GG740" s="56"/>
      <c r="GH740" s="56"/>
      <c r="GI740" s="56"/>
      <c r="GJ740" s="56"/>
      <c r="GK740" s="56"/>
      <c r="GL740" s="56"/>
      <c r="GM740" s="56"/>
      <c r="GN740" s="56"/>
      <c r="GO740" s="56"/>
      <c r="GP740" s="56"/>
      <c r="GQ740" s="56"/>
      <c r="GR740" s="56"/>
      <c r="GS740" s="56"/>
      <c r="GT740" s="56"/>
      <c r="GU740" s="56"/>
      <c r="GV740" s="56"/>
      <c r="GW740" s="56"/>
      <c r="GX740" s="56"/>
      <c r="GY740" s="56"/>
      <c r="GZ740" s="56"/>
      <c r="HA740" s="56"/>
      <c r="HB740" s="56"/>
      <c r="HC740" s="56"/>
      <c r="HD740" s="56"/>
      <c r="HE740" s="56"/>
      <c r="HF740" s="56"/>
      <c r="HG740" s="56"/>
      <c r="HH740" s="56"/>
      <c r="HI740" s="56"/>
      <c r="HJ740" s="56"/>
      <c r="HK740" s="56"/>
      <c r="HL740" s="56"/>
      <c r="HM740" s="56"/>
      <c r="HN740" s="56"/>
      <c r="HO740" s="56"/>
      <c r="HP740" s="56"/>
      <c r="HQ740" s="56"/>
      <c r="HR740" s="56"/>
      <c r="HS740" s="56"/>
      <c r="HT740" s="56"/>
      <c r="HU740" s="56"/>
      <c r="HV740" s="56"/>
      <c r="HW740" s="56"/>
      <c r="HX740" s="56"/>
      <c r="HY740" s="56"/>
      <c r="HZ740" s="56"/>
      <c r="IA740" s="56"/>
      <c r="IB740" s="56"/>
      <c r="IC740" s="56"/>
      <c r="ID740" s="56"/>
      <c r="IE740" s="56"/>
      <c r="IF740" s="56"/>
      <c r="IG740" s="56"/>
      <c r="IH740" s="56"/>
      <c r="II740" s="56"/>
    </row>
    <row r="741" spans="3:243" x14ac:dyDescent="0.25">
      <c r="C741" s="56"/>
      <c r="D741" s="56"/>
      <c r="E741" s="56"/>
      <c r="F741" s="354"/>
      <c r="G741" s="354"/>
      <c r="H741" s="56"/>
      <c r="I741" s="56"/>
      <c r="J741" s="56"/>
      <c r="K741" s="56"/>
      <c r="L741" s="56"/>
      <c r="M741" s="598"/>
      <c r="N741" s="56"/>
      <c r="O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c r="BY741" s="56"/>
      <c r="BZ741" s="56"/>
      <c r="CA741" s="56"/>
      <c r="CB741" s="56"/>
      <c r="CC741" s="56"/>
      <c r="CD741" s="56"/>
      <c r="CE741" s="56"/>
      <c r="CF741" s="56"/>
      <c r="CG741" s="56"/>
      <c r="CH741" s="56"/>
      <c r="CI741" s="56"/>
      <c r="CJ741" s="56"/>
      <c r="CK741" s="56"/>
      <c r="CL741" s="56"/>
      <c r="CM741" s="56"/>
      <c r="CN741" s="56"/>
      <c r="CO741" s="56"/>
      <c r="CP741" s="56"/>
      <c r="CQ741" s="56"/>
      <c r="CR741" s="56"/>
      <c r="CS741" s="56"/>
      <c r="CT741" s="56"/>
      <c r="CU741" s="56"/>
      <c r="CV741" s="56"/>
      <c r="CW741" s="56"/>
      <c r="CX741" s="56"/>
      <c r="CY741" s="56"/>
      <c r="CZ741" s="56"/>
      <c r="DA741" s="56"/>
      <c r="DB741" s="56"/>
      <c r="DC741" s="56"/>
      <c r="DD741" s="56"/>
      <c r="DE741" s="56"/>
      <c r="DF741" s="56"/>
      <c r="DG741" s="56"/>
      <c r="DH741" s="56"/>
      <c r="DI741" s="56"/>
      <c r="DJ741" s="56"/>
      <c r="DK741" s="56"/>
      <c r="DL741" s="56"/>
      <c r="DM741" s="56"/>
      <c r="DN741" s="56"/>
      <c r="DO741" s="56"/>
      <c r="DP741" s="56"/>
      <c r="DQ741" s="56"/>
      <c r="DR741" s="56"/>
      <c r="DS741" s="56"/>
      <c r="DT741" s="56"/>
      <c r="DU741" s="56"/>
      <c r="DV741" s="56"/>
      <c r="DW741" s="56"/>
      <c r="DX741" s="56"/>
      <c r="DY741" s="56"/>
      <c r="DZ741" s="56"/>
      <c r="EA741" s="56"/>
      <c r="EB741" s="56"/>
      <c r="EC741" s="56"/>
      <c r="ED741" s="56"/>
      <c r="EE741" s="56"/>
      <c r="EF741" s="56"/>
      <c r="EG741" s="56"/>
      <c r="EH741" s="56"/>
      <c r="EI741" s="56"/>
      <c r="EJ741" s="56"/>
      <c r="EK741" s="56"/>
      <c r="EL741" s="56"/>
      <c r="EM741" s="56"/>
      <c r="EN741" s="56"/>
      <c r="EO741" s="56"/>
      <c r="EP741" s="56"/>
      <c r="EQ741" s="56"/>
      <c r="ER741" s="56"/>
      <c r="ES741" s="56"/>
      <c r="ET741" s="56"/>
      <c r="EU741" s="56"/>
      <c r="EV741" s="56"/>
      <c r="EW741" s="56"/>
      <c r="EX741" s="56"/>
      <c r="EY741" s="56"/>
      <c r="EZ741" s="56"/>
      <c r="FA741" s="56"/>
      <c r="FB741" s="56"/>
      <c r="FC741" s="56"/>
      <c r="FD741" s="56"/>
      <c r="FE741" s="56"/>
      <c r="FF741" s="56"/>
      <c r="FG741" s="56"/>
      <c r="FH741" s="56"/>
      <c r="FI741" s="56"/>
      <c r="FJ741" s="56"/>
      <c r="FK741" s="56"/>
      <c r="FL741" s="56"/>
      <c r="FM741" s="56"/>
      <c r="FN741" s="56"/>
      <c r="FO741" s="56"/>
      <c r="FP741" s="56"/>
      <c r="FQ741" s="56"/>
      <c r="FR741" s="56"/>
      <c r="FS741" s="56"/>
      <c r="FT741" s="56"/>
      <c r="FU741" s="56"/>
      <c r="FV741" s="56"/>
      <c r="FW741" s="56"/>
      <c r="FX741" s="56"/>
      <c r="FY741" s="56"/>
      <c r="FZ741" s="56"/>
      <c r="GA741" s="56"/>
      <c r="GB741" s="56"/>
      <c r="GC741" s="56"/>
      <c r="GD741" s="56"/>
      <c r="GE741" s="56"/>
      <c r="GF741" s="56"/>
      <c r="GG741" s="56"/>
      <c r="GH741" s="56"/>
      <c r="GI741" s="56"/>
      <c r="GJ741" s="56"/>
      <c r="GK741" s="56"/>
      <c r="GL741" s="56"/>
      <c r="GM741" s="56"/>
      <c r="GN741" s="56"/>
      <c r="GO741" s="56"/>
      <c r="GP741" s="56"/>
      <c r="GQ741" s="56"/>
      <c r="GR741" s="56"/>
      <c r="GS741" s="56"/>
      <c r="GT741" s="56"/>
      <c r="GU741" s="56"/>
      <c r="GV741" s="56"/>
      <c r="GW741" s="56"/>
      <c r="GX741" s="56"/>
      <c r="GY741" s="56"/>
      <c r="GZ741" s="56"/>
      <c r="HA741" s="56"/>
      <c r="HB741" s="56"/>
      <c r="HC741" s="56"/>
      <c r="HD741" s="56"/>
      <c r="HE741" s="56"/>
      <c r="HF741" s="56"/>
      <c r="HG741" s="56"/>
      <c r="HH741" s="56"/>
      <c r="HI741" s="56"/>
      <c r="HJ741" s="56"/>
      <c r="HK741" s="56"/>
      <c r="HL741" s="56"/>
      <c r="HM741" s="56"/>
      <c r="HN741" s="56"/>
      <c r="HO741" s="56"/>
      <c r="HP741" s="56"/>
      <c r="HQ741" s="56"/>
      <c r="HR741" s="56"/>
      <c r="HS741" s="56"/>
      <c r="HT741" s="56"/>
      <c r="HU741" s="56"/>
      <c r="HV741" s="56"/>
      <c r="HW741" s="56"/>
      <c r="HX741" s="56"/>
      <c r="HY741" s="56"/>
      <c r="HZ741" s="56"/>
      <c r="IA741" s="56"/>
      <c r="IB741" s="56"/>
      <c r="IC741" s="56"/>
      <c r="ID741" s="56"/>
      <c r="IE741" s="56"/>
      <c r="IF741" s="56"/>
      <c r="IG741" s="56"/>
      <c r="IH741" s="56"/>
      <c r="II741" s="56"/>
    </row>
    <row r="742" spans="3:243" x14ac:dyDescent="0.25">
      <c r="C742" s="56"/>
      <c r="D742" s="56"/>
      <c r="E742" s="56"/>
      <c r="F742" s="354"/>
      <c r="G742" s="354"/>
      <c r="H742" s="56"/>
      <c r="I742" s="56"/>
      <c r="J742" s="56"/>
      <c r="K742" s="56"/>
      <c r="L742" s="56"/>
      <c r="M742" s="598"/>
      <c r="N742" s="56"/>
      <c r="O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c r="BY742" s="56"/>
      <c r="BZ742" s="56"/>
      <c r="CA742" s="56"/>
      <c r="CB742" s="56"/>
      <c r="CC742" s="56"/>
      <c r="CD742" s="56"/>
      <c r="CE742" s="56"/>
      <c r="CF742" s="56"/>
      <c r="CG742" s="56"/>
      <c r="CH742" s="56"/>
      <c r="CI742" s="56"/>
      <c r="CJ742" s="56"/>
      <c r="CK742" s="56"/>
      <c r="CL742" s="56"/>
      <c r="CM742" s="56"/>
      <c r="CN742" s="56"/>
      <c r="CO742" s="56"/>
      <c r="CP742" s="56"/>
      <c r="CQ742" s="56"/>
      <c r="CR742" s="56"/>
      <c r="CS742" s="56"/>
      <c r="CT742" s="56"/>
      <c r="CU742" s="56"/>
      <c r="CV742" s="56"/>
      <c r="CW742" s="56"/>
      <c r="CX742" s="56"/>
      <c r="CY742" s="56"/>
      <c r="CZ742" s="56"/>
      <c r="DA742" s="56"/>
      <c r="DB742" s="56"/>
      <c r="DC742" s="56"/>
      <c r="DD742" s="56"/>
      <c r="DE742" s="56"/>
      <c r="DF742" s="56"/>
      <c r="DG742" s="56"/>
      <c r="DH742" s="56"/>
      <c r="DI742" s="56"/>
      <c r="DJ742" s="56"/>
      <c r="DK742" s="56"/>
      <c r="DL742" s="56"/>
      <c r="DM742" s="56"/>
      <c r="DN742" s="56"/>
      <c r="DO742" s="56"/>
      <c r="DP742" s="56"/>
      <c r="DQ742" s="56"/>
      <c r="DR742" s="56"/>
      <c r="DS742" s="56"/>
      <c r="DT742" s="56"/>
      <c r="DU742" s="56"/>
      <c r="DV742" s="56"/>
      <c r="DW742" s="56"/>
      <c r="DX742" s="56"/>
      <c r="DY742" s="56"/>
      <c r="DZ742" s="56"/>
      <c r="EA742" s="56"/>
      <c r="EB742" s="56"/>
      <c r="EC742" s="56"/>
      <c r="ED742" s="56"/>
      <c r="EE742" s="56"/>
      <c r="EF742" s="56"/>
      <c r="EG742" s="56"/>
      <c r="EH742" s="56"/>
      <c r="EI742" s="56"/>
      <c r="EJ742" s="56"/>
      <c r="EK742" s="56"/>
      <c r="EL742" s="56"/>
      <c r="EM742" s="56"/>
      <c r="EN742" s="56"/>
      <c r="EO742" s="56"/>
      <c r="EP742" s="56"/>
      <c r="EQ742" s="56"/>
      <c r="ER742" s="56"/>
      <c r="ES742" s="56"/>
      <c r="ET742" s="56"/>
      <c r="EU742" s="56"/>
      <c r="EV742" s="56"/>
      <c r="EW742" s="56"/>
      <c r="EX742" s="56"/>
      <c r="EY742" s="56"/>
      <c r="EZ742" s="56"/>
      <c r="FA742" s="56"/>
      <c r="FB742" s="56"/>
      <c r="FC742" s="56"/>
      <c r="FD742" s="56"/>
      <c r="FE742" s="56"/>
      <c r="FF742" s="56"/>
      <c r="FG742" s="56"/>
      <c r="FH742" s="56"/>
      <c r="FI742" s="56"/>
      <c r="FJ742" s="56"/>
      <c r="FK742" s="56"/>
      <c r="FL742" s="56"/>
      <c r="FM742" s="56"/>
      <c r="FN742" s="56"/>
      <c r="FO742" s="56"/>
      <c r="FP742" s="56"/>
      <c r="FQ742" s="56"/>
      <c r="FR742" s="56"/>
      <c r="FS742" s="56"/>
      <c r="FT742" s="56"/>
      <c r="FU742" s="56"/>
      <c r="FV742" s="56"/>
      <c r="FW742" s="56"/>
      <c r="FX742" s="56"/>
      <c r="FY742" s="56"/>
      <c r="FZ742" s="56"/>
      <c r="GA742" s="56"/>
      <c r="GB742" s="56"/>
      <c r="GC742" s="56"/>
      <c r="GD742" s="56"/>
      <c r="GE742" s="56"/>
      <c r="GF742" s="56"/>
      <c r="GG742" s="56"/>
      <c r="GH742" s="56"/>
      <c r="GI742" s="56"/>
      <c r="GJ742" s="56"/>
      <c r="GK742" s="56"/>
      <c r="GL742" s="56"/>
      <c r="GM742" s="56"/>
      <c r="GN742" s="56"/>
      <c r="GO742" s="56"/>
      <c r="GP742" s="56"/>
      <c r="GQ742" s="56"/>
      <c r="GR742" s="56"/>
      <c r="GS742" s="56"/>
      <c r="GT742" s="56"/>
      <c r="GU742" s="56"/>
      <c r="GV742" s="56"/>
      <c r="GW742" s="56"/>
      <c r="GX742" s="56"/>
      <c r="GY742" s="56"/>
      <c r="GZ742" s="56"/>
      <c r="HA742" s="56"/>
      <c r="HB742" s="56"/>
      <c r="HC742" s="56"/>
      <c r="HD742" s="56"/>
      <c r="HE742" s="56"/>
      <c r="HF742" s="56"/>
      <c r="HG742" s="56"/>
      <c r="HH742" s="56"/>
      <c r="HI742" s="56"/>
      <c r="HJ742" s="56"/>
      <c r="HK742" s="56"/>
      <c r="HL742" s="56"/>
      <c r="HM742" s="56"/>
      <c r="HN742" s="56"/>
      <c r="HO742" s="56"/>
      <c r="HP742" s="56"/>
      <c r="HQ742" s="56"/>
      <c r="HR742" s="56"/>
      <c r="HS742" s="56"/>
      <c r="HT742" s="56"/>
      <c r="HU742" s="56"/>
      <c r="HV742" s="56"/>
      <c r="HW742" s="56"/>
      <c r="HX742" s="56"/>
      <c r="HY742" s="56"/>
      <c r="HZ742" s="56"/>
      <c r="IA742" s="56"/>
      <c r="IB742" s="56"/>
      <c r="IC742" s="56"/>
      <c r="ID742" s="56"/>
      <c r="IE742" s="56"/>
      <c r="IF742" s="56"/>
      <c r="IG742" s="56"/>
      <c r="IH742" s="56"/>
      <c r="II742" s="56"/>
    </row>
    <row r="743" spans="3:243" x14ac:dyDescent="0.25">
      <c r="C743" s="56"/>
      <c r="D743" s="56"/>
      <c r="E743" s="56"/>
      <c r="F743" s="354"/>
      <c r="G743" s="354"/>
      <c r="H743" s="56"/>
      <c r="I743" s="56"/>
      <c r="J743" s="56"/>
      <c r="K743" s="56"/>
      <c r="L743" s="56"/>
      <c r="M743" s="598"/>
      <c r="N743" s="56"/>
      <c r="O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c r="BY743" s="56"/>
      <c r="BZ743" s="56"/>
      <c r="CA743" s="56"/>
      <c r="CB743" s="56"/>
      <c r="CC743" s="56"/>
      <c r="CD743" s="56"/>
      <c r="CE743" s="56"/>
      <c r="CF743" s="56"/>
      <c r="CG743" s="56"/>
      <c r="CH743" s="56"/>
      <c r="CI743" s="56"/>
      <c r="CJ743" s="56"/>
      <c r="CK743" s="56"/>
      <c r="CL743" s="56"/>
      <c r="CM743" s="56"/>
      <c r="CN743" s="56"/>
      <c r="CO743" s="56"/>
      <c r="CP743" s="56"/>
      <c r="CQ743" s="56"/>
      <c r="CR743" s="56"/>
      <c r="CS743" s="56"/>
      <c r="CT743" s="56"/>
      <c r="CU743" s="56"/>
      <c r="CV743" s="56"/>
      <c r="CW743" s="56"/>
      <c r="CX743" s="56"/>
      <c r="CY743" s="56"/>
      <c r="CZ743" s="56"/>
      <c r="DA743" s="56"/>
      <c r="DB743" s="56"/>
      <c r="DC743" s="56"/>
      <c r="DD743" s="56"/>
      <c r="DE743" s="56"/>
      <c r="DF743" s="56"/>
      <c r="DG743" s="56"/>
      <c r="DH743" s="56"/>
      <c r="DI743" s="56"/>
      <c r="DJ743" s="56"/>
      <c r="DK743" s="56"/>
      <c r="DL743" s="56"/>
      <c r="DM743" s="56"/>
      <c r="DN743" s="56"/>
      <c r="DO743" s="56"/>
      <c r="DP743" s="56"/>
      <c r="DQ743" s="56"/>
      <c r="DR743" s="56"/>
      <c r="DS743" s="56"/>
      <c r="DT743" s="56"/>
      <c r="DU743" s="56"/>
      <c r="DV743" s="56"/>
      <c r="DW743" s="56"/>
      <c r="DX743" s="56"/>
      <c r="DY743" s="56"/>
      <c r="DZ743" s="56"/>
      <c r="EA743" s="56"/>
      <c r="EB743" s="56"/>
      <c r="EC743" s="56"/>
      <c r="ED743" s="56"/>
      <c r="EE743" s="56"/>
      <c r="EF743" s="56"/>
      <c r="EG743" s="56"/>
      <c r="EH743" s="56"/>
      <c r="EI743" s="56"/>
      <c r="EJ743" s="56"/>
      <c r="EK743" s="56"/>
      <c r="EL743" s="56"/>
      <c r="EM743" s="56"/>
      <c r="EN743" s="56"/>
      <c r="EO743" s="56"/>
      <c r="EP743" s="56"/>
      <c r="EQ743" s="56"/>
      <c r="ER743" s="56"/>
      <c r="ES743" s="56"/>
      <c r="ET743" s="56"/>
      <c r="EU743" s="56"/>
      <c r="EV743" s="56"/>
      <c r="EW743" s="56"/>
      <c r="EX743" s="56"/>
      <c r="EY743" s="56"/>
      <c r="EZ743" s="56"/>
      <c r="FA743" s="56"/>
      <c r="FB743" s="56"/>
      <c r="FC743" s="56"/>
      <c r="FD743" s="56"/>
      <c r="FE743" s="56"/>
      <c r="FF743" s="56"/>
      <c r="FG743" s="56"/>
      <c r="FH743" s="56"/>
      <c r="FI743" s="56"/>
      <c r="FJ743" s="56"/>
      <c r="FK743" s="56"/>
      <c r="FL743" s="56"/>
      <c r="FM743" s="56"/>
      <c r="FN743" s="56"/>
      <c r="FO743" s="56"/>
      <c r="FP743" s="56"/>
      <c r="FQ743" s="56"/>
      <c r="FR743" s="56"/>
      <c r="FS743" s="56"/>
      <c r="FT743" s="56"/>
      <c r="FU743" s="56"/>
      <c r="FV743" s="56"/>
      <c r="FW743" s="56"/>
      <c r="FX743" s="56"/>
      <c r="FY743" s="56"/>
      <c r="FZ743" s="56"/>
      <c r="GA743" s="56"/>
      <c r="GB743" s="56"/>
      <c r="GC743" s="56"/>
      <c r="GD743" s="56"/>
      <c r="GE743" s="56"/>
      <c r="GF743" s="56"/>
      <c r="GG743" s="56"/>
      <c r="GH743" s="56"/>
      <c r="GI743" s="56"/>
      <c r="GJ743" s="56"/>
      <c r="GK743" s="56"/>
      <c r="GL743" s="56"/>
      <c r="GM743" s="56"/>
      <c r="GN743" s="56"/>
      <c r="GO743" s="56"/>
      <c r="GP743" s="56"/>
      <c r="GQ743" s="56"/>
      <c r="GR743" s="56"/>
      <c r="GS743" s="56"/>
      <c r="GT743" s="56"/>
      <c r="GU743" s="56"/>
      <c r="GV743" s="56"/>
      <c r="GW743" s="56"/>
      <c r="GX743" s="56"/>
      <c r="GY743" s="56"/>
      <c r="GZ743" s="56"/>
      <c r="HA743" s="56"/>
      <c r="HB743" s="56"/>
      <c r="HC743" s="56"/>
      <c r="HD743" s="56"/>
      <c r="HE743" s="56"/>
      <c r="HF743" s="56"/>
      <c r="HG743" s="56"/>
      <c r="HH743" s="56"/>
      <c r="HI743" s="56"/>
      <c r="HJ743" s="56"/>
      <c r="HK743" s="56"/>
      <c r="HL743" s="56"/>
      <c r="HM743" s="56"/>
      <c r="HN743" s="56"/>
      <c r="HO743" s="56"/>
      <c r="HP743" s="56"/>
      <c r="HQ743" s="56"/>
      <c r="HR743" s="56"/>
      <c r="HS743" s="56"/>
      <c r="HT743" s="56"/>
      <c r="HU743" s="56"/>
      <c r="HV743" s="56"/>
      <c r="HW743" s="56"/>
      <c r="HX743" s="56"/>
      <c r="HY743" s="56"/>
      <c r="HZ743" s="56"/>
      <c r="IA743" s="56"/>
      <c r="IB743" s="56"/>
      <c r="IC743" s="56"/>
      <c r="ID743" s="56"/>
      <c r="IE743" s="56"/>
      <c r="IF743" s="56"/>
      <c r="IG743" s="56"/>
      <c r="IH743" s="56"/>
      <c r="II743" s="56"/>
    </row>
    <row r="744" spans="3:243" x14ac:dyDescent="0.25">
      <c r="C744" s="56"/>
      <c r="D744" s="56"/>
      <c r="E744" s="56"/>
      <c r="F744" s="354"/>
      <c r="G744" s="354"/>
      <c r="H744" s="56"/>
      <c r="I744" s="56"/>
      <c r="J744" s="56"/>
      <c r="K744" s="56"/>
      <c r="L744" s="56"/>
      <c r="M744" s="598"/>
      <c r="N744" s="56"/>
      <c r="O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c r="BY744" s="56"/>
      <c r="BZ744" s="56"/>
      <c r="CA744" s="56"/>
      <c r="CB744" s="56"/>
      <c r="CC744" s="56"/>
      <c r="CD744" s="56"/>
      <c r="CE744" s="56"/>
      <c r="CF744" s="56"/>
      <c r="CG744" s="56"/>
      <c r="CH744" s="56"/>
      <c r="CI744" s="56"/>
      <c r="CJ744" s="56"/>
      <c r="CK744" s="56"/>
      <c r="CL744" s="56"/>
      <c r="CM744" s="56"/>
      <c r="CN744" s="56"/>
      <c r="CO744" s="56"/>
      <c r="CP744" s="56"/>
      <c r="CQ744" s="56"/>
      <c r="CR744" s="56"/>
      <c r="CS744" s="56"/>
      <c r="CT744" s="56"/>
      <c r="CU744" s="56"/>
      <c r="CV744" s="56"/>
      <c r="CW744" s="56"/>
      <c r="CX744" s="56"/>
      <c r="CY744" s="56"/>
      <c r="CZ744" s="56"/>
      <c r="DA744" s="56"/>
      <c r="DB744" s="56"/>
      <c r="DC744" s="56"/>
      <c r="DD744" s="56"/>
      <c r="DE744" s="56"/>
      <c r="DF744" s="56"/>
      <c r="DG744" s="56"/>
      <c r="DH744" s="56"/>
      <c r="DI744" s="56"/>
      <c r="DJ744" s="56"/>
      <c r="DK744" s="56"/>
      <c r="DL744" s="56"/>
      <c r="DM744" s="56"/>
      <c r="DN744" s="56"/>
      <c r="DO744" s="56"/>
      <c r="DP744" s="56"/>
      <c r="DQ744" s="56"/>
      <c r="DR744" s="56"/>
      <c r="DS744" s="56"/>
      <c r="DT744" s="56"/>
      <c r="DU744" s="56"/>
      <c r="DV744" s="56"/>
      <c r="DW744" s="56"/>
      <c r="DX744" s="56"/>
      <c r="DY744" s="56"/>
      <c r="DZ744" s="56"/>
      <c r="EA744" s="56"/>
      <c r="EB744" s="56"/>
      <c r="EC744" s="56"/>
      <c r="ED744" s="56"/>
      <c r="EE744" s="56"/>
      <c r="EF744" s="56"/>
      <c r="EG744" s="56"/>
      <c r="EH744" s="56"/>
      <c r="EI744" s="56"/>
      <c r="EJ744" s="56"/>
      <c r="EK744" s="56"/>
      <c r="EL744" s="56"/>
      <c r="EM744" s="56"/>
      <c r="EN744" s="56"/>
      <c r="EO744" s="56"/>
      <c r="EP744" s="56"/>
      <c r="EQ744" s="56"/>
      <c r="ER744" s="56"/>
      <c r="ES744" s="56"/>
      <c r="ET744" s="56"/>
      <c r="EU744" s="56"/>
      <c r="EV744" s="56"/>
      <c r="EW744" s="56"/>
      <c r="EX744" s="56"/>
      <c r="EY744" s="56"/>
      <c r="EZ744" s="56"/>
      <c r="FA744" s="56"/>
      <c r="FB744" s="56"/>
      <c r="FC744" s="56"/>
      <c r="FD744" s="56"/>
      <c r="FE744" s="56"/>
      <c r="FF744" s="56"/>
      <c r="FG744" s="56"/>
      <c r="FH744" s="56"/>
      <c r="FI744" s="56"/>
      <c r="FJ744" s="56"/>
      <c r="FK744" s="56"/>
      <c r="FL744" s="56"/>
      <c r="FM744" s="56"/>
      <c r="FN744" s="56"/>
      <c r="FO744" s="56"/>
      <c r="FP744" s="56"/>
      <c r="FQ744" s="56"/>
      <c r="FR744" s="56"/>
      <c r="FS744" s="56"/>
      <c r="FT744" s="56"/>
      <c r="FU744" s="56"/>
      <c r="FV744" s="56"/>
      <c r="FW744" s="56"/>
      <c r="FX744" s="56"/>
      <c r="FY744" s="56"/>
      <c r="FZ744" s="56"/>
      <c r="GA744" s="56"/>
      <c r="GB744" s="56"/>
      <c r="GC744" s="56"/>
      <c r="GD744" s="56"/>
      <c r="GE744" s="56"/>
      <c r="GF744" s="56"/>
      <c r="GG744" s="56"/>
      <c r="GH744" s="56"/>
      <c r="GI744" s="56"/>
      <c r="GJ744" s="56"/>
      <c r="GK744" s="56"/>
      <c r="GL744" s="56"/>
      <c r="GM744" s="56"/>
      <c r="GN744" s="56"/>
      <c r="GO744" s="56"/>
      <c r="GP744" s="56"/>
      <c r="GQ744" s="56"/>
      <c r="GR744" s="56"/>
      <c r="GS744" s="56"/>
      <c r="GT744" s="56"/>
      <c r="GU744" s="56"/>
      <c r="GV744" s="56"/>
      <c r="GW744" s="56"/>
      <c r="GX744" s="56"/>
      <c r="GY744" s="56"/>
      <c r="GZ744" s="56"/>
      <c r="HA744" s="56"/>
      <c r="HB744" s="56"/>
      <c r="HC744" s="56"/>
      <c r="HD744" s="56"/>
      <c r="HE744" s="56"/>
      <c r="HF744" s="56"/>
      <c r="HG744" s="56"/>
      <c r="HH744" s="56"/>
      <c r="HI744" s="56"/>
      <c r="HJ744" s="56"/>
      <c r="HK744" s="56"/>
      <c r="HL744" s="56"/>
      <c r="HM744" s="56"/>
      <c r="HN744" s="56"/>
      <c r="HO744" s="56"/>
      <c r="HP744" s="56"/>
      <c r="HQ744" s="56"/>
      <c r="HR744" s="56"/>
      <c r="HS744" s="56"/>
      <c r="HT744" s="56"/>
      <c r="HU744" s="56"/>
      <c r="HV744" s="56"/>
      <c r="HW744" s="56"/>
      <c r="HX744" s="56"/>
      <c r="HY744" s="56"/>
      <c r="HZ744" s="56"/>
      <c r="IA744" s="56"/>
      <c r="IB744" s="56"/>
      <c r="IC744" s="56"/>
      <c r="ID744" s="56"/>
      <c r="IE744" s="56"/>
      <c r="IF744" s="56"/>
      <c r="IG744" s="56"/>
      <c r="IH744" s="56"/>
      <c r="II744" s="56"/>
    </row>
    <row r="745" spans="3:243" x14ac:dyDescent="0.25">
      <c r="C745" s="56"/>
      <c r="D745" s="56"/>
      <c r="E745" s="56"/>
      <c r="F745" s="354"/>
      <c r="G745" s="354"/>
      <c r="H745" s="56"/>
      <c r="I745" s="56"/>
      <c r="J745" s="56"/>
      <c r="K745" s="56"/>
      <c r="L745" s="56"/>
      <c r="M745" s="598"/>
      <c r="N745" s="56"/>
      <c r="O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c r="BY745" s="56"/>
      <c r="BZ745" s="56"/>
      <c r="CA745" s="56"/>
      <c r="CB745" s="56"/>
      <c r="CC745" s="56"/>
      <c r="CD745" s="56"/>
      <c r="CE745" s="56"/>
      <c r="CF745" s="56"/>
      <c r="CG745" s="56"/>
      <c r="CH745" s="56"/>
      <c r="CI745" s="56"/>
      <c r="CJ745" s="56"/>
      <c r="CK745" s="56"/>
      <c r="CL745" s="56"/>
      <c r="CM745" s="56"/>
      <c r="CN745" s="56"/>
      <c r="CO745" s="56"/>
      <c r="CP745" s="56"/>
      <c r="CQ745" s="56"/>
      <c r="CR745" s="56"/>
      <c r="CS745" s="56"/>
      <c r="CT745" s="56"/>
      <c r="CU745" s="56"/>
      <c r="CV745" s="56"/>
      <c r="CW745" s="56"/>
      <c r="CX745" s="56"/>
      <c r="CY745" s="56"/>
      <c r="CZ745" s="56"/>
      <c r="DA745" s="56"/>
      <c r="DB745" s="56"/>
      <c r="DC745" s="56"/>
      <c r="DD745" s="56"/>
      <c r="DE745" s="56"/>
      <c r="DF745" s="56"/>
      <c r="DG745" s="56"/>
      <c r="DH745" s="56"/>
      <c r="DI745" s="56"/>
      <c r="DJ745" s="56"/>
      <c r="DK745" s="56"/>
      <c r="DL745" s="56"/>
      <c r="DM745" s="56"/>
      <c r="DN745" s="56"/>
      <c r="DO745" s="56"/>
      <c r="DP745" s="56"/>
      <c r="DQ745" s="56"/>
      <c r="DR745" s="56"/>
      <c r="DS745" s="56"/>
      <c r="DT745" s="56"/>
      <c r="DU745" s="56"/>
      <c r="DV745" s="56"/>
      <c r="DW745" s="56"/>
      <c r="DX745" s="56"/>
      <c r="DY745" s="56"/>
      <c r="DZ745" s="56"/>
      <c r="EA745" s="56"/>
      <c r="EB745" s="56"/>
      <c r="EC745" s="56"/>
      <c r="ED745" s="56"/>
      <c r="EE745" s="56"/>
      <c r="EF745" s="56"/>
      <c r="EG745" s="56"/>
      <c r="EH745" s="56"/>
      <c r="EI745" s="56"/>
      <c r="EJ745" s="56"/>
      <c r="EK745" s="56"/>
      <c r="EL745" s="56"/>
      <c r="EM745" s="56"/>
      <c r="EN745" s="56"/>
      <c r="EO745" s="56"/>
      <c r="EP745" s="56"/>
      <c r="EQ745" s="56"/>
      <c r="ER745" s="56"/>
      <c r="ES745" s="56"/>
      <c r="ET745" s="56"/>
      <c r="EU745" s="56"/>
      <c r="EV745" s="56"/>
      <c r="EW745" s="56"/>
      <c r="EX745" s="56"/>
      <c r="EY745" s="56"/>
      <c r="EZ745" s="56"/>
      <c r="FA745" s="56"/>
      <c r="FB745" s="56"/>
      <c r="FC745" s="56"/>
      <c r="FD745" s="56"/>
      <c r="FE745" s="56"/>
      <c r="FF745" s="56"/>
      <c r="FG745" s="56"/>
      <c r="FH745" s="56"/>
      <c r="FI745" s="56"/>
      <c r="FJ745" s="56"/>
      <c r="FK745" s="56"/>
      <c r="FL745" s="56"/>
      <c r="FM745" s="56"/>
      <c r="FN745" s="56"/>
      <c r="FO745" s="56"/>
      <c r="FP745" s="56"/>
      <c r="FQ745" s="56"/>
      <c r="FR745" s="56"/>
      <c r="FS745" s="56"/>
      <c r="FT745" s="56"/>
      <c r="FU745" s="56"/>
      <c r="FV745" s="56"/>
      <c r="FW745" s="56"/>
      <c r="FX745" s="56"/>
      <c r="FY745" s="56"/>
      <c r="FZ745" s="56"/>
      <c r="GA745" s="56"/>
      <c r="GB745" s="56"/>
      <c r="GC745" s="56"/>
      <c r="GD745" s="56"/>
      <c r="GE745" s="56"/>
      <c r="GF745" s="56"/>
      <c r="GG745" s="56"/>
      <c r="GH745" s="56"/>
      <c r="GI745" s="56"/>
      <c r="GJ745" s="56"/>
      <c r="GK745" s="56"/>
      <c r="GL745" s="56"/>
      <c r="GM745" s="56"/>
      <c r="GN745" s="56"/>
      <c r="GO745" s="56"/>
      <c r="GP745" s="56"/>
      <c r="GQ745" s="56"/>
      <c r="GR745" s="56"/>
      <c r="GS745" s="56"/>
      <c r="GT745" s="56"/>
      <c r="GU745" s="56"/>
      <c r="GV745" s="56"/>
      <c r="GW745" s="56"/>
      <c r="GX745" s="56"/>
      <c r="GY745" s="56"/>
      <c r="GZ745" s="56"/>
      <c r="HA745" s="56"/>
      <c r="HB745" s="56"/>
      <c r="HC745" s="56"/>
      <c r="HD745" s="56"/>
      <c r="HE745" s="56"/>
      <c r="HF745" s="56"/>
      <c r="HG745" s="56"/>
      <c r="HH745" s="56"/>
      <c r="HI745" s="56"/>
      <c r="HJ745" s="56"/>
      <c r="HK745" s="56"/>
      <c r="HL745" s="56"/>
      <c r="HM745" s="56"/>
      <c r="HN745" s="56"/>
      <c r="HO745" s="56"/>
      <c r="HP745" s="56"/>
      <c r="HQ745" s="56"/>
      <c r="HR745" s="56"/>
      <c r="HS745" s="56"/>
      <c r="HT745" s="56"/>
      <c r="HU745" s="56"/>
      <c r="HV745" s="56"/>
      <c r="HW745" s="56"/>
      <c r="HX745" s="56"/>
      <c r="HY745" s="56"/>
      <c r="HZ745" s="56"/>
      <c r="IA745" s="56"/>
      <c r="IB745" s="56"/>
      <c r="IC745" s="56"/>
      <c r="ID745" s="56"/>
      <c r="IE745" s="56"/>
      <c r="IF745" s="56"/>
      <c r="IG745" s="56"/>
      <c r="IH745" s="56"/>
      <c r="II745" s="56"/>
    </row>
    <row r="746" spans="3:243" x14ac:dyDescent="0.25">
      <c r="C746" s="56"/>
      <c r="D746" s="56"/>
      <c r="E746" s="56"/>
      <c r="F746" s="354"/>
      <c r="G746" s="354"/>
      <c r="H746" s="56"/>
      <c r="I746" s="56"/>
      <c r="J746" s="56"/>
      <c r="K746" s="56"/>
      <c r="L746" s="56"/>
      <c r="M746" s="598"/>
      <c r="N746" s="56"/>
      <c r="O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c r="BY746" s="56"/>
      <c r="BZ746" s="56"/>
      <c r="CA746" s="56"/>
      <c r="CB746" s="56"/>
      <c r="CC746" s="56"/>
      <c r="CD746" s="56"/>
      <c r="CE746" s="56"/>
      <c r="CF746" s="56"/>
      <c r="CG746" s="56"/>
      <c r="CH746" s="56"/>
      <c r="CI746" s="56"/>
      <c r="CJ746" s="56"/>
      <c r="CK746" s="56"/>
      <c r="CL746" s="56"/>
      <c r="CM746" s="56"/>
      <c r="CN746" s="56"/>
      <c r="CO746" s="56"/>
      <c r="CP746" s="56"/>
      <c r="CQ746" s="56"/>
      <c r="CR746" s="56"/>
      <c r="CS746" s="56"/>
      <c r="CT746" s="56"/>
      <c r="CU746" s="56"/>
      <c r="CV746" s="56"/>
      <c r="CW746" s="56"/>
      <c r="CX746" s="56"/>
      <c r="CY746" s="56"/>
      <c r="CZ746" s="56"/>
      <c r="DA746" s="56"/>
      <c r="DB746" s="56"/>
      <c r="DC746" s="56"/>
      <c r="DD746" s="56"/>
      <c r="DE746" s="56"/>
      <c r="DF746" s="56"/>
      <c r="DG746" s="56"/>
      <c r="DH746" s="56"/>
      <c r="DI746" s="56"/>
      <c r="DJ746" s="56"/>
      <c r="DK746" s="56"/>
      <c r="DL746" s="56"/>
      <c r="DM746" s="56"/>
      <c r="DN746" s="56"/>
      <c r="DO746" s="56"/>
      <c r="DP746" s="56"/>
      <c r="DQ746" s="56"/>
      <c r="DR746" s="56"/>
      <c r="DS746" s="56"/>
      <c r="DT746" s="56"/>
      <c r="DU746" s="56"/>
      <c r="DV746" s="56"/>
      <c r="DW746" s="56"/>
      <c r="DX746" s="56"/>
      <c r="DY746" s="56"/>
      <c r="DZ746" s="56"/>
      <c r="EA746" s="56"/>
      <c r="EB746" s="56"/>
      <c r="EC746" s="56"/>
      <c r="ED746" s="56"/>
      <c r="EE746" s="56"/>
      <c r="EF746" s="56"/>
      <c r="EG746" s="56"/>
      <c r="EH746" s="56"/>
      <c r="EI746" s="56"/>
      <c r="EJ746" s="56"/>
      <c r="EK746" s="56"/>
      <c r="EL746" s="56"/>
      <c r="EM746" s="56"/>
      <c r="EN746" s="56"/>
      <c r="EO746" s="56"/>
      <c r="EP746" s="56"/>
      <c r="EQ746" s="56"/>
      <c r="ER746" s="56"/>
      <c r="ES746" s="56"/>
      <c r="ET746" s="56"/>
      <c r="EU746" s="56"/>
      <c r="EV746" s="56"/>
      <c r="EW746" s="56"/>
      <c r="EX746" s="56"/>
      <c r="EY746" s="56"/>
      <c r="EZ746" s="56"/>
      <c r="FA746" s="56"/>
      <c r="FB746" s="56"/>
      <c r="FC746" s="56"/>
      <c r="FD746" s="56"/>
      <c r="FE746" s="56"/>
      <c r="FF746" s="56"/>
      <c r="FG746" s="56"/>
      <c r="FH746" s="56"/>
      <c r="FI746" s="56"/>
      <c r="FJ746" s="56"/>
      <c r="FK746" s="56"/>
      <c r="FL746" s="56"/>
      <c r="FM746" s="56"/>
      <c r="FN746" s="56"/>
      <c r="FO746" s="56"/>
      <c r="FP746" s="56"/>
      <c r="FQ746" s="56"/>
      <c r="FR746" s="56"/>
      <c r="FS746" s="56"/>
      <c r="FT746" s="56"/>
      <c r="FU746" s="56"/>
      <c r="FV746" s="56"/>
      <c r="FW746" s="56"/>
      <c r="FX746" s="56"/>
      <c r="FY746" s="56"/>
      <c r="FZ746" s="56"/>
      <c r="GA746" s="56"/>
      <c r="GB746" s="56"/>
      <c r="GC746" s="56"/>
      <c r="GD746" s="56"/>
      <c r="GE746" s="56"/>
      <c r="GF746" s="56"/>
      <c r="GG746" s="56"/>
      <c r="GH746" s="56"/>
      <c r="GI746" s="56"/>
      <c r="GJ746" s="56"/>
      <c r="GK746" s="56"/>
      <c r="GL746" s="56"/>
      <c r="GM746" s="56"/>
      <c r="GN746" s="56"/>
      <c r="GO746" s="56"/>
      <c r="GP746" s="56"/>
      <c r="GQ746" s="56"/>
      <c r="GR746" s="56"/>
      <c r="GS746" s="56"/>
      <c r="GT746" s="56"/>
      <c r="GU746" s="56"/>
      <c r="GV746" s="56"/>
      <c r="GW746" s="56"/>
      <c r="GX746" s="56"/>
      <c r="GY746" s="56"/>
      <c r="GZ746" s="56"/>
      <c r="HA746" s="56"/>
      <c r="HB746" s="56"/>
      <c r="HC746" s="56"/>
      <c r="HD746" s="56"/>
      <c r="HE746" s="56"/>
      <c r="HF746" s="56"/>
      <c r="HG746" s="56"/>
      <c r="HH746" s="56"/>
      <c r="HI746" s="56"/>
      <c r="HJ746" s="56"/>
      <c r="HK746" s="56"/>
      <c r="HL746" s="56"/>
      <c r="HM746" s="56"/>
      <c r="HN746" s="56"/>
      <c r="HO746" s="56"/>
      <c r="HP746" s="56"/>
      <c r="HQ746" s="56"/>
      <c r="HR746" s="56"/>
      <c r="HS746" s="56"/>
      <c r="HT746" s="56"/>
      <c r="HU746" s="56"/>
      <c r="HV746" s="56"/>
      <c r="HW746" s="56"/>
      <c r="HX746" s="56"/>
      <c r="HY746" s="56"/>
      <c r="HZ746" s="56"/>
      <c r="IA746" s="56"/>
      <c r="IB746" s="56"/>
      <c r="IC746" s="56"/>
      <c r="ID746" s="56"/>
      <c r="IE746" s="56"/>
      <c r="IF746" s="56"/>
      <c r="IG746" s="56"/>
      <c r="IH746" s="56"/>
      <c r="II746" s="56"/>
    </row>
    <row r="747" spans="3:243" x14ac:dyDescent="0.25">
      <c r="C747" s="56"/>
      <c r="D747" s="56"/>
      <c r="E747" s="56"/>
      <c r="F747" s="354"/>
      <c r="G747" s="354"/>
      <c r="H747" s="56"/>
      <c r="I747" s="56"/>
      <c r="J747" s="56"/>
      <c r="K747" s="56"/>
      <c r="L747" s="56"/>
      <c r="M747" s="598"/>
      <c r="N747" s="56"/>
      <c r="O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c r="BY747" s="56"/>
      <c r="BZ747" s="56"/>
      <c r="CA747" s="56"/>
      <c r="CB747" s="56"/>
      <c r="CC747" s="56"/>
      <c r="CD747" s="56"/>
      <c r="CE747" s="56"/>
      <c r="CF747" s="56"/>
      <c r="CG747" s="56"/>
      <c r="CH747" s="56"/>
      <c r="CI747" s="56"/>
      <c r="CJ747" s="56"/>
      <c r="CK747" s="56"/>
      <c r="CL747" s="56"/>
      <c r="CM747" s="56"/>
      <c r="CN747" s="56"/>
      <c r="CO747" s="56"/>
      <c r="CP747" s="56"/>
      <c r="CQ747" s="56"/>
      <c r="CR747" s="56"/>
      <c r="CS747" s="56"/>
      <c r="CT747" s="56"/>
      <c r="CU747" s="56"/>
      <c r="CV747" s="56"/>
      <c r="CW747" s="56"/>
      <c r="CX747" s="56"/>
      <c r="CY747" s="56"/>
      <c r="CZ747" s="56"/>
      <c r="DA747" s="56"/>
      <c r="DB747" s="56"/>
      <c r="DC747" s="56"/>
      <c r="DD747" s="56"/>
      <c r="DE747" s="56"/>
      <c r="DF747" s="56"/>
      <c r="DG747" s="56"/>
      <c r="DH747" s="56"/>
      <c r="DI747" s="56"/>
      <c r="DJ747" s="56"/>
      <c r="DK747" s="56"/>
      <c r="DL747" s="56"/>
      <c r="DM747" s="56"/>
      <c r="DN747" s="56"/>
      <c r="DO747" s="56"/>
      <c r="DP747" s="56"/>
      <c r="DQ747" s="56"/>
      <c r="DR747" s="56"/>
      <c r="DS747" s="56"/>
      <c r="DT747" s="56"/>
      <c r="DU747" s="56"/>
      <c r="DV747" s="56"/>
      <c r="DW747" s="56"/>
      <c r="DX747" s="56"/>
      <c r="DY747" s="56"/>
      <c r="DZ747" s="56"/>
      <c r="EA747" s="56"/>
      <c r="EB747" s="56"/>
      <c r="EC747" s="56"/>
      <c r="ED747" s="56"/>
      <c r="EE747" s="56"/>
      <c r="EF747" s="56"/>
      <c r="EG747" s="56"/>
      <c r="EH747" s="56"/>
      <c r="EI747" s="56"/>
      <c r="EJ747" s="56"/>
      <c r="EK747" s="56"/>
      <c r="EL747" s="56"/>
      <c r="EM747" s="56"/>
      <c r="EN747" s="56"/>
      <c r="EO747" s="56"/>
      <c r="EP747" s="56"/>
      <c r="EQ747" s="56"/>
      <c r="ER747" s="56"/>
      <c r="ES747" s="56"/>
      <c r="ET747" s="56"/>
      <c r="EU747" s="56"/>
      <c r="EV747" s="56"/>
      <c r="EW747" s="56"/>
      <c r="EX747" s="56"/>
      <c r="EY747" s="56"/>
      <c r="EZ747" s="56"/>
      <c r="FA747" s="56"/>
      <c r="FB747" s="56"/>
      <c r="FC747" s="56"/>
      <c r="FD747" s="56"/>
      <c r="FE747" s="56"/>
      <c r="FF747" s="56"/>
      <c r="FG747" s="56"/>
      <c r="FH747" s="56"/>
      <c r="FI747" s="56"/>
      <c r="FJ747" s="56"/>
      <c r="FK747" s="56"/>
      <c r="FL747" s="56"/>
      <c r="FM747" s="56"/>
      <c r="FN747" s="56"/>
      <c r="FO747" s="56"/>
      <c r="FP747" s="56"/>
      <c r="FQ747" s="56"/>
      <c r="FR747" s="56"/>
      <c r="FS747" s="56"/>
      <c r="FT747" s="56"/>
      <c r="FU747" s="56"/>
      <c r="FV747" s="56"/>
      <c r="FW747" s="56"/>
      <c r="FX747" s="56"/>
      <c r="FY747" s="56"/>
      <c r="FZ747" s="56"/>
      <c r="GA747" s="56"/>
      <c r="GB747" s="56"/>
      <c r="GC747" s="56"/>
      <c r="GD747" s="56"/>
      <c r="GE747" s="56"/>
      <c r="GF747" s="56"/>
      <c r="GG747" s="56"/>
      <c r="GH747" s="56"/>
      <c r="GI747" s="56"/>
      <c r="GJ747" s="56"/>
      <c r="GK747" s="56"/>
      <c r="GL747" s="56"/>
      <c r="GM747" s="56"/>
      <c r="GN747" s="56"/>
      <c r="GO747" s="56"/>
      <c r="GP747" s="56"/>
      <c r="GQ747" s="56"/>
      <c r="GR747" s="56"/>
      <c r="GS747" s="56"/>
      <c r="GT747" s="56"/>
      <c r="GU747" s="56"/>
      <c r="GV747" s="56"/>
      <c r="GW747" s="56"/>
      <c r="GX747" s="56"/>
      <c r="GY747" s="56"/>
      <c r="GZ747" s="56"/>
      <c r="HA747" s="56"/>
      <c r="HB747" s="56"/>
      <c r="HC747" s="56"/>
      <c r="HD747" s="56"/>
      <c r="HE747" s="56"/>
      <c r="HF747" s="56"/>
      <c r="HG747" s="56"/>
      <c r="HH747" s="56"/>
      <c r="HI747" s="56"/>
      <c r="HJ747" s="56"/>
      <c r="HK747" s="56"/>
      <c r="HL747" s="56"/>
      <c r="HM747" s="56"/>
      <c r="HN747" s="56"/>
      <c r="HO747" s="56"/>
      <c r="HP747" s="56"/>
      <c r="HQ747" s="56"/>
      <c r="HR747" s="56"/>
      <c r="HS747" s="56"/>
      <c r="HT747" s="56"/>
      <c r="HU747" s="56"/>
      <c r="HV747" s="56"/>
      <c r="HW747" s="56"/>
      <c r="HX747" s="56"/>
      <c r="HY747" s="56"/>
      <c r="HZ747" s="56"/>
      <c r="IA747" s="56"/>
      <c r="IB747" s="56"/>
      <c r="IC747" s="56"/>
      <c r="ID747" s="56"/>
      <c r="IE747" s="56"/>
      <c r="IF747" s="56"/>
      <c r="IG747" s="56"/>
      <c r="IH747" s="56"/>
      <c r="II747" s="56"/>
    </row>
    <row r="748" spans="3:243" x14ac:dyDescent="0.25">
      <c r="C748" s="56"/>
      <c r="D748" s="56"/>
      <c r="E748" s="56"/>
      <c r="F748" s="354"/>
      <c r="G748" s="354"/>
      <c r="H748" s="56"/>
      <c r="I748" s="56"/>
      <c r="J748" s="56"/>
      <c r="K748" s="56"/>
      <c r="L748" s="56"/>
      <c r="M748" s="598"/>
      <c r="N748" s="56"/>
      <c r="O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c r="BY748" s="56"/>
      <c r="BZ748" s="56"/>
      <c r="CA748" s="56"/>
      <c r="CB748" s="56"/>
      <c r="CC748" s="56"/>
      <c r="CD748" s="56"/>
      <c r="CE748" s="56"/>
      <c r="CF748" s="56"/>
      <c r="CG748" s="56"/>
      <c r="CH748" s="56"/>
      <c r="CI748" s="56"/>
      <c r="CJ748" s="56"/>
      <c r="CK748" s="56"/>
      <c r="CL748" s="56"/>
      <c r="CM748" s="56"/>
      <c r="CN748" s="56"/>
      <c r="CO748" s="56"/>
      <c r="CP748" s="56"/>
      <c r="CQ748" s="56"/>
      <c r="CR748" s="56"/>
      <c r="CS748" s="56"/>
      <c r="CT748" s="56"/>
      <c r="CU748" s="56"/>
      <c r="CV748" s="56"/>
      <c r="CW748" s="56"/>
      <c r="CX748" s="56"/>
      <c r="CY748" s="56"/>
      <c r="CZ748" s="56"/>
      <c r="DA748" s="56"/>
      <c r="DB748" s="56"/>
      <c r="DC748" s="56"/>
      <c r="DD748" s="56"/>
      <c r="DE748" s="56"/>
      <c r="DF748" s="56"/>
      <c r="DG748" s="56"/>
      <c r="DH748" s="56"/>
      <c r="DI748" s="56"/>
      <c r="DJ748" s="56"/>
      <c r="DK748" s="56"/>
      <c r="DL748" s="56"/>
      <c r="DM748" s="56"/>
      <c r="DN748" s="56"/>
      <c r="DO748" s="56"/>
      <c r="DP748" s="56"/>
      <c r="DQ748" s="56"/>
      <c r="DR748" s="56"/>
      <c r="DS748" s="56"/>
      <c r="DT748" s="56"/>
      <c r="DU748" s="56"/>
      <c r="DV748" s="56"/>
      <c r="DW748" s="56"/>
      <c r="DX748" s="56"/>
      <c r="DY748" s="56"/>
      <c r="DZ748" s="56"/>
      <c r="EA748" s="56"/>
      <c r="EB748" s="56"/>
      <c r="EC748" s="56"/>
      <c r="ED748" s="56"/>
      <c r="EE748" s="56"/>
      <c r="EF748" s="56"/>
      <c r="EG748" s="56"/>
      <c r="EH748" s="56"/>
      <c r="EI748" s="56"/>
      <c r="EJ748" s="56"/>
      <c r="EK748" s="56"/>
      <c r="EL748" s="56"/>
      <c r="EM748" s="56"/>
      <c r="EN748" s="56"/>
      <c r="EO748" s="56"/>
      <c r="EP748" s="56"/>
      <c r="EQ748" s="56"/>
      <c r="ER748" s="56"/>
      <c r="ES748" s="56"/>
      <c r="ET748" s="56"/>
      <c r="EU748" s="56"/>
      <c r="EV748" s="56"/>
      <c r="EW748" s="56"/>
      <c r="EX748" s="56"/>
      <c r="EY748" s="56"/>
      <c r="EZ748" s="56"/>
      <c r="FA748" s="56"/>
      <c r="FB748" s="56"/>
      <c r="FC748" s="56"/>
      <c r="FD748" s="56"/>
      <c r="FE748" s="56"/>
      <c r="FF748" s="56"/>
      <c r="FG748" s="56"/>
      <c r="FH748" s="56"/>
      <c r="FI748" s="56"/>
      <c r="FJ748" s="56"/>
      <c r="FK748" s="56"/>
      <c r="FL748" s="56"/>
      <c r="FM748" s="56"/>
      <c r="FN748" s="56"/>
      <c r="FO748" s="56"/>
      <c r="FP748" s="56"/>
      <c r="FQ748" s="56"/>
      <c r="FR748" s="56"/>
      <c r="FS748" s="56"/>
      <c r="FT748" s="56"/>
      <c r="FU748" s="56"/>
      <c r="FV748" s="56"/>
      <c r="FW748" s="56"/>
      <c r="FX748" s="56"/>
      <c r="FY748" s="56"/>
      <c r="FZ748" s="56"/>
      <c r="GA748" s="56"/>
      <c r="GB748" s="56"/>
      <c r="GC748" s="56"/>
      <c r="GD748" s="56"/>
      <c r="GE748" s="56"/>
      <c r="GF748" s="56"/>
      <c r="GG748" s="56"/>
      <c r="GH748" s="56"/>
      <c r="GI748" s="56"/>
      <c r="GJ748" s="56"/>
      <c r="GK748" s="56"/>
      <c r="GL748" s="56"/>
      <c r="GM748" s="56"/>
      <c r="GN748" s="56"/>
      <c r="GO748" s="56"/>
      <c r="GP748" s="56"/>
      <c r="GQ748" s="56"/>
      <c r="GR748" s="56"/>
      <c r="GS748" s="56"/>
      <c r="GT748" s="56"/>
      <c r="GU748" s="56"/>
      <c r="GV748" s="56"/>
      <c r="GW748" s="56"/>
      <c r="GX748" s="56"/>
      <c r="GY748" s="56"/>
      <c r="GZ748" s="56"/>
      <c r="HA748" s="56"/>
      <c r="HB748" s="56"/>
      <c r="HC748" s="56"/>
      <c r="HD748" s="56"/>
      <c r="HE748" s="56"/>
      <c r="HF748" s="56"/>
      <c r="HG748" s="56"/>
      <c r="HH748" s="56"/>
      <c r="HI748" s="56"/>
      <c r="HJ748" s="56"/>
      <c r="HK748" s="56"/>
      <c r="HL748" s="56"/>
      <c r="HM748" s="56"/>
      <c r="HN748" s="56"/>
      <c r="HO748" s="56"/>
      <c r="HP748" s="56"/>
      <c r="HQ748" s="56"/>
      <c r="HR748" s="56"/>
      <c r="HS748" s="56"/>
      <c r="HT748" s="56"/>
      <c r="HU748" s="56"/>
      <c r="HV748" s="56"/>
      <c r="HW748" s="56"/>
      <c r="HX748" s="56"/>
      <c r="HY748" s="56"/>
      <c r="HZ748" s="56"/>
      <c r="IA748" s="56"/>
      <c r="IB748" s="56"/>
      <c r="IC748" s="56"/>
      <c r="ID748" s="56"/>
      <c r="IE748" s="56"/>
      <c r="IF748" s="56"/>
      <c r="IG748" s="56"/>
      <c r="IH748" s="56"/>
      <c r="II748" s="56"/>
    </row>
    <row r="749" spans="3:243" x14ac:dyDescent="0.25">
      <c r="C749" s="56"/>
      <c r="D749" s="56"/>
      <c r="E749" s="56"/>
      <c r="F749" s="354"/>
      <c r="G749" s="354"/>
      <c r="H749" s="56"/>
      <c r="I749" s="56"/>
      <c r="J749" s="56"/>
      <c r="K749" s="56"/>
      <c r="L749" s="56"/>
      <c r="M749" s="598"/>
      <c r="N749" s="56"/>
      <c r="O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c r="BY749" s="56"/>
      <c r="BZ749" s="56"/>
      <c r="CA749" s="56"/>
      <c r="CB749" s="56"/>
      <c r="CC749" s="56"/>
      <c r="CD749" s="56"/>
      <c r="CE749" s="56"/>
      <c r="CF749" s="56"/>
      <c r="CG749" s="56"/>
      <c r="CH749" s="56"/>
      <c r="CI749" s="56"/>
      <c r="CJ749" s="56"/>
      <c r="CK749" s="56"/>
      <c r="CL749" s="56"/>
      <c r="CM749" s="56"/>
      <c r="CN749" s="56"/>
      <c r="CO749" s="56"/>
      <c r="CP749" s="56"/>
      <c r="CQ749" s="56"/>
      <c r="CR749" s="56"/>
      <c r="CS749" s="56"/>
      <c r="CT749" s="56"/>
      <c r="CU749" s="56"/>
      <c r="CV749" s="56"/>
      <c r="CW749" s="56"/>
      <c r="CX749" s="56"/>
      <c r="CY749" s="56"/>
      <c r="CZ749" s="56"/>
      <c r="DA749" s="56"/>
      <c r="DB749" s="56"/>
      <c r="DC749" s="56"/>
      <c r="DD749" s="56"/>
      <c r="DE749" s="56"/>
      <c r="DF749" s="56"/>
      <c r="DG749" s="56"/>
      <c r="DH749" s="56"/>
      <c r="DI749" s="56"/>
      <c r="DJ749" s="56"/>
      <c r="DK749" s="56"/>
      <c r="DL749" s="56"/>
      <c r="DM749" s="56"/>
      <c r="DN749" s="56"/>
      <c r="DO749" s="56"/>
      <c r="DP749" s="56"/>
      <c r="DQ749" s="56"/>
      <c r="DR749" s="56"/>
      <c r="DS749" s="56"/>
      <c r="DT749" s="56"/>
      <c r="DU749" s="56"/>
      <c r="DV749" s="56"/>
      <c r="DW749" s="56"/>
      <c r="DX749" s="56"/>
      <c r="DY749" s="56"/>
      <c r="DZ749" s="56"/>
      <c r="EA749" s="56"/>
      <c r="EB749" s="56"/>
      <c r="EC749" s="56"/>
      <c r="ED749" s="56"/>
      <c r="EE749" s="56"/>
      <c r="EF749" s="56"/>
      <c r="EG749" s="56"/>
      <c r="EH749" s="56"/>
      <c r="EI749" s="56"/>
      <c r="EJ749" s="56"/>
      <c r="EK749" s="56"/>
      <c r="EL749" s="56"/>
      <c r="EM749" s="56"/>
      <c r="EN749" s="56"/>
      <c r="EO749" s="56"/>
      <c r="EP749" s="56"/>
      <c r="EQ749" s="56"/>
      <c r="ER749" s="56"/>
      <c r="ES749" s="56"/>
      <c r="ET749" s="56"/>
      <c r="EU749" s="56"/>
      <c r="EV749" s="56"/>
      <c r="EW749" s="56"/>
      <c r="EX749" s="56"/>
      <c r="EY749" s="56"/>
      <c r="EZ749" s="56"/>
      <c r="FA749" s="56"/>
      <c r="FB749" s="56"/>
      <c r="FC749" s="56"/>
      <c r="FD749" s="56"/>
      <c r="FE749" s="56"/>
      <c r="FF749" s="56"/>
      <c r="FG749" s="56"/>
      <c r="FH749" s="56"/>
      <c r="FI749" s="56"/>
      <c r="FJ749" s="56"/>
      <c r="FK749" s="56"/>
      <c r="FL749" s="56"/>
      <c r="FM749" s="56"/>
      <c r="FN749" s="56"/>
      <c r="FO749" s="56"/>
      <c r="FP749" s="56"/>
      <c r="FQ749" s="56"/>
      <c r="FR749" s="56"/>
      <c r="FS749" s="56"/>
      <c r="FT749" s="56"/>
      <c r="FU749" s="56"/>
      <c r="FV749" s="56"/>
      <c r="FW749" s="56"/>
      <c r="FX749" s="56"/>
      <c r="FY749" s="56"/>
      <c r="FZ749" s="56"/>
      <c r="GA749" s="56"/>
      <c r="GB749" s="56"/>
      <c r="GC749" s="56"/>
      <c r="GD749" s="56"/>
      <c r="GE749" s="56"/>
      <c r="GF749" s="56"/>
      <c r="GG749" s="56"/>
      <c r="GH749" s="56"/>
      <c r="GI749" s="56"/>
      <c r="GJ749" s="56"/>
      <c r="GK749" s="56"/>
      <c r="GL749" s="56"/>
      <c r="GM749" s="56"/>
      <c r="GN749" s="56"/>
      <c r="GO749" s="56"/>
      <c r="GP749" s="56"/>
      <c r="GQ749" s="56"/>
      <c r="GR749" s="56"/>
      <c r="GS749" s="56"/>
      <c r="GT749" s="56"/>
      <c r="GU749" s="56"/>
      <c r="GV749" s="56"/>
      <c r="GW749" s="56"/>
      <c r="GX749" s="56"/>
      <c r="GY749" s="56"/>
      <c r="GZ749" s="56"/>
      <c r="HA749" s="56"/>
      <c r="HB749" s="56"/>
      <c r="HC749" s="56"/>
      <c r="HD749" s="56"/>
      <c r="HE749" s="56"/>
      <c r="HF749" s="56"/>
      <c r="HG749" s="56"/>
      <c r="HH749" s="56"/>
      <c r="HI749" s="56"/>
      <c r="HJ749" s="56"/>
      <c r="HK749" s="56"/>
      <c r="HL749" s="56"/>
      <c r="HM749" s="56"/>
      <c r="HN749" s="56"/>
      <c r="HO749" s="56"/>
      <c r="HP749" s="56"/>
      <c r="HQ749" s="56"/>
      <c r="HR749" s="56"/>
      <c r="HS749" s="56"/>
      <c r="HT749" s="56"/>
      <c r="HU749" s="56"/>
      <c r="HV749" s="56"/>
      <c r="HW749" s="56"/>
      <c r="HX749" s="56"/>
      <c r="HY749" s="56"/>
      <c r="HZ749" s="56"/>
      <c r="IA749" s="56"/>
      <c r="IB749" s="56"/>
      <c r="IC749" s="56"/>
      <c r="ID749" s="56"/>
      <c r="IE749" s="56"/>
      <c r="IF749" s="56"/>
      <c r="IG749" s="56"/>
      <c r="IH749" s="56"/>
      <c r="II749" s="56"/>
    </row>
    <row r="750" spans="3:243" x14ac:dyDescent="0.25">
      <c r="C750" s="56"/>
      <c r="D750" s="56"/>
      <c r="E750" s="56"/>
      <c r="F750" s="354"/>
      <c r="G750" s="354"/>
      <c r="H750" s="56"/>
      <c r="I750" s="56"/>
      <c r="J750" s="56"/>
      <c r="K750" s="56"/>
      <c r="L750" s="56"/>
      <c r="M750" s="598"/>
      <c r="N750" s="56"/>
      <c r="O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c r="BY750" s="56"/>
      <c r="BZ750" s="56"/>
      <c r="CA750" s="56"/>
      <c r="CB750" s="56"/>
      <c r="CC750" s="56"/>
      <c r="CD750" s="56"/>
      <c r="CE750" s="56"/>
      <c r="CF750" s="56"/>
      <c r="CG750" s="56"/>
      <c r="CH750" s="56"/>
      <c r="CI750" s="56"/>
      <c r="CJ750" s="56"/>
      <c r="CK750" s="56"/>
      <c r="CL750" s="56"/>
      <c r="CM750" s="56"/>
      <c r="CN750" s="56"/>
      <c r="CO750" s="56"/>
      <c r="CP750" s="56"/>
      <c r="CQ750" s="56"/>
      <c r="CR750" s="56"/>
      <c r="CS750" s="56"/>
      <c r="CT750" s="56"/>
      <c r="CU750" s="56"/>
      <c r="CV750" s="56"/>
      <c r="CW750" s="56"/>
      <c r="CX750" s="56"/>
      <c r="CY750" s="56"/>
      <c r="CZ750" s="56"/>
      <c r="DA750" s="56"/>
      <c r="DB750" s="56"/>
      <c r="DC750" s="56"/>
      <c r="DD750" s="56"/>
      <c r="DE750" s="56"/>
      <c r="DF750" s="56"/>
      <c r="DG750" s="56"/>
      <c r="DH750" s="56"/>
      <c r="DI750" s="56"/>
      <c r="DJ750" s="56"/>
      <c r="DK750" s="56"/>
      <c r="DL750" s="56"/>
      <c r="DM750" s="56"/>
      <c r="DN750" s="56"/>
      <c r="DO750" s="56"/>
      <c r="DP750" s="56"/>
      <c r="DQ750" s="56"/>
      <c r="DR750" s="56"/>
      <c r="DS750" s="56"/>
      <c r="DT750" s="56"/>
      <c r="DU750" s="56"/>
      <c r="DV750" s="56"/>
      <c r="DW750" s="56"/>
      <c r="DX750" s="56"/>
      <c r="DY750" s="56"/>
      <c r="DZ750" s="56"/>
      <c r="EA750" s="56"/>
      <c r="EB750" s="56"/>
      <c r="EC750" s="56"/>
      <c r="ED750" s="56"/>
      <c r="EE750" s="56"/>
      <c r="EF750" s="56"/>
      <c r="EG750" s="56"/>
      <c r="EH750" s="56"/>
      <c r="EI750" s="56"/>
      <c r="EJ750" s="56"/>
      <c r="EK750" s="56"/>
      <c r="EL750" s="56"/>
      <c r="EM750" s="56"/>
      <c r="EN750" s="56"/>
      <c r="EO750" s="56"/>
      <c r="EP750" s="56"/>
      <c r="EQ750" s="56"/>
      <c r="ER750" s="56"/>
      <c r="ES750" s="56"/>
      <c r="ET750" s="56"/>
      <c r="EU750" s="56"/>
      <c r="EV750" s="56"/>
      <c r="EW750" s="56"/>
      <c r="EX750" s="56"/>
      <c r="EY750" s="56"/>
      <c r="EZ750" s="56"/>
      <c r="FA750" s="56"/>
      <c r="FB750" s="56"/>
      <c r="FC750" s="56"/>
      <c r="FD750" s="56"/>
      <c r="FE750" s="56"/>
      <c r="FF750" s="56"/>
      <c r="FG750" s="56"/>
      <c r="FH750" s="56"/>
      <c r="FI750" s="56"/>
      <c r="FJ750" s="56"/>
      <c r="FK750" s="56"/>
      <c r="FL750" s="56"/>
      <c r="FM750" s="56"/>
      <c r="FN750" s="56"/>
      <c r="FO750" s="56"/>
      <c r="FP750" s="56"/>
      <c r="FQ750" s="56"/>
      <c r="FR750" s="56"/>
      <c r="FS750" s="56"/>
      <c r="FT750" s="56"/>
      <c r="FU750" s="56"/>
      <c r="FV750" s="56"/>
      <c r="FW750" s="56"/>
      <c r="FX750" s="56"/>
      <c r="FY750" s="56"/>
      <c r="FZ750" s="56"/>
      <c r="GA750" s="56"/>
      <c r="GB750" s="56"/>
      <c r="GC750" s="56"/>
      <c r="GD750" s="56"/>
      <c r="GE750" s="56"/>
      <c r="GF750" s="56"/>
      <c r="GG750" s="56"/>
      <c r="GH750" s="56"/>
      <c r="GI750" s="56"/>
      <c r="GJ750" s="56"/>
      <c r="GK750" s="56"/>
      <c r="GL750" s="56"/>
      <c r="GM750" s="56"/>
      <c r="GN750" s="56"/>
      <c r="GO750" s="56"/>
      <c r="GP750" s="56"/>
      <c r="GQ750" s="56"/>
      <c r="GR750" s="56"/>
      <c r="GS750" s="56"/>
      <c r="GT750" s="56"/>
      <c r="GU750" s="56"/>
      <c r="GV750" s="56"/>
      <c r="GW750" s="56"/>
      <c r="GX750" s="56"/>
      <c r="GY750" s="56"/>
      <c r="GZ750" s="56"/>
      <c r="HA750" s="56"/>
      <c r="HB750" s="56"/>
      <c r="HC750" s="56"/>
      <c r="HD750" s="56"/>
      <c r="HE750" s="56"/>
      <c r="HF750" s="56"/>
      <c r="HG750" s="56"/>
      <c r="HH750" s="56"/>
      <c r="HI750" s="56"/>
      <c r="HJ750" s="56"/>
      <c r="HK750" s="56"/>
      <c r="HL750" s="56"/>
      <c r="HM750" s="56"/>
      <c r="HN750" s="56"/>
      <c r="HO750" s="56"/>
      <c r="HP750" s="56"/>
      <c r="HQ750" s="56"/>
      <c r="HR750" s="56"/>
      <c r="HS750" s="56"/>
      <c r="HT750" s="56"/>
      <c r="HU750" s="56"/>
      <c r="HV750" s="56"/>
      <c r="HW750" s="56"/>
      <c r="HX750" s="56"/>
      <c r="HY750" s="56"/>
      <c r="HZ750" s="56"/>
      <c r="IA750" s="56"/>
      <c r="IB750" s="56"/>
      <c r="IC750" s="56"/>
      <c r="ID750" s="56"/>
      <c r="IE750" s="56"/>
      <c r="IF750" s="56"/>
      <c r="IG750" s="56"/>
      <c r="IH750" s="56"/>
      <c r="II750" s="56"/>
    </row>
    <row r="751" spans="3:243" x14ac:dyDescent="0.25">
      <c r="C751" s="56"/>
      <c r="D751" s="56"/>
      <c r="E751" s="56"/>
      <c r="F751" s="354"/>
      <c r="G751" s="354"/>
      <c r="H751" s="56"/>
      <c r="I751" s="56"/>
      <c r="J751" s="56"/>
      <c r="K751" s="56"/>
      <c r="L751" s="56"/>
      <c r="M751" s="598"/>
      <c r="N751" s="56"/>
      <c r="O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c r="BY751" s="56"/>
      <c r="BZ751" s="56"/>
      <c r="CA751" s="56"/>
      <c r="CB751" s="56"/>
      <c r="CC751" s="56"/>
      <c r="CD751" s="56"/>
      <c r="CE751" s="56"/>
      <c r="CF751" s="56"/>
      <c r="CG751" s="56"/>
      <c r="CH751" s="56"/>
      <c r="CI751" s="56"/>
      <c r="CJ751" s="56"/>
      <c r="CK751" s="56"/>
      <c r="CL751" s="56"/>
      <c r="CM751" s="56"/>
      <c r="CN751" s="56"/>
      <c r="CO751" s="56"/>
      <c r="CP751" s="56"/>
      <c r="CQ751" s="56"/>
      <c r="CR751" s="56"/>
      <c r="CS751" s="56"/>
      <c r="CT751" s="56"/>
      <c r="CU751" s="56"/>
      <c r="CV751" s="56"/>
      <c r="CW751" s="56"/>
      <c r="CX751" s="56"/>
      <c r="CY751" s="56"/>
      <c r="CZ751" s="56"/>
      <c r="DA751" s="56"/>
      <c r="DB751" s="56"/>
      <c r="DC751" s="56"/>
      <c r="DD751" s="56"/>
      <c r="DE751" s="56"/>
      <c r="DF751" s="56"/>
      <c r="DG751" s="56"/>
      <c r="DH751" s="56"/>
      <c r="DI751" s="56"/>
      <c r="DJ751" s="56"/>
      <c r="DK751" s="56"/>
      <c r="DL751" s="56"/>
      <c r="DM751" s="56"/>
      <c r="DN751" s="56"/>
      <c r="DO751" s="56"/>
      <c r="DP751" s="56"/>
      <c r="DQ751" s="56"/>
      <c r="DR751" s="56"/>
      <c r="DS751" s="56"/>
      <c r="DT751" s="56"/>
      <c r="DU751" s="56"/>
      <c r="DV751" s="56"/>
      <c r="DW751" s="56"/>
      <c r="DX751" s="56"/>
      <c r="DY751" s="56"/>
      <c r="DZ751" s="56"/>
      <c r="EA751" s="56"/>
      <c r="EB751" s="56"/>
      <c r="EC751" s="56"/>
      <c r="ED751" s="56"/>
      <c r="EE751" s="56"/>
      <c r="EF751" s="56"/>
      <c r="EG751" s="56"/>
      <c r="EH751" s="56"/>
      <c r="EI751" s="56"/>
      <c r="EJ751" s="56"/>
      <c r="EK751" s="56"/>
      <c r="EL751" s="56"/>
      <c r="EM751" s="56"/>
      <c r="EN751" s="56"/>
      <c r="EO751" s="56"/>
      <c r="EP751" s="56"/>
      <c r="EQ751" s="56"/>
      <c r="ER751" s="56"/>
      <c r="ES751" s="56"/>
      <c r="ET751" s="56"/>
      <c r="EU751" s="56"/>
      <c r="EV751" s="56"/>
      <c r="EW751" s="56"/>
      <c r="EX751" s="56"/>
      <c r="EY751" s="56"/>
      <c r="EZ751" s="56"/>
      <c r="FA751" s="56"/>
      <c r="FB751" s="56"/>
      <c r="FC751" s="56"/>
      <c r="FD751" s="56"/>
      <c r="FE751" s="56"/>
      <c r="FF751" s="56"/>
      <c r="FG751" s="56"/>
      <c r="FH751" s="56"/>
      <c r="FI751" s="56"/>
      <c r="FJ751" s="56"/>
      <c r="FK751" s="56"/>
      <c r="FL751" s="56"/>
      <c r="FM751" s="56"/>
      <c r="FN751" s="56"/>
      <c r="FO751" s="56"/>
      <c r="FP751" s="56"/>
      <c r="FQ751" s="56"/>
      <c r="FR751" s="56"/>
      <c r="FS751" s="56"/>
      <c r="FT751" s="56"/>
      <c r="FU751" s="56"/>
      <c r="FV751" s="56"/>
      <c r="FW751" s="56"/>
      <c r="FX751" s="56"/>
      <c r="FY751" s="56"/>
      <c r="FZ751" s="56"/>
      <c r="GA751" s="56"/>
      <c r="GB751" s="56"/>
      <c r="GC751" s="56"/>
      <c r="GD751" s="56"/>
      <c r="GE751" s="56"/>
      <c r="GF751" s="56"/>
      <c r="GG751" s="56"/>
      <c r="GH751" s="56"/>
      <c r="GI751" s="56"/>
      <c r="GJ751" s="56"/>
      <c r="GK751" s="56"/>
      <c r="GL751" s="56"/>
      <c r="GM751" s="56"/>
      <c r="GN751" s="56"/>
      <c r="GO751" s="56"/>
      <c r="GP751" s="56"/>
      <c r="GQ751" s="56"/>
      <c r="GR751" s="56"/>
      <c r="GS751" s="56"/>
      <c r="GT751" s="56"/>
      <c r="GU751" s="56"/>
      <c r="GV751" s="56"/>
      <c r="GW751" s="56"/>
      <c r="GX751" s="56"/>
      <c r="GY751" s="56"/>
      <c r="GZ751" s="56"/>
      <c r="HA751" s="56"/>
      <c r="HB751" s="56"/>
      <c r="HC751" s="56"/>
      <c r="HD751" s="56"/>
      <c r="HE751" s="56"/>
      <c r="HF751" s="56"/>
      <c r="HG751" s="56"/>
      <c r="HH751" s="56"/>
      <c r="HI751" s="56"/>
      <c r="HJ751" s="56"/>
      <c r="HK751" s="56"/>
      <c r="HL751" s="56"/>
      <c r="HM751" s="56"/>
      <c r="HN751" s="56"/>
      <c r="HO751" s="56"/>
      <c r="HP751" s="56"/>
      <c r="HQ751" s="56"/>
      <c r="HR751" s="56"/>
      <c r="HS751" s="56"/>
      <c r="HT751" s="56"/>
      <c r="HU751" s="56"/>
      <c r="HV751" s="56"/>
      <c r="HW751" s="56"/>
      <c r="HX751" s="56"/>
      <c r="HY751" s="56"/>
      <c r="HZ751" s="56"/>
      <c r="IA751" s="56"/>
      <c r="IB751" s="56"/>
      <c r="IC751" s="56"/>
      <c r="ID751" s="56"/>
      <c r="IE751" s="56"/>
      <c r="IF751" s="56"/>
      <c r="IG751" s="56"/>
      <c r="IH751" s="56"/>
      <c r="II751" s="56"/>
    </row>
    <row r="752" spans="3:243" x14ac:dyDescent="0.25">
      <c r="C752" s="56"/>
      <c r="D752" s="56"/>
      <c r="E752" s="56"/>
      <c r="F752" s="354"/>
      <c r="G752" s="354"/>
      <c r="H752" s="56"/>
      <c r="I752" s="56"/>
      <c r="J752" s="56"/>
      <c r="K752" s="56"/>
      <c r="L752" s="56"/>
      <c r="M752" s="598"/>
      <c r="N752" s="56"/>
      <c r="O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c r="BY752" s="56"/>
      <c r="BZ752" s="56"/>
      <c r="CA752" s="56"/>
      <c r="CB752" s="56"/>
      <c r="CC752" s="56"/>
      <c r="CD752" s="56"/>
      <c r="CE752" s="56"/>
      <c r="CF752" s="56"/>
      <c r="CG752" s="56"/>
      <c r="CH752" s="56"/>
      <c r="CI752" s="56"/>
      <c r="CJ752" s="56"/>
      <c r="CK752" s="56"/>
      <c r="CL752" s="56"/>
      <c r="CM752" s="56"/>
      <c r="CN752" s="56"/>
      <c r="CO752" s="56"/>
      <c r="CP752" s="56"/>
      <c r="CQ752" s="56"/>
      <c r="CR752" s="56"/>
      <c r="CS752" s="56"/>
      <c r="CT752" s="56"/>
      <c r="CU752" s="56"/>
      <c r="CV752" s="56"/>
      <c r="CW752" s="56"/>
      <c r="CX752" s="56"/>
      <c r="CY752" s="56"/>
      <c r="CZ752" s="56"/>
      <c r="DA752" s="56"/>
      <c r="DB752" s="56"/>
      <c r="DC752" s="56"/>
      <c r="DD752" s="56"/>
      <c r="DE752" s="56"/>
      <c r="DF752" s="56"/>
      <c r="DG752" s="56"/>
      <c r="DH752" s="56"/>
      <c r="DI752" s="56"/>
      <c r="DJ752" s="56"/>
      <c r="DK752" s="56"/>
      <c r="DL752" s="56"/>
      <c r="DM752" s="56"/>
      <c r="DN752" s="56"/>
      <c r="DO752" s="56"/>
      <c r="DP752" s="56"/>
      <c r="DQ752" s="56"/>
      <c r="DR752" s="56"/>
      <c r="DS752" s="56"/>
      <c r="DT752" s="56"/>
      <c r="DU752" s="56"/>
      <c r="DV752" s="56"/>
      <c r="DW752" s="56"/>
      <c r="DX752" s="56"/>
      <c r="DY752" s="56"/>
      <c r="DZ752" s="56"/>
      <c r="EA752" s="56"/>
      <c r="EB752" s="56"/>
      <c r="EC752" s="56"/>
      <c r="ED752" s="56"/>
      <c r="EE752" s="56"/>
      <c r="EF752" s="56"/>
      <c r="EG752" s="56"/>
      <c r="EH752" s="56"/>
      <c r="EI752" s="56"/>
      <c r="EJ752" s="56"/>
      <c r="EK752" s="56"/>
      <c r="EL752" s="56"/>
      <c r="EM752" s="56"/>
      <c r="EN752" s="56"/>
      <c r="EO752" s="56"/>
      <c r="EP752" s="56"/>
      <c r="EQ752" s="56"/>
      <c r="ER752" s="56"/>
      <c r="ES752" s="56"/>
      <c r="ET752" s="56"/>
      <c r="EU752" s="56"/>
      <c r="EV752" s="56"/>
      <c r="EW752" s="56"/>
      <c r="EX752" s="56"/>
      <c r="EY752" s="56"/>
      <c r="EZ752" s="56"/>
      <c r="FA752" s="56"/>
      <c r="FB752" s="56"/>
      <c r="FC752" s="56"/>
      <c r="FD752" s="56"/>
      <c r="FE752" s="56"/>
      <c r="FF752" s="56"/>
      <c r="FG752" s="56"/>
      <c r="FH752" s="56"/>
      <c r="FI752" s="56"/>
      <c r="FJ752" s="56"/>
      <c r="FK752" s="56"/>
      <c r="FL752" s="56"/>
      <c r="FM752" s="56"/>
      <c r="FN752" s="56"/>
      <c r="FO752" s="56"/>
      <c r="FP752" s="56"/>
      <c r="FQ752" s="56"/>
      <c r="FR752" s="56"/>
      <c r="FS752" s="56"/>
      <c r="FT752" s="56"/>
      <c r="FU752" s="56"/>
      <c r="FV752" s="56"/>
      <c r="FW752" s="56"/>
      <c r="FX752" s="56"/>
      <c r="FY752" s="56"/>
      <c r="FZ752" s="56"/>
      <c r="GA752" s="56"/>
      <c r="GB752" s="56"/>
      <c r="GC752" s="56"/>
      <c r="GD752" s="56"/>
      <c r="GE752" s="56"/>
      <c r="GF752" s="56"/>
      <c r="GG752" s="56"/>
      <c r="GH752" s="56"/>
      <c r="GI752" s="56"/>
      <c r="GJ752" s="56"/>
      <c r="GK752" s="56"/>
      <c r="GL752" s="56"/>
      <c r="GM752" s="56"/>
      <c r="GN752" s="56"/>
      <c r="GO752" s="56"/>
      <c r="GP752" s="56"/>
      <c r="GQ752" s="56"/>
      <c r="GR752" s="56"/>
      <c r="GS752" s="56"/>
      <c r="GT752" s="56"/>
      <c r="GU752" s="56"/>
      <c r="GV752" s="56"/>
      <c r="GW752" s="56"/>
      <c r="GX752" s="56"/>
      <c r="GY752" s="56"/>
      <c r="GZ752" s="56"/>
      <c r="HA752" s="56"/>
      <c r="HB752" s="56"/>
      <c r="HC752" s="56"/>
      <c r="HD752" s="56"/>
      <c r="HE752" s="56"/>
      <c r="HF752" s="56"/>
      <c r="HG752" s="56"/>
      <c r="HH752" s="56"/>
      <c r="HI752" s="56"/>
      <c r="HJ752" s="56"/>
      <c r="HK752" s="56"/>
      <c r="HL752" s="56"/>
      <c r="HM752" s="56"/>
      <c r="HN752" s="56"/>
      <c r="HO752" s="56"/>
      <c r="HP752" s="56"/>
      <c r="HQ752" s="56"/>
      <c r="HR752" s="56"/>
      <c r="HS752" s="56"/>
      <c r="HT752" s="56"/>
      <c r="HU752" s="56"/>
      <c r="HV752" s="56"/>
      <c r="HW752" s="56"/>
      <c r="HX752" s="56"/>
      <c r="HY752" s="56"/>
      <c r="HZ752" s="56"/>
      <c r="IA752" s="56"/>
      <c r="IB752" s="56"/>
      <c r="IC752" s="56"/>
      <c r="ID752" s="56"/>
      <c r="IE752" s="56"/>
      <c r="IF752" s="56"/>
      <c r="IG752" s="56"/>
      <c r="IH752" s="56"/>
      <c r="II752" s="56"/>
    </row>
    <row r="753" spans="3:243" x14ac:dyDescent="0.25">
      <c r="C753" s="56"/>
      <c r="D753" s="56"/>
      <c r="E753" s="56"/>
      <c r="F753" s="354"/>
      <c r="G753" s="354"/>
      <c r="H753" s="56"/>
      <c r="I753" s="56"/>
      <c r="J753" s="56"/>
      <c r="K753" s="56"/>
      <c r="L753" s="56"/>
      <c r="M753" s="598"/>
      <c r="N753" s="56"/>
      <c r="O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c r="BY753" s="56"/>
      <c r="BZ753" s="56"/>
      <c r="CA753" s="56"/>
      <c r="CB753" s="56"/>
      <c r="CC753" s="56"/>
      <c r="CD753" s="56"/>
      <c r="CE753" s="56"/>
      <c r="CF753" s="56"/>
      <c r="CG753" s="56"/>
      <c r="CH753" s="56"/>
      <c r="CI753" s="56"/>
      <c r="CJ753" s="56"/>
      <c r="CK753" s="56"/>
      <c r="CL753" s="56"/>
      <c r="CM753" s="56"/>
      <c r="CN753" s="56"/>
      <c r="CO753" s="56"/>
      <c r="CP753" s="56"/>
      <c r="CQ753" s="56"/>
      <c r="CR753" s="56"/>
      <c r="CS753" s="56"/>
      <c r="CT753" s="56"/>
      <c r="CU753" s="56"/>
      <c r="CV753" s="56"/>
      <c r="CW753" s="56"/>
      <c r="CX753" s="56"/>
      <c r="CY753" s="56"/>
      <c r="CZ753" s="56"/>
      <c r="DA753" s="56"/>
      <c r="DB753" s="56"/>
      <c r="DC753" s="56"/>
      <c r="DD753" s="56"/>
      <c r="DE753" s="56"/>
      <c r="DF753" s="56"/>
      <c r="DG753" s="56"/>
      <c r="DH753" s="56"/>
      <c r="DI753" s="56"/>
      <c r="DJ753" s="56"/>
      <c r="DK753" s="56"/>
      <c r="DL753" s="56"/>
      <c r="DM753" s="56"/>
      <c r="DN753" s="56"/>
      <c r="DO753" s="56"/>
      <c r="DP753" s="56"/>
      <c r="DQ753" s="56"/>
      <c r="DR753" s="56"/>
      <c r="DS753" s="56"/>
      <c r="DT753" s="56"/>
      <c r="DU753" s="56"/>
      <c r="DV753" s="56"/>
      <c r="DW753" s="56"/>
      <c r="DX753" s="56"/>
      <c r="DY753" s="56"/>
      <c r="DZ753" s="56"/>
      <c r="EA753" s="56"/>
      <c r="EB753" s="56"/>
      <c r="EC753" s="56"/>
      <c r="ED753" s="56"/>
      <c r="EE753" s="56"/>
      <c r="EF753" s="56"/>
      <c r="EG753" s="56"/>
      <c r="EH753" s="56"/>
      <c r="EI753" s="56"/>
      <c r="EJ753" s="56"/>
      <c r="EK753" s="56"/>
      <c r="EL753" s="56"/>
      <c r="EM753" s="56"/>
      <c r="EN753" s="56"/>
      <c r="EO753" s="56"/>
      <c r="EP753" s="56"/>
      <c r="EQ753" s="56"/>
      <c r="ER753" s="56"/>
      <c r="ES753" s="56"/>
      <c r="ET753" s="56"/>
      <c r="EU753" s="56"/>
      <c r="EV753" s="56"/>
      <c r="EW753" s="56"/>
      <c r="EX753" s="56"/>
      <c r="EY753" s="56"/>
      <c r="EZ753" s="56"/>
      <c r="FA753" s="56"/>
      <c r="FB753" s="56"/>
      <c r="FC753" s="56"/>
      <c r="FD753" s="56"/>
      <c r="FE753" s="56"/>
      <c r="FF753" s="56"/>
      <c r="FG753" s="56"/>
      <c r="FH753" s="56"/>
      <c r="FI753" s="56"/>
      <c r="FJ753" s="56"/>
      <c r="FK753" s="56"/>
      <c r="FL753" s="56"/>
      <c r="FM753" s="56"/>
      <c r="FN753" s="56"/>
      <c r="FO753" s="56"/>
      <c r="FP753" s="56"/>
      <c r="FQ753" s="56"/>
      <c r="FR753" s="56"/>
      <c r="FS753" s="56"/>
      <c r="FT753" s="56"/>
      <c r="FU753" s="56"/>
      <c r="FV753" s="56"/>
      <c r="FW753" s="56"/>
      <c r="FX753" s="56"/>
      <c r="FY753" s="56"/>
      <c r="FZ753" s="56"/>
      <c r="GA753" s="56"/>
      <c r="GB753" s="56"/>
      <c r="GC753" s="56"/>
      <c r="GD753" s="56"/>
      <c r="GE753" s="56"/>
      <c r="GF753" s="56"/>
      <c r="GG753" s="56"/>
      <c r="GH753" s="56"/>
      <c r="GI753" s="56"/>
      <c r="GJ753" s="56"/>
      <c r="GK753" s="56"/>
      <c r="GL753" s="56"/>
      <c r="GM753" s="56"/>
      <c r="GN753" s="56"/>
      <c r="GO753" s="56"/>
      <c r="GP753" s="56"/>
      <c r="GQ753" s="56"/>
      <c r="GR753" s="56"/>
      <c r="GS753" s="56"/>
      <c r="GT753" s="56"/>
      <c r="GU753" s="56"/>
      <c r="GV753" s="56"/>
      <c r="GW753" s="56"/>
      <c r="GX753" s="56"/>
      <c r="GY753" s="56"/>
      <c r="GZ753" s="56"/>
      <c r="HA753" s="56"/>
      <c r="HB753" s="56"/>
      <c r="HC753" s="56"/>
      <c r="HD753" s="56"/>
      <c r="HE753" s="56"/>
      <c r="HF753" s="56"/>
      <c r="HG753" s="56"/>
      <c r="HH753" s="56"/>
      <c r="HI753" s="56"/>
      <c r="HJ753" s="56"/>
      <c r="HK753" s="56"/>
      <c r="HL753" s="56"/>
      <c r="HM753" s="56"/>
      <c r="HN753" s="56"/>
      <c r="HO753" s="56"/>
      <c r="HP753" s="56"/>
      <c r="HQ753" s="56"/>
      <c r="HR753" s="56"/>
      <c r="HS753" s="56"/>
      <c r="HT753" s="56"/>
      <c r="HU753" s="56"/>
      <c r="HV753" s="56"/>
      <c r="HW753" s="56"/>
      <c r="HX753" s="56"/>
      <c r="HY753" s="56"/>
      <c r="HZ753" s="56"/>
      <c r="IA753" s="56"/>
      <c r="IB753" s="56"/>
      <c r="IC753" s="56"/>
      <c r="ID753" s="56"/>
      <c r="IE753" s="56"/>
      <c r="IF753" s="56"/>
      <c r="IG753" s="56"/>
      <c r="IH753" s="56"/>
      <c r="II753" s="56"/>
    </row>
    <row r="754" spans="3:243" x14ac:dyDescent="0.25">
      <c r="C754" s="56"/>
      <c r="D754" s="56"/>
      <c r="E754" s="56"/>
      <c r="F754" s="354"/>
      <c r="G754" s="354"/>
      <c r="H754" s="56"/>
      <c r="I754" s="56"/>
      <c r="J754" s="56"/>
      <c r="K754" s="56"/>
      <c r="L754" s="56"/>
      <c r="M754" s="598"/>
      <c r="N754" s="56"/>
      <c r="O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c r="BY754" s="56"/>
      <c r="BZ754" s="56"/>
      <c r="CA754" s="56"/>
      <c r="CB754" s="56"/>
      <c r="CC754" s="56"/>
      <c r="CD754" s="56"/>
      <c r="CE754" s="56"/>
      <c r="CF754" s="56"/>
      <c r="CG754" s="56"/>
      <c r="CH754" s="56"/>
      <c r="CI754" s="56"/>
      <c r="CJ754" s="56"/>
      <c r="CK754" s="56"/>
      <c r="CL754" s="56"/>
      <c r="CM754" s="56"/>
      <c r="CN754" s="56"/>
      <c r="CO754" s="56"/>
      <c r="CP754" s="56"/>
      <c r="CQ754" s="56"/>
      <c r="CR754" s="56"/>
      <c r="CS754" s="56"/>
      <c r="CT754" s="56"/>
      <c r="CU754" s="56"/>
      <c r="CV754" s="56"/>
      <c r="CW754" s="56"/>
      <c r="CX754" s="56"/>
      <c r="CY754" s="56"/>
      <c r="CZ754" s="56"/>
      <c r="DA754" s="56"/>
      <c r="DB754" s="56"/>
      <c r="DC754" s="56"/>
      <c r="DD754" s="56"/>
      <c r="DE754" s="56"/>
      <c r="DF754" s="56"/>
      <c r="DG754" s="56"/>
      <c r="DH754" s="56"/>
      <c r="DI754" s="56"/>
      <c r="DJ754" s="56"/>
      <c r="DK754" s="56"/>
      <c r="DL754" s="56"/>
      <c r="DM754" s="56"/>
      <c r="DN754" s="56"/>
      <c r="DO754" s="56"/>
      <c r="DP754" s="56"/>
      <c r="DQ754" s="56"/>
      <c r="DR754" s="56"/>
      <c r="DS754" s="56"/>
      <c r="DT754" s="56"/>
      <c r="DU754" s="56"/>
      <c r="DV754" s="56"/>
      <c r="DW754" s="56"/>
      <c r="DX754" s="56"/>
      <c r="DY754" s="56"/>
      <c r="DZ754" s="56"/>
      <c r="EA754" s="56"/>
      <c r="EB754" s="56"/>
      <c r="EC754" s="56"/>
      <c r="ED754" s="56"/>
      <c r="EE754" s="56"/>
      <c r="EF754" s="56"/>
      <c r="EG754" s="56"/>
      <c r="EH754" s="56"/>
      <c r="EI754" s="56"/>
      <c r="EJ754" s="56"/>
      <c r="EK754" s="56"/>
      <c r="EL754" s="56"/>
      <c r="EM754" s="56"/>
      <c r="EN754" s="56"/>
      <c r="EO754" s="56"/>
      <c r="EP754" s="56"/>
      <c r="EQ754" s="56"/>
      <c r="ER754" s="56"/>
      <c r="ES754" s="56"/>
      <c r="ET754" s="56"/>
      <c r="EU754" s="56"/>
      <c r="EV754" s="56"/>
      <c r="EW754" s="56"/>
      <c r="EX754" s="56"/>
      <c r="EY754" s="56"/>
      <c r="EZ754" s="56"/>
      <c r="FA754" s="56"/>
      <c r="FB754" s="56"/>
      <c r="FC754" s="56"/>
      <c r="FD754" s="56"/>
      <c r="FE754" s="56"/>
      <c r="FF754" s="56"/>
      <c r="FG754" s="56"/>
      <c r="FH754" s="56"/>
      <c r="FI754" s="56"/>
      <c r="FJ754" s="56"/>
      <c r="FK754" s="56"/>
      <c r="FL754" s="56"/>
      <c r="FM754" s="56"/>
      <c r="FN754" s="56"/>
      <c r="FO754" s="56"/>
      <c r="FP754" s="56"/>
      <c r="FQ754" s="56"/>
      <c r="FR754" s="56"/>
      <c r="FS754" s="56"/>
      <c r="FT754" s="56"/>
      <c r="FU754" s="56"/>
      <c r="FV754" s="56"/>
      <c r="FW754" s="56"/>
      <c r="FX754" s="56"/>
      <c r="FY754" s="56"/>
      <c r="FZ754" s="56"/>
      <c r="GA754" s="56"/>
      <c r="GB754" s="56"/>
      <c r="GC754" s="56"/>
      <c r="GD754" s="56"/>
      <c r="GE754" s="56"/>
      <c r="GF754" s="56"/>
      <c r="GG754" s="56"/>
      <c r="GH754" s="56"/>
      <c r="GI754" s="56"/>
      <c r="GJ754" s="56"/>
      <c r="GK754" s="56"/>
      <c r="GL754" s="56"/>
      <c r="GM754" s="56"/>
      <c r="GN754" s="56"/>
      <c r="GO754" s="56"/>
      <c r="GP754" s="56"/>
      <c r="GQ754" s="56"/>
      <c r="GR754" s="56"/>
      <c r="GS754" s="56"/>
      <c r="GT754" s="56"/>
      <c r="GU754" s="56"/>
      <c r="GV754" s="56"/>
      <c r="GW754" s="56"/>
      <c r="GX754" s="56"/>
      <c r="GY754" s="56"/>
      <c r="GZ754" s="56"/>
      <c r="HA754" s="56"/>
      <c r="HB754" s="56"/>
      <c r="HC754" s="56"/>
      <c r="HD754" s="56"/>
      <c r="HE754" s="56"/>
      <c r="HF754" s="56"/>
      <c r="HG754" s="56"/>
      <c r="HH754" s="56"/>
      <c r="HI754" s="56"/>
      <c r="HJ754" s="56"/>
      <c r="HK754" s="56"/>
      <c r="HL754" s="56"/>
      <c r="HM754" s="56"/>
      <c r="HN754" s="56"/>
      <c r="HO754" s="56"/>
      <c r="HP754" s="56"/>
      <c r="HQ754" s="56"/>
      <c r="HR754" s="56"/>
      <c r="HS754" s="56"/>
      <c r="HT754" s="56"/>
      <c r="HU754" s="56"/>
      <c r="HV754" s="56"/>
      <c r="HW754" s="56"/>
      <c r="HX754" s="56"/>
      <c r="HY754" s="56"/>
      <c r="HZ754" s="56"/>
      <c r="IA754" s="56"/>
      <c r="IB754" s="56"/>
      <c r="IC754" s="56"/>
      <c r="ID754" s="56"/>
      <c r="IE754" s="56"/>
      <c r="IF754" s="56"/>
      <c r="IG754" s="56"/>
      <c r="IH754" s="56"/>
      <c r="II754" s="56"/>
    </row>
    <row r="755" spans="3:243" x14ac:dyDescent="0.25">
      <c r="C755" s="56"/>
      <c r="D755" s="56"/>
      <c r="E755" s="56"/>
      <c r="F755" s="354"/>
      <c r="G755" s="354"/>
      <c r="H755" s="56"/>
      <c r="I755" s="56"/>
      <c r="J755" s="56"/>
      <c r="K755" s="56"/>
      <c r="L755" s="56"/>
      <c r="M755" s="598"/>
      <c r="N755" s="56"/>
      <c r="O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c r="BY755" s="56"/>
      <c r="BZ755" s="56"/>
      <c r="CA755" s="56"/>
      <c r="CB755" s="56"/>
      <c r="CC755" s="56"/>
      <c r="CD755" s="56"/>
      <c r="CE755" s="56"/>
      <c r="CF755" s="56"/>
      <c r="CG755" s="56"/>
      <c r="CH755" s="56"/>
      <c r="CI755" s="56"/>
      <c r="CJ755" s="56"/>
      <c r="CK755" s="56"/>
      <c r="CL755" s="56"/>
      <c r="CM755" s="56"/>
      <c r="CN755" s="56"/>
      <c r="CO755" s="56"/>
      <c r="CP755" s="56"/>
      <c r="CQ755" s="56"/>
      <c r="CR755" s="56"/>
      <c r="CS755" s="56"/>
      <c r="CT755" s="56"/>
      <c r="CU755" s="56"/>
      <c r="CV755" s="56"/>
      <c r="CW755" s="56"/>
      <c r="CX755" s="56"/>
      <c r="CY755" s="56"/>
      <c r="CZ755" s="56"/>
      <c r="DA755" s="56"/>
      <c r="DB755" s="56"/>
      <c r="DC755" s="56"/>
      <c r="DD755" s="56"/>
      <c r="DE755" s="56"/>
      <c r="DF755" s="56"/>
      <c r="DG755" s="56"/>
      <c r="DH755" s="56"/>
      <c r="DI755" s="56"/>
      <c r="DJ755" s="56"/>
      <c r="DK755" s="56"/>
      <c r="DL755" s="56"/>
      <c r="DM755" s="56"/>
      <c r="DN755" s="56"/>
      <c r="DO755" s="56"/>
      <c r="DP755" s="56"/>
      <c r="DQ755" s="56"/>
      <c r="DR755" s="56"/>
      <c r="DS755" s="56"/>
      <c r="DT755" s="56"/>
      <c r="DU755" s="56"/>
      <c r="DV755" s="56"/>
      <c r="DW755" s="56"/>
      <c r="DX755" s="56"/>
      <c r="DY755" s="56"/>
      <c r="DZ755" s="56"/>
      <c r="EA755" s="56"/>
      <c r="EB755" s="56"/>
      <c r="EC755" s="56"/>
      <c r="ED755" s="56"/>
      <c r="EE755" s="56"/>
      <c r="EF755" s="56"/>
      <c r="EG755" s="56"/>
      <c r="EH755" s="56"/>
      <c r="EI755" s="56"/>
      <c r="EJ755" s="56"/>
      <c r="EK755" s="56"/>
      <c r="EL755" s="56"/>
      <c r="EM755" s="56"/>
      <c r="EN755" s="56"/>
      <c r="EO755" s="56"/>
      <c r="EP755" s="56"/>
      <c r="EQ755" s="56"/>
      <c r="ER755" s="56"/>
      <c r="ES755" s="56"/>
      <c r="ET755" s="56"/>
      <c r="EU755" s="56"/>
      <c r="EV755" s="56"/>
      <c r="EW755" s="56"/>
      <c r="EX755" s="56"/>
      <c r="EY755" s="56"/>
      <c r="EZ755" s="56"/>
      <c r="FA755" s="56"/>
      <c r="FB755" s="56"/>
      <c r="FC755" s="56"/>
      <c r="FD755" s="56"/>
      <c r="FE755" s="56"/>
      <c r="FF755" s="56"/>
      <c r="FG755" s="56"/>
      <c r="FH755" s="56"/>
      <c r="FI755" s="56"/>
      <c r="FJ755" s="56"/>
      <c r="FK755" s="56"/>
      <c r="FL755" s="56"/>
      <c r="FM755" s="56"/>
      <c r="FN755" s="56"/>
      <c r="FO755" s="56"/>
      <c r="FP755" s="56"/>
      <c r="FQ755" s="56"/>
      <c r="FR755" s="56"/>
      <c r="FS755" s="56"/>
      <c r="FT755" s="56"/>
      <c r="FU755" s="56"/>
      <c r="FV755" s="56"/>
      <c r="FW755" s="56"/>
      <c r="FX755" s="56"/>
      <c r="FY755" s="56"/>
      <c r="FZ755" s="56"/>
      <c r="GA755" s="56"/>
      <c r="GB755" s="56"/>
      <c r="GC755" s="56"/>
      <c r="GD755" s="56"/>
      <c r="GE755" s="56"/>
      <c r="GF755" s="56"/>
      <c r="GG755" s="56"/>
      <c r="GH755" s="56"/>
      <c r="GI755" s="56"/>
      <c r="GJ755" s="56"/>
      <c r="GK755" s="56"/>
      <c r="GL755" s="56"/>
      <c r="GM755" s="56"/>
      <c r="GN755" s="56"/>
      <c r="GO755" s="56"/>
      <c r="GP755" s="56"/>
      <c r="GQ755" s="56"/>
      <c r="GR755" s="56"/>
      <c r="GS755" s="56"/>
      <c r="GT755" s="56"/>
      <c r="GU755" s="56"/>
      <c r="GV755" s="56"/>
      <c r="GW755" s="56"/>
      <c r="GX755" s="56"/>
      <c r="GY755" s="56"/>
      <c r="GZ755" s="56"/>
      <c r="HA755" s="56"/>
      <c r="HB755" s="56"/>
      <c r="HC755" s="56"/>
      <c r="HD755" s="56"/>
      <c r="HE755" s="56"/>
      <c r="HF755" s="56"/>
      <c r="HG755" s="56"/>
      <c r="HH755" s="56"/>
      <c r="HI755" s="56"/>
      <c r="HJ755" s="56"/>
      <c r="HK755" s="56"/>
      <c r="HL755" s="56"/>
      <c r="HM755" s="56"/>
      <c r="HN755" s="56"/>
      <c r="HO755" s="56"/>
      <c r="HP755" s="56"/>
      <c r="HQ755" s="56"/>
      <c r="HR755" s="56"/>
      <c r="HS755" s="56"/>
      <c r="HT755" s="56"/>
      <c r="HU755" s="56"/>
      <c r="HV755" s="56"/>
      <c r="HW755" s="56"/>
      <c r="HX755" s="56"/>
      <c r="HY755" s="56"/>
      <c r="HZ755" s="56"/>
      <c r="IA755" s="56"/>
      <c r="IB755" s="56"/>
      <c r="IC755" s="56"/>
      <c r="ID755" s="56"/>
      <c r="IE755" s="56"/>
      <c r="IF755" s="56"/>
      <c r="IG755" s="56"/>
      <c r="IH755" s="56"/>
      <c r="II755" s="56"/>
    </row>
    <row r="756" spans="3:243" x14ac:dyDescent="0.25">
      <c r="C756" s="56"/>
      <c r="D756" s="56"/>
      <c r="E756" s="56"/>
      <c r="F756" s="354"/>
      <c r="G756" s="354"/>
      <c r="H756" s="56"/>
      <c r="I756" s="56"/>
      <c r="J756" s="56"/>
      <c r="K756" s="56"/>
      <c r="L756" s="56"/>
      <c r="M756" s="598"/>
      <c r="N756" s="56"/>
      <c r="O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c r="BY756" s="56"/>
      <c r="BZ756" s="56"/>
      <c r="CA756" s="56"/>
      <c r="CB756" s="56"/>
      <c r="CC756" s="56"/>
      <c r="CD756" s="56"/>
      <c r="CE756" s="56"/>
      <c r="CF756" s="56"/>
      <c r="CG756" s="56"/>
      <c r="CH756" s="56"/>
      <c r="CI756" s="56"/>
      <c r="CJ756" s="56"/>
      <c r="CK756" s="56"/>
      <c r="CL756" s="56"/>
      <c r="CM756" s="56"/>
      <c r="CN756" s="56"/>
      <c r="CO756" s="56"/>
      <c r="CP756" s="56"/>
      <c r="CQ756" s="56"/>
      <c r="CR756" s="56"/>
      <c r="CS756" s="56"/>
      <c r="CT756" s="56"/>
      <c r="CU756" s="56"/>
      <c r="CV756" s="56"/>
      <c r="CW756" s="56"/>
      <c r="CX756" s="56"/>
      <c r="CY756" s="56"/>
      <c r="CZ756" s="56"/>
      <c r="DA756" s="56"/>
      <c r="DB756" s="56"/>
      <c r="DC756" s="56"/>
      <c r="DD756" s="56"/>
      <c r="DE756" s="56"/>
      <c r="DF756" s="56"/>
      <c r="DG756" s="56"/>
      <c r="DH756" s="56"/>
      <c r="DI756" s="56"/>
      <c r="DJ756" s="56"/>
      <c r="DK756" s="56"/>
      <c r="DL756" s="56"/>
      <c r="DM756" s="56"/>
      <c r="DN756" s="56"/>
      <c r="DO756" s="56"/>
      <c r="DP756" s="56"/>
      <c r="DQ756" s="56"/>
      <c r="DR756" s="56"/>
      <c r="DS756" s="56"/>
      <c r="DT756" s="56"/>
      <c r="DU756" s="56"/>
      <c r="DV756" s="56"/>
      <c r="DW756" s="56"/>
      <c r="DX756" s="56"/>
      <c r="DY756" s="56"/>
      <c r="DZ756" s="56"/>
      <c r="EA756" s="56"/>
      <c r="EB756" s="56"/>
      <c r="EC756" s="56"/>
      <c r="ED756" s="56"/>
      <c r="EE756" s="56"/>
      <c r="EF756" s="56"/>
      <c r="EG756" s="56"/>
      <c r="EH756" s="56"/>
      <c r="EI756" s="56"/>
      <c r="EJ756" s="56"/>
      <c r="EK756" s="56"/>
      <c r="EL756" s="56"/>
      <c r="EM756" s="56"/>
      <c r="EN756" s="56"/>
      <c r="EO756" s="56"/>
      <c r="EP756" s="56"/>
      <c r="EQ756" s="56"/>
      <c r="ER756" s="56"/>
      <c r="ES756" s="56"/>
      <c r="ET756" s="56"/>
      <c r="EU756" s="56"/>
      <c r="EV756" s="56"/>
      <c r="EW756" s="56"/>
      <c r="EX756" s="56"/>
      <c r="EY756" s="56"/>
      <c r="EZ756" s="56"/>
      <c r="FA756" s="56"/>
      <c r="FB756" s="56"/>
      <c r="FC756" s="56"/>
      <c r="FD756" s="56"/>
      <c r="FE756" s="56"/>
      <c r="FF756" s="56"/>
      <c r="FG756" s="56"/>
      <c r="FH756" s="56"/>
      <c r="FI756" s="56"/>
      <c r="FJ756" s="56"/>
      <c r="FK756" s="56"/>
      <c r="FL756" s="56"/>
      <c r="FM756" s="56"/>
      <c r="FN756" s="56"/>
      <c r="FO756" s="56"/>
      <c r="FP756" s="56"/>
      <c r="FQ756" s="56"/>
      <c r="FR756" s="56"/>
      <c r="FS756" s="56"/>
      <c r="FT756" s="56"/>
      <c r="FU756" s="56"/>
      <c r="FV756" s="56"/>
      <c r="FW756" s="56"/>
      <c r="FX756" s="56"/>
      <c r="FY756" s="56"/>
      <c r="FZ756" s="56"/>
      <c r="GA756" s="56"/>
      <c r="GB756" s="56"/>
      <c r="GC756" s="56"/>
      <c r="GD756" s="56"/>
      <c r="GE756" s="56"/>
      <c r="GF756" s="56"/>
      <c r="GG756" s="56"/>
      <c r="GH756" s="56"/>
      <c r="GI756" s="56"/>
      <c r="GJ756" s="56"/>
      <c r="GK756" s="56"/>
      <c r="GL756" s="56"/>
      <c r="GM756" s="56"/>
      <c r="GN756" s="56"/>
      <c r="GO756" s="56"/>
      <c r="GP756" s="56"/>
      <c r="GQ756" s="56"/>
      <c r="GR756" s="56"/>
      <c r="GS756" s="56"/>
      <c r="GT756" s="56"/>
      <c r="GU756" s="56"/>
      <c r="GV756" s="56"/>
      <c r="GW756" s="56"/>
      <c r="GX756" s="56"/>
      <c r="GY756" s="56"/>
      <c r="GZ756" s="56"/>
      <c r="HA756" s="56"/>
      <c r="HB756" s="56"/>
      <c r="HC756" s="56"/>
      <c r="HD756" s="56"/>
      <c r="HE756" s="56"/>
      <c r="HF756" s="56"/>
      <c r="HG756" s="56"/>
      <c r="HH756" s="56"/>
      <c r="HI756" s="56"/>
      <c r="HJ756" s="56"/>
      <c r="HK756" s="56"/>
      <c r="HL756" s="56"/>
      <c r="HM756" s="56"/>
      <c r="HN756" s="56"/>
      <c r="HO756" s="56"/>
      <c r="HP756" s="56"/>
      <c r="HQ756" s="56"/>
      <c r="HR756" s="56"/>
      <c r="HS756" s="56"/>
      <c r="HT756" s="56"/>
      <c r="HU756" s="56"/>
      <c r="HV756" s="56"/>
      <c r="HW756" s="56"/>
      <c r="HX756" s="56"/>
      <c r="HY756" s="56"/>
      <c r="HZ756" s="56"/>
      <c r="IA756" s="56"/>
      <c r="IB756" s="56"/>
      <c r="IC756" s="56"/>
      <c r="ID756" s="56"/>
      <c r="IE756" s="56"/>
      <c r="IF756" s="56"/>
      <c r="IG756" s="56"/>
      <c r="IH756" s="56"/>
      <c r="II756" s="56"/>
    </row>
    <row r="757" spans="3:243" x14ac:dyDescent="0.25">
      <c r="C757" s="56"/>
      <c r="D757" s="56"/>
      <c r="E757" s="56"/>
      <c r="F757" s="354"/>
      <c r="G757" s="354"/>
      <c r="H757" s="56"/>
      <c r="I757" s="56"/>
      <c r="J757" s="56"/>
      <c r="K757" s="56"/>
      <c r="L757" s="56"/>
      <c r="M757" s="598"/>
      <c r="N757" s="56"/>
      <c r="O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c r="BY757" s="56"/>
      <c r="BZ757" s="56"/>
      <c r="CA757" s="56"/>
      <c r="CB757" s="56"/>
      <c r="CC757" s="56"/>
      <c r="CD757" s="56"/>
      <c r="CE757" s="56"/>
      <c r="CF757" s="56"/>
      <c r="CG757" s="56"/>
      <c r="CH757" s="56"/>
      <c r="CI757" s="56"/>
      <c r="CJ757" s="56"/>
      <c r="CK757" s="56"/>
      <c r="CL757" s="56"/>
      <c r="CM757" s="56"/>
      <c r="CN757" s="56"/>
      <c r="CO757" s="56"/>
      <c r="CP757" s="56"/>
      <c r="CQ757" s="56"/>
      <c r="CR757" s="56"/>
      <c r="CS757" s="56"/>
      <c r="CT757" s="56"/>
      <c r="CU757" s="56"/>
      <c r="CV757" s="56"/>
      <c r="CW757" s="56"/>
      <c r="CX757" s="56"/>
      <c r="CY757" s="56"/>
      <c r="CZ757" s="56"/>
      <c r="DA757" s="56"/>
      <c r="DB757" s="56"/>
      <c r="DC757" s="56"/>
      <c r="DD757" s="56"/>
      <c r="DE757" s="56"/>
      <c r="DF757" s="56"/>
      <c r="DG757" s="56"/>
      <c r="DH757" s="56"/>
      <c r="DI757" s="56"/>
      <c r="DJ757" s="56"/>
      <c r="DK757" s="56"/>
      <c r="DL757" s="56"/>
      <c r="DM757" s="56"/>
      <c r="DN757" s="56"/>
      <c r="DO757" s="56"/>
      <c r="DP757" s="56"/>
      <c r="DQ757" s="56"/>
      <c r="DR757" s="56"/>
      <c r="DS757" s="56"/>
      <c r="DT757" s="56"/>
      <c r="DU757" s="56"/>
      <c r="DV757" s="56"/>
      <c r="DW757" s="56"/>
      <c r="DX757" s="56"/>
      <c r="DY757" s="56"/>
      <c r="DZ757" s="56"/>
      <c r="EA757" s="56"/>
      <c r="EB757" s="56"/>
      <c r="EC757" s="56"/>
      <c r="ED757" s="56"/>
      <c r="EE757" s="56"/>
      <c r="EF757" s="56"/>
      <c r="EG757" s="56"/>
      <c r="EH757" s="56"/>
      <c r="EI757" s="56"/>
      <c r="EJ757" s="56"/>
      <c r="EK757" s="56"/>
      <c r="EL757" s="56"/>
      <c r="EM757" s="56"/>
      <c r="EN757" s="56"/>
      <c r="EO757" s="56"/>
      <c r="EP757" s="56"/>
      <c r="EQ757" s="56"/>
      <c r="ER757" s="56"/>
      <c r="ES757" s="56"/>
      <c r="ET757" s="56"/>
      <c r="EU757" s="56"/>
      <c r="EV757" s="56"/>
      <c r="EW757" s="56"/>
      <c r="EX757" s="56"/>
      <c r="EY757" s="56"/>
      <c r="EZ757" s="56"/>
      <c r="FA757" s="56"/>
      <c r="FB757" s="56"/>
      <c r="FC757" s="56"/>
      <c r="FD757" s="56"/>
      <c r="FE757" s="56"/>
      <c r="FF757" s="56"/>
      <c r="FG757" s="56"/>
      <c r="FH757" s="56"/>
      <c r="FI757" s="56"/>
      <c r="FJ757" s="56"/>
      <c r="FK757" s="56"/>
      <c r="FL757" s="56"/>
      <c r="FM757" s="56"/>
      <c r="FN757" s="56"/>
      <c r="FO757" s="56"/>
      <c r="FP757" s="56"/>
      <c r="FQ757" s="56"/>
      <c r="FR757" s="56"/>
      <c r="FS757" s="56"/>
      <c r="FT757" s="56"/>
      <c r="FU757" s="56"/>
      <c r="FV757" s="56"/>
      <c r="FW757" s="56"/>
      <c r="FX757" s="56"/>
      <c r="FY757" s="56"/>
      <c r="FZ757" s="56"/>
      <c r="GA757" s="56"/>
      <c r="GB757" s="56"/>
      <c r="GC757" s="56"/>
      <c r="GD757" s="56"/>
      <c r="GE757" s="56"/>
      <c r="GF757" s="56"/>
      <c r="GG757" s="56"/>
      <c r="GH757" s="56"/>
      <c r="GI757" s="56"/>
      <c r="GJ757" s="56"/>
      <c r="GK757" s="56"/>
      <c r="GL757" s="56"/>
      <c r="GM757" s="56"/>
      <c r="GN757" s="56"/>
      <c r="GO757" s="56"/>
      <c r="GP757" s="56"/>
      <c r="GQ757" s="56"/>
      <c r="GR757" s="56"/>
      <c r="GS757" s="56"/>
      <c r="GT757" s="56"/>
      <c r="GU757" s="56"/>
      <c r="GV757" s="56"/>
      <c r="GW757" s="56"/>
      <c r="GX757" s="56"/>
      <c r="GY757" s="56"/>
      <c r="GZ757" s="56"/>
      <c r="HA757" s="56"/>
      <c r="HB757" s="56"/>
      <c r="HC757" s="56"/>
      <c r="HD757" s="56"/>
      <c r="HE757" s="56"/>
      <c r="HF757" s="56"/>
      <c r="HG757" s="56"/>
      <c r="HH757" s="56"/>
      <c r="HI757" s="56"/>
      <c r="HJ757" s="56"/>
      <c r="HK757" s="56"/>
      <c r="HL757" s="56"/>
      <c r="HM757" s="56"/>
      <c r="HN757" s="56"/>
      <c r="HO757" s="56"/>
      <c r="HP757" s="56"/>
      <c r="HQ757" s="56"/>
      <c r="HR757" s="56"/>
      <c r="HS757" s="56"/>
      <c r="HT757" s="56"/>
      <c r="HU757" s="56"/>
      <c r="HV757" s="56"/>
      <c r="HW757" s="56"/>
      <c r="HX757" s="56"/>
      <c r="HY757" s="56"/>
      <c r="HZ757" s="56"/>
      <c r="IA757" s="56"/>
      <c r="IB757" s="56"/>
      <c r="IC757" s="56"/>
      <c r="ID757" s="56"/>
      <c r="IE757" s="56"/>
      <c r="IF757" s="56"/>
      <c r="IG757" s="56"/>
      <c r="IH757" s="56"/>
      <c r="II757" s="56"/>
    </row>
    <row r="758" spans="3:243" x14ac:dyDescent="0.25">
      <c r="C758" s="56"/>
      <c r="D758" s="56"/>
      <c r="E758" s="56"/>
      <c r="F758" s="354"/>
      <c r="G758" s="354"/>
      <c r="H758" s="56"/>
      <c r="I758" s="56"/>
      <c r="J758" s="56"/>
      <c r="K758" s="56"/>
      <c r="L758" s="56"/>
      <c r="M758" s="598"/>
      <c r="N758" s="56"/>
      <c r="O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c r="BY758" s="56"/>
      <c r="BZ758" s="56"/>
      <c r="CA758" s="56"/>
      <c r="CB758" s="56"/>
      <c r="CC758" s="56"/>
      <c r="CD758" s="56"/>
      <c r="CE758" s="56"/>
      <c r="CF758" s="56"/>
      <c r="CG758" s="56"/>
      <c r="CH758" s="56"/>
      <c r="CI758" s="56"/>
      <c r="CJ758" s="56"/>
      <c r="CK758" s="56"/>
      <c r="CL758" s="56"/>
      <c r="CM758" s="56"/>
      <c r="CN758" s="56"/>
      <c r="CO758" s="56"/>
      <c r="CP758" s="56"/>
      <c r="CQ758" s="56"/>
      <c r="CR758" s="56"/>
      <c r="CS758" s="56"/>
      <c r="CT758" s="56"/>
      <c r="CU758" s="56"/>
      <c r="CV758" s="56"/>
      <c r="CW758" s="56"/>
      <c r="CX758" s="56"/>
      <c r="CY758" s="56"/>
      <c r="CZ758" s="56"/>
      <c r="DA758" s="56"/>
      <c r="DB758" s="56"/>
      <c r="DC758" s="56"/>
      <c r="DD758" s="56"/>
      <c r="DE758" s="56"/>
      <c r="DF758" s="56"/>
      <c r="DG758" s="56"/>
      <c r="DH758" s="56"/>
      <c r="DI758" s="56"/>
      <c r="DJ758" s="56"/>
      <c r="DK758" s="56"/>
      <c r="DL758" s="56"/>
      <c r="DM758" s="56"/>
      <c r="DN758" s="56"/>
      <c r="DO758" s="56"/>
      <c r="DP758" s="56"/>
      <c r="DQ758" s="56"/>
      <c r="DR758" s="56"/>
      <c r="DS758" s="56"/>
      <c r="DT758" s="56"/>
      <c r="DU758" s="56"/>
      <c r="DV758" s="56"/>
      <c r="DW758" s="56"/>
      <c r="DX758" s="56"/>
      <c r="DY758" s="56"/>
      <c r="DZ758" s="56"/>
      <c r="EA758" s="56"/>
      <c r="EB758" s="56"/>
      <c r="EC758" s="56"/>
      <c r="ED758" s="56"/>
      <c r="EE758" s="56"/>
      <c r="EF758" s="56"/>
      <c r="EG758" s="56"/>
      <c r="EH758" s="56"/>
      <c r="EI758" s="56"/>
      <c r="EJ758" s="56"/>
      <c r="EK758" s="56"/>
      <c r="EL758" s="56"/>
      <c r="EM758" s="56"/>
      <c r="EN758" s="56"/>
      <c r="EO758" s="56"/>
      <c r="EP758" s="56"/>
      <c r="EQ758" s="56"/>
      <c r="ER758" s="56"/>
      <c r="ES758" s="56"/>
      <c r="ET758" s="56"/>
      <c r="EU758" s="56"/>
      <c r="EV758" s="56"/>
      <c r="EW758" s="56"/>
      <c r="EX758" s="56"/>
      <c r="EY758" s="56"/>
      <c r="EZ758" s="56"/>
      <c r="FA758" s="56"/>
      <c r="FB758" s="56"/>
      <c r="FC758" s="56"/>
      <c r="FD758" s="56"/>
      <c r="FE758" s="56"/>
      <c r="FF758" s="56"/>
      <c r="FG758" s="56"/>
      <c r="FH758" s="56"/>
      <c r="FI758" s="56"/>
      <c r="FJ758" s="56"/>
      <c r="FK758" s="56"/>
      <c r="FL758" s="56"/>
      <c r="FM758" s="56"/>
      <c r="FN758" s="56"/>
      <c r="FO758" s="56"/>
      <c r="FP758" s="56"/>
      <c r="FQ758" s="56"/>
      <c r="FR758" s="56"/>
      <c r="FS758" s="56"/>
      <c r="FT758" s="56"/>
      <c r="FU758" s="56"/>
      <c r="FV758" s="56"/>
      <c r="FW758" s="56"/>
      <c r="FX758" s="56"/>
      <c r="FY758" s="56"/>
      <c r="FZ758" s="56"/>
      <c r="GA758" s="56"/>
      <c r="GB758" s="56"/>
      <c r="GC758" s="56"/>
      <c r="GD758" s="56"/>
      <c r="GE758" s="56"/>
      <c r="GF758" s="56"/>
      <c r="GG758" s="56"/>
      <c r="GH758" s="56"/>
      <c r="GI758" s="56"/>
      <c r="GJ758" s="56"/>
      <c r="GK758" s="56"/>
      <c r="GL758" s="56"/>
      <c r="GM758" s="56"/>
      <c r="GN758" s="56"/>
      <c r="GO758" s="56"/>
      <c r="GP758" s="56"/>
      <c r="GQ758" s="56"/>
      <c r="GR758" s="56"/>
      <c r="GS758" s="56"/>
      <c r="GT758" s="56"/>
      <c r="GU758" s="56"/>
      <c r="GV758" s="56"/>
      <c r="GW758" s="56"/>
      <c r="GX758" s="56"/>
      <c r="GY758" s="56"/>
      <c r="GZ758" s="56"/>
      <c r="HA758" s="56"/>
      <c r="HB758" s="56"/>
      <c r="HC758" s="56"/>
      <c r="HD758" s="56"/>
      <c r="HE758" s="56"/>
      <c r="HF758" s="56"/>
      <c r="HG758" s="56"/>
      <c r="HH758" s="56"/>
      <c r="HI758" s="56"/>
      <c r="HJ758" s="56"/>
      <c r="HK758" s="56"/>
      <c r="HL758" s="56"/>
      <c r="HM758" s="56"/>
      <c r="HN758" s="56"/>
      <c r="HO758" s="56"/>
      <c r="HP758" s="56"/>
      <c r="HQ758" s="56"/>
      <c r="HR758" s="56"/>
      <c r="HS758" s="56"/>
      <c r="HT758" s="56"/>
      <c r="HU758" s="56"/>
      <c r="HV758" s="56"/>
      <c r="HW758" s="56"/>
      <c r="HX758" s="56"/>
      <c r="HY758" s="56"/>
      <c r="HZ758" s="56"/>
      <c r="IA758" s="56"/>
      <c r="IB758" s="56"/>
      <c r="IC758" s="56"/>
      <c r="ID758" s="56"/>
      <c r="IE758" s="56"/>
      <c r="IF758" s="56"/>
      <c r="IG758" s="56"/>
      <c r="IH758" s="56"/>
      <c r="II758" s="56"/>
    </row>
    <row r="759" spans="3:243" x14ac:dyDescent="0.25">
      <c r="C759" s="56"/>
      <c r="D759" s="56"/>
      <c r="E759" s="56"/>
      <c r="F759" s="354"/>
      <c r="G759" s="354"/>
      <c r="H759" s="56"/>
      <c r="I759" s="56"/>
      <c r="J759" s="56"/>
      <c r="K759" s="56"/>
      <c r="L759" s="56"/>
      <c r="M759" s="598"/>
      <c r="N759" s="56"/>
      <c r="O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c r="BY759" s="56"/>
      <c r="BZ759" s="56"/>
      <c r="CA759" s="56"/>
      <c r="CB759" s="56"/>
      <c r="CC759" s="56"/>
      <c r="CD759" s="56"/>
      <c r="CE759" s="56"/>
      <c r="CF759" s="56"/>
      <c r="CG759" s="56"/>
      <c r="CH759" s="56"/>
      <c r="CI759" s="56"/>
      <c r="CJ759" s="56"/>
      <c r="CK759" s="56"/>
      <c r="CL759" s="56"/>
      <c r="CM759" s="56"/>
      <c r="CN759" s="56"/>
      <c r="CO759" s="56"/>
      <c r="CP759" s="56"/>
      <c r="CQ759" s="56"/>
      <c r="CR759" s="56"/>
      <c r="CS759" s="56"/>
      <c r="CT759" s="56"/>
      <c r="CU759" s="56"/>
      <c r="CV759" s="56"/>
      <c r="CW759" s="56"/>
      <c r="CX759" s="56"/>
      <c r="CY759" s="56"/>
      <c r="CZ759" s="56"/>
      <c r="DA759" s="56"/>
      <c r="DB759" s="56"/>
      <c r="DC759" s="56"/>
      <c r="DD759" s="56"/>
      <c r="DE759" s="56"/>
      <c r="DF759" s="56"/>
      <c r="DG759" s="56"/>
      <c r="DH759" s="56"/>
      <c r="DI759" s="56"/>
      <c r="DJ759" s="56"/>
      <c r="DK759" s="56"/>
      <c r="DL759" s="56"/>
      <c r="DM759" s="56"/>
      <c r="DN759" s="56"/>
      <c r="DO759" s="56"/>
      <c r="DP759" s="56"/>
      <c r="DQ759" s="56"/>
      <c r="DR759" s="56"/>
      <c r="DS759" s="56"/>
      <c r="DT759" s="56"/>
      <c r="DU759" s="56"/>
      <c r="DV759" s="56"/>
      <c r="DW759" s="56"/>
      <c r="DX759" s="56"/>
      <c r="DY759" s="56"/>
      <c r="DZ759" s="56"/>
      <c r="EA759" s="56"/>
      <c r="EB759" s="56"/>
      <c r="EC759" s="56"/>
      <c r="ED759" s="56"/>
      <c r="EE759" s="56"/>
      <c r="EF759" s="56"/>
      <c r="EG759" s="56"/>
      <c r="EH759" s="56"/>
      <c r="EI759" s="56"/>
      <c r="EJ759" s="56"/>
      <c r="EK759" s="56"/>
      <c r="EL759" s="56"/>
      <c r="EM759" s="56"/>
      <c r="EN759" s="56"/>
      <c r="EO759" s="56"/>
      <c r="EP759" s="56"/>
      <c r="EQ759" s="56"/>
      <c r="ER759" s="56"/>
      <c r="ES759" s="56"/>
      <c r="ET759" s="56"/>
      <c r="EU759" s="56"/>
      <c r="EV759" s="56"/>
      <c r="EW759" s="56"/>
      <c r="EX759" s="56"/>
      <c r="EY759" s="56"/>
      <c r="EZ759" s="56"/>
      <c r="FA759" s="56"/>
      <c r="FB759" s="56"/>
      <c r="FC759" s="56"/>
      <c r="FD759" s="56"/>
      <c r="FE759" s="56"/>
      <c r="FF759" s="56"/>
      <c r="FG759" s="56"/>
      <c r="FH759" s="56"/>
      <c r="FI759" s="56"/>
      <c r="FJ759" s="56"/>
      <c r="FK759" s="56"/>
      <c r="FL759" s="56"/>
      <c r="FM759" s="56"/>
      <c r="FN759" s="56"/>
      <c r="FO759" s="56"/>
      <c r="FP759" s="56"/>
      <c r="FQ759" s="56"/>
      <c r="FR759" s="56"/>
      <c r="FS759" s="56"/>
      <c r="FT759" s="56"/>
      <c r="FU759" s="56"/>
      <c r="FV759" s="56"/>
      <c r="FW759" s="56"/>
      <c r="FX759" s="56"/>
      <c r="FY759" s="56"/>
      <c r="FZ759" s="56"/>
      <c r="GA759" s="56"/>
      <c r="GB759" s="56"/>
      <c r="GC759" s="56"/>
      <c r="GD759" s="56"/>
      <c r="GE759" s="56"/>
      <c r="GF759" s="56"/>
      <c r="GG759" s="56"/>
      <c r="GH759" s="56"/>
      <c r="GI759" s="56"/>
      <c r="GJ759" s="56"/>
      <c r="GK759" s="56"/>
      <c r="GL759" s="56"/>
      <c r="GM759" s="56"/>
      <c r="GN759" s="56"/>
      <c r="GO759" s="56"/>
      <c r="GP759" s="56"/>
      <c r="GQ759" s="56"/>
      <c r="GR759" s="56"/>
      <c r="GS759" s="56"/>
      <c r="GT759" s="56"/>
      <c r="GU759" s="56"/>
      <c r="GV759" s="56"/>
      <c r="GW759" s="56"/>
      <c r="GX759" s="56"/>
      <c r="GY759" s="56"/>
      <c r="GZ759" s="56"/>
      <c r="HA759" s="56"/>
      <c r="HB759" s="56"/>
      <c r="HC759" s="56"/>
      <c r="HD759" s="56"/>
      <c r="HE759" s="56"/>
      <c r="HF759" s="56"/>
      <c r="HG759" s="56"/>
      <c r="HH759" s="56"/>
      <c r="HI759" s="56"/>
      <c r="HJ759" s="56"/>
      <c r="HK759" s="56"/>
      <c r="HL759" s="56"/>
      <c r="HM759" s="56"/>
      <c r="HN759" s="56"/>
      <c r="HO759" s="56"/>
      <c r="HP759" s="56"/>
      <c r="HQ759" s="56"/>
      <c r="HR759" s="56"/>
      <c r="HS759" s="56"/>
      <c r="HT759" s="56"/>
      <c r="HU759" s="56"/>
      <c r="HV759" s="56"/>
      <c r="HW759" s="56"/>
      <c r="HX759" s="56"/>
      <c r="HY759" s="56"/>
      <c r="HZ759" s="56"/>
      <c r="IA759" s="56"/>
      <c r="IB759" s="56"/>
      <c r="IC759" s="56"/>
      <c r="ID759" s="56"/>
      <c r="IE759" s="56"/>
      <c r="IF759" s="56"/>
      <c r="IG759" s="56"/>
      <c r="IH759" s="56"/>
      <c r="II759" s="56"/>
    </row>
    <row r="760" spans="3:243" x14ac:dyDescent="0.25">
      <c r="C760" s="56"/>
      <c r="D760" s="56"/>
      <c r="E760" s="56"/>
      <c r="F760" s="354"/>
      <c r="G760" s="354"/>
      <c r="H760" s="56"/>
      <c r="I760" s="56"/>
      <c r="J760" s="56"/>
      <c r="K760" s="56"/>
      <c r="L760" s="56"/>
      <c r="M760" s="598"/>
      <c r="N760" s="56"/>
      <c r="O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c r="BY760" s="56"/>
      <c r="BZ760" s="56"/>
      <c r="CA760" s="56"/>
      <c r="CB760" s="56"/>
      <c r="CC760" s="56"/>
      <c r="CD760" s="56"/>
      <c r="CE760" s="56"/>
      <c r="CF760" s="56"/>
      <c r="CG760" s="56"/>
      <c r="CH760" s="56"/>
      <c r="CI760" s="56"/>
      <c r="CJ760" s="56"/>
      <c r="CK760" s="56"/>
      <c r="CL760" s="56"/>
      <c r="CM760" s="56"/>
      <c r="CN760" s="56"/>
      <c r="CO760" s="56"/>
      <c r="CP760" s="56"/>
      <c r="CQ760" s="56"/>
      <c r="CR760" s="56"/>
      <c r="CS760" s="56"/>
      <c r="CT760" s="56"/>
      <c r="CU760" s="56"/>
      <c r="CV760" s="56"/>
      <c r="CW760" s="56"/>
      <c r="CX760" s="56"/>
      <c r="CY760" s="56"/>
      <c r="CZ760" s="56"/>
      <c r="DA760" s="56"/>
      <c r="DB760" s="56"/>
      <c r="DC760" s="56"/>
      <c r="DD760" s="56"/>
      <c r="DE760" s="56"/>
      <c r="DF760" s="56"/>
      <c r="DG760" s="56"/>
      <c r="DH760" s="56"/>
      <c r="DI760" s="56"/>
      <c r="DJ760" s="56"/>
      <c r="DK760" s="56"/>
      <c r="DL760" s="56"/>
      <c r="DM760" s="56"/>
      <c r="DN760" s="56"/>
      <c r="DO760" s="56"/>
      <c r="DP760" s="56"/>
      <c r="DQ760" s="56"/>
      <c r="DR760" s="56"/>
      <c r="DS760" s="56"/>
      <c r="DT760" s="56"/>
      <c r="DU760" s="56"/>
      <c r="DV760" s="56"/>
      <c r="DW760" s="56"/>
      <c r="DX760" s="56"/>
      <c r="DY760" s="56"/>
      <c r="DZ760" s="56"/>
      <c r="EA760" s="56"/>
      <c r="EB760" s="56"/>
      <c r="EC760" s="56"/>
      <c r="ED760" s="56"/>
      <c r="EE760" s="56"/>
      <c r="EF760" s="56"/>
      <c r="EG760" s="56"/>
      <c r="EH760" s="56"/>
      <c r="EI760" s="56"/>
      <c r="EJ760" s="56"/>
      <c r="EK760" s="56"/>
      <c r="EL760" s="56"/>
      <c r="EM760" s="56"/>
      <c r="EN760" s="56"/>
      <c r="EO760" s="56"/>
      <c r="EP760" s="56"/>
      <c r="EQ760" s="56"/>
      <c r="ER760" s="56"/>
      <c r="ES760" s="56"/>
      <c r="ET760" s="56"/>
      <c r="EU760" s="56"/>
      <c r="EV760" s="56"/>
      <c r="EW760" s="56"/>
      <c r="EX760" s="56"/>
      <c r="EY760" s="56"/>
      <c r="EZ760" s="56"/>
      <c r="FA760" s="56"/>
      <c r="FB760" s="56"/>
      <c r="FC760" s="56"/>
      <c r="FD760" s="56"/>
      <c r="FE760" s="56"/>
      <c r="FF760" s="56"/>
      <c r="FG760" s="56"/>
      <c r="FH760" s="56"/>
      <c r="FI760" s="56"/>
      <c r="FJ760" s="56"/>
      <c r="FK760" s="56"/>
      <c r="FL760" s="56"/>
      <c r="FM760" s="56"/>
      <c r="FN760" s="56"/>
      <c r="FO760" s="56"/>
      <c r="FP760" s="56"/>
      <c r="FQ760" s="56"/>
      <c r="FR760" s="56"/>
      <c r="FS760" s="56"/>
      <c r="FT760" s="56"/>
      <c r="FU760" s="56"/>
      <c r="FV760" s="56"/>
      <c r="FW760" s="56"/>
      <c r="FX760" s="56"/>
      <c r="FY760" s="56"/>
      <c r="FZ760" s="56"/>
      <c r="GA760" s="56"/>
      <c r="GB760" s="56"/>
      <c r="GC760" s="56"/>
      <c r="GD760" s="56"/>
      <c r="GE760" s="56"/>
      <c r="GF760" s="56"/>
      <c r="GG760" s="56"/>
      <c r="GH760" s="56"/>
      <c r="GI760" s="56"/>
      <c r="GJ760" s="56"/>
      <c r="GK760" s="56"/>
      <c r="GL760" s="56"/>
      <c r="GM760" s="56"/>
      <c r="GN760" s="56"/>
      <c r="GO760" s="56"/>
      <c r="GP760" s="56"/>
      <c r="GQ760" s="56"/>
      <c r="GR760" s="56"/>
      <c r="GS760" s="56"/>
      <c r="GT760" s="56"/>
      <c r="GU760" s="56"/>
      <c r="GV760" s="56"/>
      <c r="GW760" s="56"/>
      <c r="GX760" s="56"/>
      <c r="GY760" s="56"/>
      <c r="GZ760" s="56"/>
      <c r="HA760" s="56"/>
      <c r="HB760" s="56"/>
      <c r="HC760" s="56"/>
      <c r="HD760" s="56"/>
      <c r="HE760" s="56"/>
      <c r="HF760" s="56"/>
      <c r="HG760" s="56"/>
      <c r="HH760" s="56"/>
      <c r="HI760" s="56"/>
      <c r="HJ760" s="56"/>
      <c r="HK760" s="56"/>
      <c r="HL760" s="56"/>
      <c r="HM760" s="56"/>
      <c r="HN760" s="56"/>
      <c r="HO760" s="56"/>
      <c r="HP760" s="56"/>
      <c r="HQ760" s="56"/>
      <c r="HR760" s="56"/>
      <c r="HS760" s="56"/>
      <c r="HT760" s="56"/>
      <c r="HU760" s="56"/>
      <c r="HV760" s="56"/>
      <c r="HW760" s="56"/>
      <c r="HX760" s="56"/>
      <c r="HY760" s="56"/>
      <c r="HZ760" s="56"/>
      <c r="IA760" s="56"/>
      <c r="IB760" s="56"/>
      <c r="IC760" s="56"/>
      <c r="ID760" s="56"/>
      <c r="IE760" s="56"/>
      <c r="IF760" s="56"/>
      <c r="IG760" s="56"/>
      <c r="IH760" s="56"/>
      <c r="II760" s="56"/>
    </row>
    <row r="761" spans="3:243" x14ac:dyDescent="0.25">
      <c r="C761" s="56"/>
      <c r="D761" s="56"/>
      <c r="E761" s="56"/>
      <c r="F761" s="354"/>
      <c r="G761" s="354"/>
      <c r="H761" s="56"/>
      <c r="I761" s="56"/>
      <c r="J761" s="56"/>
      <c r="K761" s="56"/>
      <c r="L761" s="56"/>
      <c r="M761" s="598"/>
      <c r="N761" s="56"/>
      <c r="O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c r="BY761" s="56"/>
      <c r="BZ761" s="56"/>
      <c r="CA761" s="56"/>
      <c r="CB761" s="56"/>
      <c r="CC761" s="56"/>
      <c r="CD761" s="56"/>
      <c r="CE761" s="56"/>
      <c r="CF761" s="56"/>
      <c r="CG761" s="56"/>
      <c r="CH761" s="56"/>
      <c r="CI761" s="56"/>
      <c r="CJ761" s="56"/>
      <c r="CK761" s="56"/>
      <c r="CL761" s="56"/>
      <c r="CM761" s="56"/>
      <c r="CN761" s="56"/>
      <c r="CO761" s="56"/>
      <c r="CP761" s="56"/>
      <c r="CQ761" s="56"/>
      <c r="CR761" s="56"/>
      <c r="CS761" s="56"/>
      <c r="CT761" s="56"/>
      <c r="CU761" s="56"/>
      <c r="CV761" s="56"/>
      <c r="CW761" s="56"/>
      <c r="CX761" s="56"/>
      <c r="CY761" s="56"/>
      <c r="CZ761" s="56"/>
      <c r="DA761" s="56"/>
      <c r="DB761" s="56"/>
      <c r="DC761" s="56"/>
      <c r="DD761" s="56"/>
      <c r="DE761" s="56"/>
      <c r="DF761" s="56"/>
      <c r="DG761" s="56"/>
      <c r="DH761" s="56"/>
      <c r="DI761" s="56"/>
      <c r="DJ761" s="56"/>
      <c r="DK761" s="56"/>
      <c r="DL761" s="56"/>
      <c r="DM761" s="56"/>
      <c r="DN761" s="56"/>
      <c r="DO761" s="56"/>
      <c r="DP761" s="56"/>
      <c r="DQ761" s="56"/>
      <c r="DR761" s="56"/>
      <c r="DS761" s="56"/>
      <c r="DT761" s="56"/>
      <c r="DU761" s="56"/>
      <c r="DV761" s="56"/>
      <c r="DW761" s="56"/>
      <c r="DX761" s="56"/>
      <c r="DY761" s="56"/>
      <c r="DZ761" s="56"/>
      <c r="EA761" s="56"/>
      <c r="EB761" s="56"/>
      <c r="EC761" s="56"/>
      <c r="ED761" s="56"/>
      <c r="EE761" s="56"/>
      <c r="EF761" s="56"/>
      <c r="EG761" s="56"/>
      <c r="EH761" s="56"/>
      <c r="EI761" s="56"/>
      <c r="EJ761" s="56"/>
      <c r="EK761" s="56"/>
      <c r="EL761" s="56"/>
      <c r="EM761" s="56"/>
      <c r="EN761" s="56"/>
      <c r="EO761" s="56"/>
      <c r="EP761" s="56"/>
      <c r="EQ761" s="56"/>
      <c r="ER761" s="56"/>
      <c r="ES761" s="56"/>
      <c r="ET761" s="56"/>
      <c r="EU761" s="56"/>
      <c r="EV761" s="56"/>
      <c r="EW761" s="56"/>
      <c r="EX761" s="56"/>
      <c r="EY761" s="56"/>
      <c r="EZ761" s="56"/>
      <c r="FA761" s="56"/>
      <c r="FB761" s="56"/>
      <c r="FC761" s="56"/>
      <c r="FD761" s="56"/>
      <c r="FE761" s="56"/>
      <c r="FF761" s="56"/>
      <c r="FG761" s="56"/>
      <c r="FH761" s="56"/>
      <c r="FI761" s="56"/>
      <c r="FJ761" s="56"/>
      <c r="FK761" s="56"/>
      <c r="FL761" s="56"/>
      <c r="FM761" s="56"/>
      <c r="FN761" s="56"/>
      <c r="FO761" s="56"/>
      <c r="FP761" s="56"/>
      <c r="FQ761" s="56"/>
      <c r="FR761" s="56"/>
      <c r="FS761" s="56"/>
      <c r="FT761" s="56"/>
      <c r="FU761" s="56"/>
      <c r="FV761" s="56"/>
      <c r="FW761" s="56"/>
      <c r="FX761" s="56"/>
      <c r="FY761" s="56"/>
      <c r="FZ761" s="56"/>
      <c r="GA761" s="56"/>
      <c r="GB761" s="56"/>
      <c r="GC761" s="56"/>
      <c r="GD761" s="56"/>
      <c r="GE761" s="56"/>
      <c r="GF761" s="56"/>
      <c r="GG761" s="56"/>
      <c r="GH761" s="56"/>
      <c r="GI761" s="56"/>
      <c r="GJ761" s="56"/>
      <c r="GK761" s="56"/>
      <c r="GL761" s="56"/>
      <c r="GM761" s="56"/>
      <c r="GN761" s="56"/>
      <c r="GO761" s="56"/>
      <c r="GP761" s="56"/>
      <c r="GQ761" s="56"/>
      <c r="GR761" s="56"/>
      <c r="GS761" s="56"/>
      <c r="GT761" s="56"/>
      <c r="GU761" s="56"/>
      <c r="GV761" s="56"/>
      <c r="GW761" s="56"/>
      <c r="GX761" s="56"/>
      <c r="GY761" s="56"/>
      <c r="GZ761" s="56"/>
      <c r="HA761" s="56"/>
      <c r="HB761" s="56"/>
      <c r="HC761" s="56"/>
      <c r="HD761" s="56"/>
      <c r="HE761" s="56"/>
      <c r="HF761" s="56"/>
      <c r="HG761" s="56"/>
      <c r="HH761" s="56"/>
      <c r="HI761" s="56"/>
      <c r="HJ761" s="56"/>
      <c r="HK761" s="56"/>
      <c r="HL761" s="56"/>
      <c r="HM761" s="56"/>
      <c r="HN761" s="56"/>
      <c r="HO761" s="56"/>
      <c r="HP761" s="56"/>
      <c r="HQ761" s="56"/>
      <c r="HR761" s="56"/>
      <c r="HS761" s="56"/>
      <c r="HT761" s="56"/>
      <c r="HU761" s="56"/>
      <c r="HV761" s="56"/>
      <c r="HW761" s="56"/>
      <c r="HX761" s="56"/>
      <c r="HY761" s="56"/>
      <c r="HZ761" s="56"/>
      <c r="IA761" s="56"/>
      <c r="IB761" s="56"/>
      <c r="IC761" s="56"/>
      <c r="ID761" s="56"/>
      <c r="IE761" s="56"/>
      <c r="IF761" s="56"/>
      <c r="IG761" s="56"/>
      <c r="IH761" s="56"/>
      <c r="II761" s="56"/>
    </row>
    <row r="762" spans="3:243" x14ac:dyDescent="0.25">
      <c r="C762" s="56"/>
      <c r="D762" s="56"/>
      <c r="E762" s="56"/>
      <c r="F762" s="354"/>
      <c r="G762" s="354"/>
      <c r="H762" s="56"/>
      <c r="I762" s="56"/>
      <c r="J762" s="56"/>
      <c r="K762" s="56"/>
      <c r="L762" s="56"/>
      <c r="M762" s="598"/>
      <c r="N762" s="56"/>
      <c r="O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c r="BY762" s="56"/>
      <c r="BZ762" s="56"/>
      <c r="CA762" s="56"/>
      <c r="CB762" s="56"/>
      <c r="CC762" s="56"/>
      <c r="CD762" s="56"/>
      <c r="CE762" s="56"/>
      <c r="CF762" s="56"/>
      <c r="CG762" s="56"/>
      <c r="CH762" s="56"/>
      <c r="CI762" s="56"/>
      <c r="CJ762" s="56"/>
      <c r="CK762" s="56"/>
      <c r="CL762" s="56"/>
      <c r="CM762" s="56"/>
      <c r="CN762" s="56"/>
      <c r="CO762" s="56"/>
      <c r="CP762" s="56"/>
      <c r="CQ762" s="56"/>
      <c r="CR762" s="56"/>
      <c r="CS762" s="56"/>
      <c r="CT762" s="56"/>
      <c r="CU762" s="56"/>
      <c r="CV762" s="56"/>
      <c r="CW762" s="56"/>
      <c r="CX762" s="56"/>
      <c r="CY762" s="56"/>
      <c r="CZ762" s="56"/>
      <c r="DA762" s="56"/>
      <c r="DB762" s="56"/>
      <c r="DC762" s="56"/>
      <c r="DD762" s="56"/>
      <c r="DE762" s="56"/>
      <c r="DF762" s="56"/>
      <c r="DG762" s="56"/>
      <c r="DH762" s="56"/>
      <c r="DI762" s="56"/>
      <c r="DJ762" s="56"/>
      <c r="DK762" s="56"/>
      <c r="DL762" s="56"/>
      <c r="DM762" s="56"/>
      <c r="DN762" s="56"/>
      <c r="DO762" s="56"/>
      <c r="DP762" s="56"/>
      <c r="DQ762" s="56"/>
      <c r="DR762" s="56"/>
      <c r="DS762" s="56"/>
      <c r="DT762" s="56"/>
      <c r="DU762" s="56"/>
      <c r="DV762" s="56"/>
      <c r="DW762" s="56"/>
      <c r="DX762" s="56"/>
      <c r="DY762" s="56"/>
      <c r="DZ762" s="56"/>
      <c r="EA762" s="56"/>
      <c r="EB762" s="56"/>
      <c r="EC762" s="56"/>
      <c r="ED762" s="56"/>
      <c r="EE762" s="56"/>
      <c r="EF762" s="56"/>
      <c r="EG762" s="56"/>
      <c r="EH762" s="56"/>
      <c r="EI762" s="56"/>
      <c r="EJ762" s="56"/>
      <c r="EK762" s="56"/>
      <c r="EL762" s="56"/>
      <c r="EM762" s="56"/>
      <c r="EN762" s="56"/>
      <c r="EO762" s="56"/>
      <c r="EP762" s="56"/>
      <c r="EQ762" s="56"/>
      <c r="ER762" s="56"/>
      <c r="ES762" s="56"/>
      <c r="ET762" s="56"/>
      <c r="EU762" s="56"/>
      <c r="EV762" s="56"/>
      <c r="EW762" s="56"/>
      <c r="EX762" s="56"/>
      <c r="EY762" s="56"/>
      <c r="EZ762" s="56"/>
      <c r="FA762" s="56"/>
      <c r="FB762" s="56"/>
      <c r="FC762" s="56"/>
      <c r="FD762" s="56"/>
      <c r="FE762" s="56"/>
      <c r="FF762" s="56"/>
      <c r="FG762" s="56"/>
      <c r="FH762" s="56"/>
      <c r="FI762" s="56"/>
      <c r="FJ762" s="56"/>
      <c r="FK762" s="56"/>
      <c r="FL762" s="56"/>
      <c r="FM762" s="56"/>
      <c r="FN762" s="56"/>
      <c r="FO762" s="56"/>
      <c r="FP762" s="56"/>
      <c r="FQ762" s="56"/>
      <c r="FR762" s="56"/>
      <c r="FS762" s="56"/>
      <c r="FT762" s="56"/>
      <c r="FU762" s="56"/>
      <c r="FV762" s="56"/>
      <c r="FW762" s="56"/>
      <c r="FX762" s="56"/>
      <c r="FY762" s="56"/>
      <c r="FZ762" s="56"/>
      <c r="GA762" s="56"/>
      <c r="GB762" s="56"/>
      <c r="GC762" s="56"/>
      <c r="GD762" s="56"/>
      <c r="GE762" s="56"/>
      <c r="GF762" s="56"/>
      <c r="GG762" s="56"/>
      <c r="GH762" s="56"/>
      <c r="GI762" s="56"/>
      <c r="GJ762" s="56"/>
      <c r="GK762" s="56"/>
      <c r="GL762" s="56"/>
      <c r="GM762" s="56"/>
      <c r="GN762" s="56"/>
      <c r="GO762" s="56"/>
      <c r="GP762" s="56"/>
      <c r="GQ762" s="56"/>
      <c r="GR762" s="56"/>
      <c r="GS762" s="56"/>
      <c r="GT762" s="56"/>
      <c r="GU762" s="56"/>
      <c r="GV762" s="56"/>
      <c r="GW762" s="56"/>
      <c r="GX762" s="56"/>
      <c r="GY762" s="56"/>
      <c r="GZ762" s="56"/>
      <c r="HA762" s="56"/>
      <c r="HB762" s="56"/>
      <c r="HC762" s="56"/>
      <c r="HD762" s="56"/>
      <c r="HE762" s="56"/>
      <c r="HF762" s="56"/>
      <c r="HG762" s="56"/>
      <c r="HH762" s="56"/>
      <c r="HI762" s="56"/>
      <c r="HJ762" s="56"/>
      <c r="HK762" s="56"/>
      <c r="HL762" s="56"/>
      <c r="HM762" s="56"/>
      <c r="HN762" s="56"/>
      <c r="HO762" s="56"/>
      <c r="HP762" s="56"/>
      <c r="HQ762" s="56"/>
      <c r="HR762" s="56"/>
      <c r="HS762" s="56"/>
      <c r="HT762" s="56"/>
      <c r="HU762" s="56"/>
      <c r="HV762" s="56"/>
      <c r="HW762" s="56"/>
      <c r="HX762" s="56"/>
      <c r="HY762" s="56"/>
      <c r="HZ762" s="56"/>
      <c r="IA762" s="56"/>
      <c r="IB762" s="56"/>
      <c r="IC762" s="56"/>
      <c r="ID762" s="56"/>
      <c r="IE762" s="56"/>
      <c r="IF762" s="56"/>
      <c r="IG762" s="56"/>
      <c r="IH762" s="56"/>
      <c r="II762" s="56"/>
    </row>
    <row r="763" spans="3:243" x14ac:dyDescent="0.25">
      <c r="C763" s="56"/>
      <c r="D763" s="56"/>
      <c r="E763" s="56"/>
      <c r="F763" s="354"/>
      <c r="G763" s="354"/>
      <c r="H763" s="56"/>
      <c r="I763" s="56"/>
      <c r="J763" s="56"/>
      <c r="K763" s="56"/>
      <c r="L763" s="56"/>
      <c r="M763" s="598"/>
      <c r="N763" s="56"/>
      <c r="O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c r="BY763" s="56"/>
      <c r="BZ763" s="56"/>
      <c r="CA763" s="56"/>
      <c r="CB763" s="56"/>
      <c r="CC763" s="56"/>
      <c r="CD763" s="56"/>
      <c r="CE763" s="56"/>
      <c r="CF763" s="56"/>
      <c r="CG763" s="56"/>
      <c r="CH763" s="56"/>
      <c r="CI763" s="56"/>
      <c r="CJ763" s="56"/>
      <c r="CK763" s="56"/>
      <c r="CL763" s="56"/>
      <c r="CM763" s="56"/>
      <c r="CN763" s="56"/>
      <c r="CO763" s="56"/>
      <c r="CP763" s="56"/>
      <c r="CQ763" s="56"/>
      <c r="CR763" s="56"/>
      <c r="CS763" s="56"/>
      <c r="CT763" s="56"/>
      <c r="CU763" s="56"/>
      <c r="CV763" s="56"/>
      <c r="CW763" s="56"/>
      <c r="CX763" s="56"/>
      <c r="CY763" s="56"/>
      <c r="CZ763" s="56"/>
      <c r="DA763" s="56"/>
      <c r="DB763" s="56"/>
      <c r="DC763" s="56"/>
      <c r="DD763" s="56"/>
      <c r="DE763" s="56"/>
      <c r="DF763" s="56"/>
      <c r="DG763" s="56"/>
      <c r="DH763" s="56"/>
      <c r="DI763" s="56"/>
      <c r="DJ763" s="56"/>
      <c r="DK763" s="56"/>
      <c r="DL763" s="56"/>
      <c r="DM763" s="56"/>
      <c r="DN763" s="56"/>
      <c r="DO763" s="56"/>
      <c r="DP763" s="56"/>
      <c r="DQ763" s="56"/>
      <c r="DR763" s="56"/>
      <c r="DS763" s="56"/>
      <c r="DT763" s="56"/>
      <c r="DU763" s="56"/>
      <c r="DV763" s="56"/>
      <c r="DW763" s="56"/>
      <c r="DX763" s="56"/>
      <c r="DY763" s="56"/>
      <c r="DZ763" s="56"/>
      <c r="EA763" s="56"/>
      <c r="EB763" s="56"/>
      <c r="EC763" s="56"/>
      <c r="ED763" s="56"/>
      <c r="EE763" s="56"/>
      <c r="EF763" s="56"/>
      <c r="EG763" s="56"/>
      <c r="EH763" s="56"/>
      <c r="EI763" s="56"/>
      <c r="EJ763" s="56"/>
      <c r="EK763" s="56"/>
      <c r="EL763" s="56"/>
      <c r="EM763" s="56"/>
      <c r="EN763" s="56"/>
      <c r="EO763" s="56"/>
      <c r="EP763" s="56"/>
      <c r="EQ763" s="56"/>
      <c r="ER763" s="56"/>
      <c r="ES763" s="56"/>
      <c r="ET763" s="56"/>
      <c r="EU763" s="56"/>
      <c r="EV763" s="56"/>
      <c r="EW763" s="56"/>
      <c r="EX763" s="56"/>
      <c r="EY763" s="56"/>
      <c r="EZ763" s="56"/>
      <c r="FA763" s="56"/>
      <c r="FB763" s="56"/>
      <c r="FC763" s="56"/>
      <c r="FD763" s="56"/>
      <c r="FE763" s="56"/>
      <c r="FF763" s="56"/>
      <c r="FG763" s="56"/>
      <c r="FH763" s="56"/>
      <c r="FI763" s="56"/>
      <c r="FJ763" s="56"/>
      <c r="FK763" s="56"/>
      <c r="FL763" s="56"/>
      <c r="FM763" s="56"/>
      <c r="FN763" s="56"/>
      <c r="FO763" s="56"/>
      <c r="FP763" s="56"/>
      <c r="FQ763" s="56"/>
      <c r="FR763" s="56"/>
      <c r="FS763" s="56"/>
      <c r="FT763" s="56"/>
      <c r="FU763" s="56"/>
      <c r="FV763" s="56"/>
      <c r="FW763" s="56"/>
      <c r="FX763" s="56"/>
      <c r="FY763" s="56"/>
      <c r="FZ763" s="56"/>
      <c r="GA763" s="56"/>
      <c r="GB763" s="56"/>
      <c r="GC763" s="56"/>
      <c r="GD763" s="56"/>
      <c r="GE763" s="56"/>
      <c r="GF763" s="56"/>
      <c r="GG763" s="56"/>
      <c r="GH763" s="56"/>
      <c r="GI763" s="56"/>
      <c r="GJ763" s="56"/>
      <c r="GK763" s="56"/>
      <c r="GL763" s="56"/>
      <c r="GM763" s="56"/>
      <c r="GN763" s="56"/>
      <c r="GO763" s="56"/>
      <c r="GP763" s="56"/>
      <c r="GQ763" s="56"/>
      <c r="GR763" s="56"/>
      <c r="GS763" s="56"/>
      <c r="GT763" s="56"/>
      <c r="GU763" s="56"/>
      <c r="GV763" s="56"/>
      <c r="GW763" s="56"/>
      <c r="GX763" s="56"/>
      <c r="GY763" s="56"/>
      <c r="GZ763" s="56"/>
      <c r="HA763" s="56"/>
      <c r="HB763" s="56"/>
      <c r="HC763" s="56"/>
      <c r="HD763" s="56"/>
      <c r="HE763" s="56"/>
      <c r="HF763" s="56"/>
      <c r="HG763" s="56"/>
      <c r="HH763" s="56"/>
      <c r="HI763" s="56"/>
      <c r="HJ763" s="56"/>
      <c r="HK763" s="56"/>
      <c r="HL763" s="56"/>
      <c r="HM763" s="56"/>
      <c r="HN763" s="56"/>
      <c r="HO763" s="56"/>
      <c r="HP763" s="56"/>
      <c r="HQ763" s="56"/>
      <c r="HR763" s="56"/>
      <c r="HS763" s="56"/>
      <c r="HT763" s="56"/>
      <c r="HU763" s="56"/>
      <c r="HV763" s="56"/>
      <c r="HW763" s="56"/>
      <c r="HX763" s="56"/>
      <c r="HY763" s="56"/>
      <c r="HZ763" s="56"/>
      <c r="IA763" s="56"/>
      <c r="IB763" s="56"/>
      <c r="IC763" s="56"/>
      <c r="ID763" s="56"/>
      <c r="IE763" s="56"/>
      <c r="IF763" s="56"/>
      <c r="IG763" s="56"/>
      <c r="IH763" s="56"/>
      <c r="II763" s="56"/>
    </row>
    <row r="764" spans="3:243" x14ac:dyDescent="0.25">
      <c r="C764" s="56"/>
      <c r="D764" s="56"/>
      <c r="E764" s="56"/>
      <c r="F764" s="354"/>
      <c r="G764" s="354"/>
      <c r="H764" s="56"/>
      <c r="I764" s="56"/>
      <c r="J764" s="56"/>
      <c r="K764" s="56"/>
      <c r="L764" s="56"/>
      <c r="M764" s="598"/>
      <c r="N764" s="56"/>
      <c r="O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c r="BY764" s="56"/>
      <c r="BZ764" s="56"/>
      <c r="CA764" s="56"/>
      <c r="CB764" s="56"/>
      <c r="CC764" s="56"/>
      <c r="CD764" s="56"/>
      <c r="CE764" s="56"/>
      <c r="CF764" s="56"/>
      <c r="CG764" s="56"/>
      <c r="CH764" s="56"/>
      <c r="CI764" s="56"/>
      <c r="CJ764" s="56"/>
      <c r="CK764" s="56"/>
      <c r="CL764" s="56"/>
      <c r="CM764" s="56"/>
      <c r="CN764" s="56"/>
      <c r="CO764" s="56"/>
      <c r="CP764" s="56"/>
      <c r="CQ764" s="56"/>
      <c r="CR764" s="56"/>
      <c r="CS764" s="56"/>
      <c r="CT764" s="56"/>
      <c r="CU764" s="56"/>
      <c r="CV764" s="56"/>
      <c r="CW764" s="56"/>
      <c r="CX764" s="56"/>
      <c r="CY764" s="56"/>
      <c r="CZ764" s="56"/>
      <c r="DA764" s="56"/>
      <c r="DB764" s="56"/>
      <c r="DC764" s="56"/>
      <c r="DD764" s="56"/>
      <c r="DE764" s="56"/>
      <c r="DF764" s="56"/>
      <c r="DG764" s="56"/>
      <c r="DH764" s="56"/>
      <c r="DI764" s="56"/>
      <c r="DJ764" s="56"/>
      <c r="DK764" s="56"/>
      <c r="DL764" s="56"/>
      <c r="DM764" s="56"/>
      <c r="DN764" s="56"/>
      <c r="DO764" s="56"/>
      <c r="DP764" s="56"/>
      <c r="DQ764" s="56"/>
      <c r="DR764" s="56"/>
      <c r="DS764" s="56"/>
      <c r="DT764" s="56"/>
      <c r="DU764" s="56"/>
      <c r="DV764" s="56"/>
      <c r="DW764" s="56"/>
      <c r="DX764" s="56"/>
      <c r="DY764" s="56"/>
      <c r="DZ764" s="56"/>
      <c r="EA764" s="56"/>
      <c r="EB764" s="56"/>
      <c r="EC764" s="56"/>
      <c r="ED764" s="56"/>
      <c r="EE764" s="56"/>
      <c r="EF764" s="56"/>
      <c r="EG764" s="56"/>
      <c r="EH764" s="56"/>
      <c r="EI764" s="56"/>
      <c r="EJ764" s="56"/>
      <c r="EK764" s="56"/>
      <c r="EL764" s="56"/>
      <c r="EM764" s="56"/>
      <c r="EN764" s="56"/>
      <c r="EO764" s="56"/>
      <c r="EP764" s="56"/>
      <c r="EQ764" s="56"/>
      <c r="ER764" s="56"/>
      <c r="ES764" s="56"/>
      <c r="ET764" s="56"/>
      <c r="EU764" s="56"/>
      <c r="EV764" s="56"/>
      <c r="EW764" s="56"/>
      <c r="EX764" s="56"/>
      <c r="EY764" s="56"/>
      <c r="EZ764" s="56"/>
      <c r="FA764" s="56"/>
      <c r="FB764" s="56"/>
      <c r="FC764" s="56"/>
      <c r="FD764" s="56"/>
      <c r="FE764" s="56"/>
      <c r="FF764" s="56"/>
      <c r="FG764" s="56"/>
      <c r="FH764" s="56"/>
      <c r="FI764" s="56"/>
      <c r="FJ764" s="56"/>
      <c r="FK764" s="56"/>
      <c r="FL764" s="56"/>
      <c r="FM764" s="56"/>
      <c r="FN764" s="56"/>
      <c r="FO764" s="56"/>
      <c r="FP764" s="56"/>
      <c r="FQ764" s="56"/>
      <c r="FR764" s="56"/>
      <c r="FS764" s="56"/>
      <c r="FT764" s="56"/>
      <c r="FU764" s="56"/>
      <c r="FV764" s="56"/>
      <c r="FW764" s="56"/>
      <c r="FX764" s="56"/>
      <c r="FY764" s="56"/>
      <c r="FZ764" s="56"/>
      <c r="GA764" s="56"/>
      <c r="GB764" s="56"/>
      <c r="GC764" s="56"/>
      <c r="GD764" s="56"/>
      <c r="GE764" s="56"/>
      <c r="GF764" s="56"/>
      <c r="GG764" s="56"/>
      <c r="GH764" s="56"/>
      <c r="GI764" s="56"/>
      <c r="GJ764" s="56"/>
      <c r="GK764" s="56"/>
      <c r="GL764" s="56"/>
      <c r="GM764" s="56"/>
      <c r="GN764" s="56"/>
      <c r="GO764" s="56"/>
      <c r="GP764" s="56"/>
      <c r="GQ764" s="56"/>
      <c r="GR764" s="56"/>
      <c r="GS764" s="56"/>
      <c r="GT764" s="56"/>
      <c r="GU764" s="56"/>
      <c r="GV764" s="56"/>
      <c r="GW764" s="56"/>
      <c r="GX764" s="56"/>
      <c r="GY764" s="56"/>
      <c r="GZ764" s="56"/>
      <c r="HA764" s="56"/>
      <c r="HB764" s="56"/>
      <c r="HC764" s="56"/>
      <c r="HD764" s="56"/>
      <c r="HE764" s="56"/>
      <c r="HF764" s="56"/>
      <c r="HG764" s="56"/>
      <c r="HH764" s="56"/>
      <c r="HI764" s="56"/>
      <c r="HJ764" s="56"/>
      <c r="HK764" s="56"/>
      <c r="HL764" s="56"/>
      <c r="HM764" s="56"/>
      <c r="HN764" s="56"/>
      <c r="HO764" s="56"/>
      <c r="HP764" s="56"/>
      <c r="HQ764" s="56"/>
      <c r="HR764" s="56"/>
      <c r="HS764" s="56"/>
      <c r="HT764" s="56"/>
      <c r="HU764" s="56"/>
      <c r="HV764" s="56"/>
      <c r="HW764" s="56"/>
      <c r="HX764" s="56"/>
      <c r="HY764" s="56"/>
      <c r="HZ764" s="56"/>
      <c r="IA764" s="56"/>
      <c r="IB764" s="56"/>
      <c r="IC764" s="56"/>
      <c r="ID764" s="56"/>
      <c r="IE764" s="56"/>
      <c r="IF764" s="56"/>
      <c r="IG764" s="56"/>
      <c r="IH764" s="56"/>
      <c r="II764" s="56"/>
    </row>
    <row r="765" spans="3:243" x14ac:dyDescent="0.25">
      <c r="C765" s="56"/>
      <c r="D765" s="56"/>
      <c r="E765" s="56"/>
      <c r="F765" s="354"/>
      <c r="G765" s="354"/>
      <c r="H765" s="56"/>
      <c r="I765" s="56"/>
      <c r="J765" s="56"/>
      <c r="K765" s="56"/>
      <c r="L765" s="56"/>
      <c r="M765" s="598"/>
      <c r="N765" s="56"/>
      <c r="O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c r="BY765" s="56"/>
      <c r="BZ765" s="56"/>
      <c r="CA765" s="56"/>
      <c r="CB765" s="56"/>
      <c r="CC765" s="56"/>
      <c r="CD765" s="56"/>
      <c r="CE765" s="56"/>
      <c r="CF765" s="56"/>
      <c r="CG765" s="56"/>
      <c r="CH765" s="56"/>
      <c r="CI765" s="56"/>
      <c r="CJ765" s="56"/>
      <c r="CK765" s="56"/>
      <c r="CL765" s="56"/>
      <c r="CM765" s="56"/>
      <c r="CN765" s="56"/>
      <c r="CO765" s="56"/>
      <c r="CP765" s="56"/>
      <c r="CQ765" s="56"/>
      <c r="CR765" s="56"/>
      <c r="CS765" s="56"/>
      <c r="CT765" s="56"/>
      <c r="CU765" s="56"/>
      <c r="CV765" s="56"/>
      <c r="CW765" s="56"/>
      <c r="CX765" s="56"/>
      <c r="CY765" s="56"/>
      <c r="CZ765" s="56"/>
      <c r="DA765" s="56"/>
      <c r="DB765" s="56"/>
      <c r="DC765" s="56"/>
      <c r="DD765" s="56"/>
      <c r="DE765" s="56"/>
      <c r="DF765" s="56"/>
      <c r="DG765" s="56"/>
      <c r="DH765" s="56"/>
      <c r="DI765" s="56"/>
      <c r="DJ765" s="56"/>
      <c r="DK765" s="56"/>
      <c r="DL765" s="56"/>
      <c r="DM765" s="56"/>
      <c r="DN765" s="56"/>
      <c r="DO765" s="56"/>
      <c r="DP765" s="56"/>
      <c r="DQ765" s="56"/>
      <c r="DR765" s="56"/>
      <c r="DS765" s="56"/>
      <c r="DT765" s="56"/>
      <c r="DU765" s="56"/>
      <c r="DV765" s="56"/>
      <c r="DW765" s="56"/>
      <c r="DX765" s="56"/>
      <c r="DY765" s="56"/>
      <c r="DZ765" s="56"/>
      <c r="EA765" s="56"/>
      <c r="EB765" s="56"/>
      <c r="EC765" s="56"/>
      <c r="ED765" s="56"/>
      <c r="EE765" s="56"/>
      <c r="EF765" s="56"/>
      <c r="EG765" s="56"/>
      <c r="EH765" s="56"/>
      <c r="EI765" s="56"/>
      <c r="EJ765" s="56"/>
      <c r="EK765" s="56"/>
      <c r="EL765" s="56"/>
      <c r="EM765" s="56"/>
      <c r="EN765" s="56"/>
      <c r="EO765" s="56"/>
      <c r="EP765" s="56"/>
      <c r="EQ765" s="56"/>
      <c r="ER765" s="56"/>
      <c r="ES765" s="56"/>
      <c r="ET765" s="56"/>
      <c r="EU765" s="56"/>
      <c r="EV765" s="56"/>
      <c r="EW765" s="56"/>
      <c r="EX765" s="56"/>
      <c r="EY765" s="56"/>
      <c r="EZ765" s="56"/>
      <c r="FA765" s="56"/>
      <c r="FB765" s="56"/>
      <c r="FC765" s="56"/>
      <c r="FD765" s="56"/>
      <c r="FE765" s="56"/>
      <c r="FF765" s="56"/>
      <c r="FG765" s="56"/>
      <c r="FH765" s="56"/>
      <c r="FI765" s="56"/>
      <c r="FJ765" s="56"/>
      <c r="FK765" s="56"/>
      <c r="FL765" s="56"/>
      <c r="FM765" s="56"/>
      <c r="FN765" s="56"/>
      <c r="FO765" s="56"/>
      <c r="FP765" s="56"/>
      <c r="FQ765" s="56"/>
      <c r="FR765" s="56"/>
      <c r="FS765" s="56"/>
      <c r="FT765" s="56"/>
      <c r="FU765" s="56"/>
      <c r="FV765" s="56"/>
      <c r="FW765" s="56"/>
      <c r="FX765" s="56"/>
      <c r="FY765" s="56"/>
      <c r="FZ765" s="56"/>
      <c r="GA765" s="56"/>
      <c r="GB765" s="56"/>
      <c r="GC765" s="56"/>
      <c r="GD765" s="56"/>
      <c r="GE765" s="56"/>
      <c r="GF765" s="56"/>
      <c r="GG765" s="56"/>
      <c r="GH765" s="56"/>
      <c r="GI765" s="56"/>
      <c r="GJ765" s="56"/>
      <c r="GK765" s="56"/>
      <c r="GL765" s="56"/>
      <c r="GM765" s="56"/>
      <c r="GN765" s="56"/>
      <c r="GO765" s="56"/>
      <c r="GP765" s="56"/>
      <c r="GQ765" s="56"/>
      <c r="GR765" s="56"/>
      <c r="GS765" s="56"/>
      <c r="GT765" s="56"/>
      <c r="GU765" s="56"/>
      <c r="GV765" s="56"/>
      <c r="GW765" s="56"/>
      <c r="GX765" s="56"/>
      <c r="GY765" s="56"/>
      <c r="GZ765" s="56"/>
      <c r="HA765" s="56"/>
      <c r="HB765" s="56"/>
      <c r="HC765" s="56"/>
      <c r="HD765" s="56"/>
      <c r="HE765" s="56"/>
      <c r="HF765" s="56"/>
      <c r="HG765" s="56"/>
      <c r="HH765" s="56"/>
      <c r="HI765" s="56"/>
      <c r="HJ765" s="56"/>
      <c r="HK765" s="56"/>
      <c r="HL765" s="56"/>
      <c r="HM765" s="56"/>
      <c r="HN765" s="56"/>
      <c r="HO765" s="56"/>
      <c r="HP765" s="56"/>
      <c r="HQ765" s="56"/>
      <c r="HR765" s="56"/>
      <c r="HS765" s="56"/>
      <c r="HT765" s="56"/>
      <c r="HU765" s="56"/>
      <c r="HV765" s="56"/>
      <c r="HW765" s="56"/>
      <c r="HX765" s="56"/>
      <c r="HY765" s="56"/>
      <c r="HZ765" s="56"/>
      <c r="IA765" s="56"/>
      <c r="IB765" s="56"/>
      <c r="IC765" s="56"/>
      <c r="ID765" s="56"/>
      <c r="IE765" s="56"/>
      <c r="IF765" s="56"/>
      <c r="IG765" s="56"/>
      <c r="IH765" s="56"/>
      <c r="II765" s="56"/>
    </row>
    <row r="766" spans="3:243" x14ac:dyDescent="0.25">
      <c r="C766" s="56"/>
      <c r="D766" s="56"/>
      <c r="E766" s="56"/>
      <c r="F766" s="354"/>
      <c r="G766" s="354"/>
      <c r="H766" s="56"/>
      <c r="I766" s="56"/>
      <c r="J766" s="56"/>
      <c r="K766" s="56"/>
      <c r="L766" s="56"/>
      <c r="M766" s="598"/>
      <c r="N766" s="56"/>
      <c r="O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c r="BY766" s="56"/>
      <c r="BZ766" s="56"/>
      <c r="CA766" s="56"/>
      <c r="CB766" s="56"/>
      <c r="CC766" s="56"/>
      <c r="CD766" s="56"/>
      <c r="CE766" s="56"/>
      <c r="CF766" s="56"/>
      <c r="CG766" s="56"/>
      <c r="CH766" s="56"/>
      <c r="CI766" s="56"/>
      <c r="CJ766" s="56"/>
      <c r="CK766" s="56"/>
      <c r="CL766" s="56"/>
      <c r="CM766" s="56"/>
      <c r="CN766" s="56"/>
      <c r="CO766" s="56"/>
      <c r="CP766" s="56"/>
      <c r="CQ766" s="56"/>
      <c r="CR766" s="56"/>
      <c r="CS766" s="56"/>
      <c r="CT766" s="56"/>
      <c r="CU766" s="56"/>
      <c r="CV766" s="56"/>
      <c r="CW766" s="56"/>
      <c r="CX766" s="56"/>
      <c r="CY766" s="56"/>
      <c r="CZ766" s="56"/>
      <c r="DA766" s="56"/>
      <c r="DB766" s="56"/>
      <c r="DC766" s="56"/>
      <c r="DD766" s="56"/>
      <c r="DE766" s="56"/>
      <c r="DF766" s="56"/>
      <c r="DG766" s="56"/>
      <c r="DH766" s="56"/>
      <c r="DI766" s="56"/>
      <c r="DJ766" s="56"/>
      <c r="DK766" s="56"/>
      <c r="DL766" s="56"/>
      <c r="DM766" s="56"/>
      <c r="DN766" s="56"/>
      <c r="DO766" s="56"/>
      <c r="DP766" s="56"/>
      <c r="DQ766" s="56"/>
      <c r="DR766" s="56"/>
      <c r="DS766" s="56"/>
      <c r="DT766" s="56"/>
      <c r="DU766" s="56"/>
      <c r="DV766" s="56"/>
      <c r="DW766" s="56"/>
      <c r="DX766" s="56"/>
      <c r="DY766" s="56"/>
      <c r="DZ766" s="56"/>
      <c r="EA766" s="56"/>
      <c r="EB766" s="56"/>
      <c r="EC766" s="56"/>
      <c r="ED766" s="56"/>
      <c r="EE766" s="56"/>
      <c r="EF766" s="56"/>
      <c r="EG766" s="56"/>
      <c r="EH766" s="56"/>
      <c r="EI766" s="56"/>
      <c r="EJ766" s="56"/>
      <c r="EK766" s="56"/>
      <c r="EL766" s="56"/>
      <c r="EM766" s="56"/>
      <c r="EN766" s="56"/>
      <c r="EO766" s="56"/>
      <c r="EP766" s="56"/>
      <c r="EQ766" s="56"/>
      <c r="ER766" s="56"/>
      <c r="ES766" s="56"/>
      <c r="ET766" s="56"/>
      <c r="EU766" s="56"/>
      <c r="EV766" s="56"/>
      <c r="EW766" s="56"/>
      <c r="EX766" s="56"/>
      <c r="EY766" s="56"/>
      <c r="EZ766" s="56"/>
      <c r="FA766" s="56"/>
      <c r="FB766" s="56"/>
      <c r="FC766" s="56"/>
      <c r="FD766" s="56"/>
      <c r="FE766" s="56"/>
      <c r="FF766" s="56"/>
      <c r="FG766" s="56"/>
      <c r="FH766" s="56"/>
      <c r="FI766" s="56"/>
      <c r="FJ766" s="56"/>
      <c r="FK766" s="56"/>
      <c r="FL766" s="56"/>
      <c r="FM766" s="56"/>
      <c r="FN766" s="56"/>
      <c r="FO766" s="56"/>
      <c r="FP766" s="56"/>
      <c r="FQ766" s="56"/>
      <c r="FR766" s="56"/>
      <c r="FS766" s="56"/>
      <c r="FT766" s="56"/>
      <c r="FU766" s="56"/>
      <c r="FV766" s="56"/>
      <c r="FW766" s="56"/>
      <c r="FX766" s="56"/>
      <c r="FY766" s="56"/>
      <c r="FZ766" s="56"/>
      <c r="GA766" s="56"/>
      <c r="GB766" s="56"/>
      <c r="GC766" s="56"/>
      <c r="GD766" s="56"/>
      <c r="GE766" s="56"/>
      <c r="GF766" s="56"/>
      <c r="GG766" s="56"/>
      <c r="GH766" s="56"/>
      <c r="GI766" s="56"/>
      <c r="GJ766" s="56"/>
      <c r="GK766" s="56"/>
      <c r="GL766" s="56"/>
      <c r="GM766" s="56"/>
      <c r="GN766" s="56"/>
      <c r="GO766" s="56"/>
      <c r="GP766" s="56"/>
      <c r="GQ766" s="56"/>
      <c r="GR766" s="56"/>
      <c r="GS766" s="56"/>
      <c r="GT766" s="56"/>
      <c r="GU766" s="56"/>
      <c r="GV766" s="56"/>
      <c r="GW766" s="56"/>
      <c r="GX766" s="56"/>
      <c r="GY766" s="56"/>
      <c r="GZ766" s="56"/>
      <c r="HA766" s="56"/>
      <c r="HB766" s="56"/>
      <c r="HC766" s="56"/>
      <c r="HD766" s="56"/>
      <c r="HE766" s="56"/>
      <c r="HF766" s="56"/>
      <c r="HG766" s="56"/>
      <c r="HH766" s="56"/>
      <c r="HI766" s="56"/>
      <c r="HJ766" s="56"/>
      <c r="HK766" s="56"/>
      <c r="HL766" s="56"/>
      <c r="HM766" s="56"/>
      <c r="HN766" s="56"/>
      <c r="HO766" s="56"/>
      <c r="HP766" s="56"/>
      <c r="HQ766" s="56"/>
      <c r="HR766" s="56"/>
      <c r="HS766" s="56"/>
      <c r="HT766" s="56"/>
      <c r="HU766" s="56"/>
      <c r="HV766" s="56"/>
      <c r="HW766" s="56"/>
      <c r="HX766" s="56"/>
      <c r="HY766" s="56"/>
      <c r="HZ766" s="56"/>
      <c r="IA766" s="56"/>
      <c r="IB766" s="56"/>
      <c r="IC766" s="56"/>
      <c r="ID766" s="56"/>
      <c r="IE766" s="56"/>
      <c r="IF766" s="56"/>
      <c r="IG766" s="56"/>
      <c r="IH766" s="56"/>
      <c r="II766" s="56"/>
    </row>
    <row r="767" spans="3:243" x14ac:dyDescent="0.25">
      <c r="C767" s="56"/>
      <c r="D767" s="56"/>
      <c r="E767" s="56"/>
      <c r="F767" s="354"/>
      <c r="G767" s="354"/>
      <c r="H767" s="56"/>
      <c r="I767" s="56"/>
      <c r="J767" s="56"/>
      <c r="K767" s="56"/>
      <c r="L767" s="56"/>
      <c r="M767" s="598"/>
      <c r="N767" s="56"/>
      <c r="O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c r="BY767" s="56"/>
      <c r="BZ767" s="56"/>
      <c r="CA767" s="56"/>
      <c r="CB767" s="56"/>
      <c r="CC767" s="56"/>
      <c r="CD767" s="56"/>
      <c r="CE767" s="56"/>
      <c r="CF767" s="56"/>
      <c r="CG767" s="56"/>
      <c r="CH767" s="56"/>
      <c r="CI767" s="56"/>
      <c r="CJ767" s="56"/>
      <c r="CK767" s="56"/>
      <c r="CL767" s="56"/>
      <c r="CM767" s="56"/>
      <c r="CN767" s="56"/>
      <c r="CO767" s="56"/>
      <c r="CP767" s="56"/>
      <c r="CQ767" s="56"/>
      <c r="CR767" s="56"/>
      <c r="CS767" s="56"/>
      <c r="CT767" s="56"/>
      <c r="CU767" s="56"/>
      <c r="CV767" s="56"/>
      <c r="CW767" s="56"/>
      <c r="CX767" s="56"/>
      <c r="CY767" s="56"/>
      <c r="CZ767" s="56"/>
      <c r="DA767" s="56"/>
      <c r="DB767" s="56"/>
      <c r="DC767" s="56"/>
      <c r="DD767" s="56"/>
      <c r="DE767" s="56"/>
      <c r="DF767" s="56"/>
      <c r="DG767" s="56"/>
      <c r="DH767" s="56"/>
      <c r="DI767" s="56"/>
      <c r="DJ767" s="56"/>
      <c r="DK767" s="56"/>
      <c r="DL767" s="56"/>
      <c r="DM767" s="56"/>
      <c r="DN767" s="56"/>
      <c r="DO767" s="56"/>
      <c r="DP767" s="56"/>
      <c r="DQ767" s="56"/>
      <c r="DR767" s="56"/>
      <c r="DS767" s="56"/>
      <c r="DT767" s="56"/>
      <c r="DU767" s="56"/>
      <c r="DV767" s="56"/>
      <c r="DW767" s="56"/>
      <c r="DX767" s="56"/>
      <c r="DY767" s="56"/>
      <c r="DZ767" s="56"/>
      <c r="EA767" s="56"/>
      <c r="EB767" s="56"/>
      <c r="EC767" s="56"/>
      <c r="ED767" s="56"/>
      <c r="EE767" s="56"/>
      <c r="EF767" s="56"/>
      <c r="EG767" s="56"/>
      <c r="EH767" s="56"/>
      <c r="EI767" s="56"/>
      <c r="EJ767" s="56"/>
      <c r="EK767" s="56"/>
      <c r="EL767" s="56"/>
      <c r="EM767" s="56"/>
      <c r="EN767" s="56"/>
      <c r="EO767" s="56"/>
      <c r="EP767" s="56"/>
      <c r="EQ767" s="56"/>
      <c r="ER767" s="56"/>
      <c r="ES767" s="56"/>
      <c r="ET767" s="56"/>
      <c r="EU767" s="56"/>
      <c r="EV767" s="56"/>
      <c r="EW767" s="56"/>
      <c r="EX767" s="56"/>
      <c r="EY767" s="56"/>
      <c r="EZ767" s="56"/>
      <c r="FA767" s="56"/>
      <c r="FB767" s="56"/>
      <c r="FC767" s="56"/>
      <c r="FD767" s="56"/>
      <c r="FE767" s="56"/>
      <c r="FF767" s="56"/>
      <c r="FG767" s="56"/>
      <c r="FH767" s="56"/>
      <c r="FI767" s="56"/>
      <c r="FJ767" s="56"/>
      <c r="FK767" s="56"/>
      <c r="FL767" s="56"/>
      <c r="FM767" s="56"/>
      <c r="FN767" s="56"/>
      <c r="FO767" s="56"/>
      <c r="FP767" s="56"/>
      <c r="FQ767" s="56"/>
      <c r="FR767" s="56"/>
      <c r="FS767" s="56"/>
      <c r="FT767" s="56"/>
      <c r="FU767" s="56"/>
      <c r="FV767" s="56"/>
      <c r="FW767" s="56"/>
      <c r="FX767" s="56"/>
      <c r="FY767" s="56"/>
      <c r="FZ767" s="56"/>
      <c r="GA767" s="56"/>
      <c r="GB767" s="56"/>
      <c r="GC767" s="56"/>
      <c r="GD767" s="56"/>
      <c r="GE767" s="56"/>
      <c r="GF767" s="56"/>
      <c r="GG767" s="56"/>
      <c r="GH767" s="56"/>
      <c r="GI767" s="56"/>
      <c r="GJ767" s="56"/>
      <c r="GK767" s="56"/>
      <c r="GL767" s="56"/>
      <c r="GM767" s="56"/>
      <c r="GN767" s="56"/>
      <c r="GO767" s="56"/>
      <c r="GP767" s="56"/>
      <c r="GQ767" s="56"/>
      <c r="GR767" s="56"/>
      <c r="GS767" s="56"/>
      <c r="GT767" s="56"/>
      <c r="GU767" s="56"/>
      <c r="GV767" s="56"/>
      <c r="GW767" s="56"/>
      <c r="GX767" s="56"/>
      <c r="GY767" s="56"/>
      <c r="GZ767" s="56"/>
      <c r="HA767" s="56"/>
      <c r="HB767" s="56"/>
      <c r="HC767" s="56"/>
      <c r="HD767" s="56"/>
      <c r="HE767" s="56"/>
      <c r="HF767" s="56"/>
      <c r="HG767" s="56"/>
      <c r="HH767" s="56"/>
      <c r="HI767" s="56"/>
      <c r="HJ767" s="56"/>
      <c r="HK767" s="56"/>
      <c r="HL767" s="56"/>
      <c r="HM767" s="56"/>
      <c r="HN767" s="56"/>
      <c r="HO767" s="56"/>
      <c r="HP767" s="56"/>
      <c r="HQ767" s="56"/>
      <c r="HR767" s="56"/>
      <c r="HS767" s="56"/>
      <c r="HT767" s="56"/>
      <c r="HU767" s="56"/>
      <c r="HV767" s="56"/>
      <c r="HW767" s="56"/>
      <c r="HX767" s="56"/>
      <c r="HY767" s="56"/>
      <c r="HZ767" s="56"/>
      <c r="IA767" s="56"/>
      <c r="IB767" s="56"/>
      <c r="IC767" s="56"/>
      <c r="ID767" s="56"/>
      <c r="IE767" s="56"/>
      <c r="IF767" s="56"/>
      <c r="IG767" s="56"/>
      <c r="IH767" s="56"/>
      <c r="II767" s="56"/>
    </row>
    <row r="768" spans="3:243" x14ac:dyDescent="0.25">
      <c r="C768" s="56"/>
      <c r="D768" s="56"/>
      <c r="E768" s="56"/>
      <c r="F768" s="354"/>
      <c r="G768" s="354"/>
      <c r="H768" s="56"/>
      <c r="I768" s="56"/>
      <c r="J768" s="56"/>
      <c r="K768" s="56"/>
      <c r="L768" s="56"/>
      <c r="M768" s="598"/>
      <c r="N768" s="56"/>
      <c r="O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c r="BY768" s="56"/>
      <c r="BZ768" s="56"/>
      <c r="CA768" s="56"/>
      <c r="CB768" s="56"/>
      <c r="CC768" s="56"/>
      <c r="CD768" s="56"/>
      <c r="CE768" s="56"/>
      <c r="CF768" s="56"/>
      <c r="CG768" s="56"/>
      <c r="CH768" s="56"/>
      <c r="CI768" s="56"/>
      <c r="CJ768" s="56"/>
      <c r="CK768" s="56"/>
      <c r="CL768" s="56"/>
      <c r="CM768" s="56"/>
      <c r="CN768" s="56"/>
      <c r="CO768" s="56"/>
      <c r="CP768" s="56"/>
      <c r="CQ768" s="56"/>
      <c r="CR768" s="56"/>
      <c r="CS768" s="56"/>
      <c r="CT768" s="56"/>
      <c r="CU768" s="56"/>
      <c r="CV768" s="56"/>
      <c r="CW768" s="56"/>
      <c r="CX768" s="56"/>
      <c r="CY768" s="56"/>
      <c r="CZ768" s="56"/>
      <c r="DA768" s="56"/>
      <c r="DB768" s="56"/>
      <c r="DC768" s="56"/>
      <c r="DD768" s="56"/>
      <c r="DE768" s="56"/>
      <c r="DF768" s="56"/>
      <c r="DG768" s="56"/>
      <c r="DH768" s="56"/>
      <c r="DI768" s="56"/>
      <c r="DJ768" s="56"/>
      <c r="DK768" s="56"/>
      <c r="DL768" s="56"/>
      <c r="DM768" s="56"/>
      <c r="DN768" s="56"/>
      <c r="DO768" s="56"/>
      <c r="DP768" s="56"/>
      <c r="DQ768" s="56"/>
      <c r="DR768" s="56"/>
      <c r="DS768" s="56"/>
      <c r="DT768" s="56"/>
      <c r="DU768" s="56"/>
      <c r="DV768" s="56"/>
      <c r="DW768" s="56"/>
      <c r="DX768" s="56"/>
      <c r="DY768" s="56"/>
      <c r="DZ768" s="56"/>
      <c r="EA768" s="56"/>
      <c r="EB768" s="56"/>
      <c r="EC768" s="56"/>
      <c r="ED768" s="56"/>
      <c r="EE768" s="56"/>
      <c r="EF768" s="56"/>
      <c r="EG768" s="56"/>
      <c r="EH768" s="56"/>
      <c r="EI768" s="56"/>
      <c r="EJ768" s="56"/>
      <c r="EK768" s="56"/>
      <c r="EL768" s="56"/>
      <c r="EM768" s="56"/>
      <c r="EN768" s="56"/>
      <c r="EO768" s="56"/>
      <c r="EP768" s="56"/>
      <c r="EQ768" s="56"/>
      <c r="ER768" s="56"/>
      <c r="ES768" s="56"/>
      <c r="ET768" s="56"/>
      <c r="EU768" s="56"/>
      <c r="EV768" s="56"/>
      <c r="EW768" s="56"/>
      <c r="EX768" s="56"/>
      <c r="EY768" s="56"/>
      <c r="EZ768" s="56"/>
      <c r="FA768" s="56"/>
      <c r="FB768" s="56"/>
      <c r="FC768" s="56"/>
      <c r="FD768" s="56"/>
      <c r="FE768" s="56"/>
      <c r="FF768" s="56"/>
      <c r="FG768" s="56"/>
      <c r="FH768" s="56"/>
      <c r="FI768" s="56"/>
      <c r="FJ768" s="56"/>
      <c r="FK768" s="56"/>
      <c r="FL768" s="56"/>
      <c r="FM768" s="56"/>
      <c r="FN768" s="56"/>
      <c r="FO768" s="56"/>
      <c r="FP768" s="56"/>
      <c r="FQ768" s="56"/>
      <c r="FR768" s="56"/>
      <c r="FS768" s="56"/>
      <c r="FT768" s="56"/>
      <c r="FU768" s="56"/>
      <c r="FV768" s="56"/>
      <c r="FW768" s="56"/>
      <c r="FX768" s="56"/>
      <c r="FY768" s="56"/>
      <c r="FZ768" s="56"/>
      <c r="GA768" s="56"/>
      <c r="GB768" s="56"/>
      <c r="GC768" s="56"/>
      <c r="GD768" s="56"/>
      <c r="GE768" s="56"/>
      <c r="GF768" s="56"/>
      <c r="GG768" s="56"/>
      <c r="GH768" s="56"/>
      <c r="GI768" s="56"/>
      <c r="GJ768" s="56"/>
      <c r="GK768" s="56"/>
      <c r="GL768" s="56"/>
      <c r="GM768" s="56"/>
      <c r="GN768" s="56"/>
      <c r="GO768" s="56"/>
      <c r="GP768" s="56"/>
      <c r="GQ768" s="56"/>
      <c r="GR768" s="56"/>
      <c r="GS768" s="56"/>
      <c r="GT768" s="56"/>
      <c r="GU768" s="56"/>
      <c r="GV768" s="56"/>
      <c r="GW768" s="56"/>
      <c r="GX768" s="56"/>
      <c r="GY768" s="56"/>
      <c r="GZ768" s="56"/>
      <c r="HA768" s="56"/>
      <c r="HB768" s="56"/>
      <c r="HC768" s="56"/>
      <c r="HD768" s="56"/>
      <c r="HE768" s="56"/>
      <c r="HF768" s="56"/>
      <c r="HG768" s="56"/>
      <c r="HH768" s="56"/>
      <c r="HI768" s="56"/>
      <c r="HJ768" s="56"/>
      <c r="HK768" s="56"/>
      <c r="HL768" s="56"/>
      <c r="HM768" s="56"/>
      <c r="HN768" s="56"/>
      <c r="HO768" s="56"/>
      <c r="HP768" s="56"/>
      <c r="HQ768" s="56"/>
      <c r="HR768" s="56"/>
      <c r="HS768" s="56"/>
      <c r="HT768" s="56"/>
      <c r="HU768" s="56"/>
      <c r="HV768" s="56"/>
      <c r="HW768" s="56"/>
      <c r="HX768" s="56"/>
      <c r="HY768" s="56"/>
      <c r="HZ768" s="56"/>
      <c r="IA768" s="56"/>
      <c r="IB768" s="56"/>
      <c r="IC768" s="56"/>
      <c r="ID768" s="56"/>
      <c r="IE768" s="56"/>
      <c r="IF768" s="56"/>
      <c r="IG768" s="56"/>
      <c r="IH768" s="56"/>
      <c r="II768" s="56"/>
    </row>
    <row r="769" spans="3:243" x14ac:dyDescent="0.25">
      <c r="C769" s="56"/>
      <c r="D769" s="56"/>
      <c r="E769" s="56"/>
      <c r="F769" s="354"/>
      <c r="G769" s="354"/>
      <c r="H769" s="56"/>
      <c r="I769" s="56"/>
      <c r="J769" s="56"/>
      <c r="K769" s="56"/>
      <c r="L769" s="56"/>
      <c r="M769" s="598"/>
      <c r="N769" s="56"/>
      <c r="O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c r="BY769" s="56"/>
      <c r="BZ769" s="56"/>
      <c r="CA769" s="56"/>
      <c r="CB769" s="56"/>
      <c r="CC769" s="56"/>
      <c r="CD769" s="56"/>
      <c r="CE769" s="56"/>
      <c r="CF769" s="56"/>
      <c r="CG769" s="56"/>
      <c r="CH769" s="56"/>
      <c r="CI769" s="56"/>
      <c r="CJ769" s="56"/>
      <c r="CK769" s="56"/>
      <c r="CL769" s="56"/>
      <c r="CM769" s="56"/>
      <c r="CN769" s="56"/>
      <c r="CO769" s="56"/>
      <c r="CP769" s="56"/>
      <c r="CQ769" s="56"/>
      <c r="CR769" s="56"/>
      <c r="CS769" s="56"/>
      <c r="CT769" s="56"/>
      <c r="CU769" s="56"/>
      <c r="CV769" s="56"/>
      <c r="CW769" s="56"/>
      <c r="CX769" s="56"/>
      <c r="CY769" s="56"/>
      <c r="CZ769" s="56"/>
      <c r="DA769" s="56"/>
      <c r="DB769" s="56"/>
      <c r="DC769" s="56"/>
      <c r="DD769" s="56"/>
      <c r="DE769" s="56"/>
      <c r="DF769" s="56"/>
      <c r="DG769" s="56"/>
      <c r="DH769" s="56"/>
      <c r="DI769" s="56"/>
      <c r="DJ769" s="56"/>
      <c r="DK769" s="56"/>
      <c r="DL769" s="56"/>
      <c r="DM769" s="56"/>
      <c r="DN769" s="56"/>
      <c r="DO769" s="56"/>
      <c r="DP769" s="56"/>
      <c r="DQ769" s="56"/>
      <c r="DR769" s="56"/>
      <c r="DS769" s="56"/>
      <c r="DT769" s="56"/>
      <c r="DU769" s="56"/>
      <c r="DV769" s="56"/>
      <c r="DW769" s="56"/>
      <c r="DX769" s="56"/>
      <c r="DY769" s="56"/>
      <c r="DZ769" s="56"/>
      <c r="EA769" s="56"/>
      <c r="EB769" s="56"/>
      <c r="EC769" s="56"/>
      <c r="ED769" s="56"/>
      <c r="EE769" s="56"/>
      <c r="EF769" s="56"/>
      <c r="EG769" s="56"/>
      <c r="EH769" s="56"/>
      <c r="EI769" s="56"/>
      <c r="EJ769" s="56"/>
      <c r="EK769" s="56"/>
      <c r="EL769" s="56"/>
      <c r="EM769" s="56"/>
      <c r="EN769" s="56"/>
      <c r="EO769" s="56"/>
      <c r="EP769" s="56"/>
      <c r="EQ769" s="56"/>
      <c r="ER769" s="56"/>
      <c r="ES769" s="56"/>
      <c r="ET769" s="56"/>
      <c r="EU769" s="56"/>
      <c r="EV769" s="56"/>
      <c r="EW769" s="56"/>
      <c r="EX769" s="56"/>
      <c r="EY769" s="56"/>
      <c r="EZ769" s="56"/>
      <c r="FA769" s="56"/>
      <c r="FB769" s="56"/>
      <c r="FC769" s="56"/>
      <c r="FD769" s="56"/>
      <c r="FE769" s="56"/>
      <c r="FF769" s="56"/>
      <c r="FG769" s="56"/>
      <c r="FH769" s="56"/>
      <c r="FI769" s="56"/>
      <c r="FJ769" s="56"/>
      <c r="FK769" s="56"/>
      <c r="FL769" s="56"/>
      <c r="FM769" s="56"/>
      <c r="FN769" s="56"/>
      <c r="FO769" s="56"/>
      <c r="FP769" s="56"/>
      <c r="FQ769" s="56"/>
      <c r="FR769" s="56"/>
      <c r="FS769" s="56"/>
      <c r="FT769" s="56"/>
      <c r="FU769" s="56"/>
      <c r="FV769" s="56"/>
      <c r="FW769" s="56"/>
      <c r="FX769" s="56"/>
      <c r="FY769" s="56"/>
      <c r="FZ769" s="56"/>
      <c r="GA769" s="56"/>
      <c r="GB769" s="56"/>
      <c r="GC769" s="56"/>
      <c r="GD769" s="56"/>
      <c r="GE769" s="56"/>
      <c r="GF769" s="56"/>
      <c r="GG769" s="56"/>
      <c r="GH769" s="56"/>
      <c r="GI769" s="56"/>
      <c r="GJ769" s="56"/>
      <c r="GK769" s="56"/>
      <c r="GL769" s="56"/>
      <c r="GM769" s="56"/>
      <c r="GN769" s="56"/>
      <c r="GO769" s="56"/>
      <c r="GP769" s="56"/>
      <c r="GQ769" s="56"/>
      <c r="GR769" s="56"/>
      <c r="GS769" s="56"/>
      <c r="GT769" s="56"/>
      <c r="GU769" s="56"/>
      <c r="GV769" s="56"/>
      <c r="GW769" s="56"/>
      <c r="GX769" s="56"/>
      <c r="GY769" s="56"/>
      <c r="GZ769" s="56"/>
      <c r="HA769" s="56"/>
      <c r="HB769" s="56"/>
      <c r="HC769" s="56"/>
      <c r="HD769" s="56"/>
      <c r="HE769" s="56"/>
      <c r="HF769" s="56"/>
      <c r="HG769" s="56"/>
      <c r="HH769" s="56"/>
      <c r="HI769" s="56"/>
      <c r="HJ769" s="56"/>
      <c r="HK769" s="56"/>
      <c r="HL769" s="56"/>
      <c r="HM769" s="56"/>
      <c r="HN769" s="56"/>
      <c r="HO769" s="56"/>
      <c r="HP769" s="56"/>
      <c r="HQ769" s="56"/>
      <c r="HR769" s="56"/>
      <c r="HS769" s="56"/>
      <c r="HT769" s="56"/>
      <c r="HU769" s="56"/>
      <c r="HV769" s="56"/>
      <c r="HW769" s="56"/>
      <c r="HX769" s="56"/>
      <c r="HY769" s="56"/>
      <c r="HZ769" s="56"/>
      <c r="IA769" s="56"/>
      <c r="IB769" s="56"/>
      <c r="IC769" s="56"/>
      <c r="ID769" s="56"/>
      <c r="IE769" s="56"/>
      <c r="IF769" s="56"/>
      <c r="IG769" s="56"/>
      <c r="IH769" s="56"/>
      <c r="II769" s="56"/>
    </row>
    <row r="770" spans="3:243" x14ac:dyDescent="0.25">
      <c r="C770" s="56"/>
      <c r="D770" s="56"/>
      <c r="E770" s="56"/>
      <c r="F770" s="354"/>
      <c r="G770" s="354"/>
      <c r="H770" s="56"/>
      <c r="I770" s="56"/>
      <c r="J770" s="56"/>
      <c r="K770" s="56"/>
      <c r="L770" s="56"/>
      <c r="M770" s="598"/>
      <c r="N770" s="56"/>
      <c r="O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c r="BY770" s="56"/>
      <c r="BZ770" s="56"/>
      <c r="CA770" s="56"/>
      <c r="CB770" s="56"/>
      <c r="CC770" s="56"/>
      <c r="CD770" s="56"/>
      <c r="CE770" s="56"/>
      <c r="CF770" s="56"/>
      <c r="CG770" s="56"/>
      <c r="CH770" s="56"/>
      <c r="CI770" s="56"/>
      <c r="CJ770" s="56"/>
      <c r="CK770" s="56"/>
      <c r="CL770" s="56"/>
      <c r="CM770" s="56"/>
      <c r="CN770" s="56"/>
      <c r="CO770" s="56"/>
      <c r="CP770" s="56"/>
      <c r="CQ770" s="56"/>
      <c r="CR770" s="56"/>
      <c r="CS770" s="56"/>
      <c r="CT770" s="56"/>
      <c r="CU770" s="56"/>
      <c r="CV770" s="56"/>
      <c r="CW770" s="56"/>
      <c r="CX770" s="56"/>
      <c r="CY770" s="56"/>
      <c r="CZ770" s="56"/>
      <c r="DA770" s="56"/>
      <c r="DB770" s="56"/>
      <c r="DC770" s="56"/>
      <c r="DD770" s="56"/>
      <c r="DE770" s="56"/>
      <c r="DF770" s="56"/>
      <c r="DG770" s="56"/>
      <c r="DH770" s="56"/>
      <c r="DI770" s="56"/>
      <c r="DJ770" s="56"/>
      <c r="DK770" s="56"/>
      <c r="DL770" s="56"/>
      <c r="DM770" s="56"/>
      <c r="DN770" s="56"/>
      <c r="DO770" s="56"/>
      <c r="DP770" s="56"/>
      <c r="DQ770" s="56"/>
      <c r="DR770" s="56"/>
      <c r="DS770" s="56"/>
      <c r="DT770" s="56"/>
      <c r="DU770" s="56"/>
      <c r="DV770" s="56"/>
      <c r="DW770" s="56"/>
      <c r="DX770" s="56"/>
      <c r="DY770" s="56"/>
      <c r="DZ770" s="56"/>
      <c r="EA770" s="56"/>
      <c r="EB770" s="56"/>
      <c r="EC770" s="56"/>
      <c r="ED770" s="56"/>
      <c r="EE770" s="56"/>
      <c r="EF770" s="56"/>
      <c r="EG770" s="56"/>
      <c r="EH770" s="56"/>
      <c r="EI770" s="56"/>
      <c r="EJ770" s="56"/>
      <c r="EK770" s="56"/>
      <c r="EL770" s="56"/>
      <c r="EM770" s="56"/>
      <c r="EN770" s="56"/>
      <c r="EO770" s="56"/>
      <c r="EP770" s="56"/>
      <c r="EQ770" s="56"/>
      <c r="ER770" s="56"/>
      <c r="ES770" s="56"/>
      <c r="ET770" s="56"/>
      <c r="EU770" s="56"/>
      <c r="EV770" s="56"/>
      <c r="EW770" s="56"/>
      <c r="EX770" s="56"/>
      <c r="EY770" s="56"/>
      <c r="EZ770" s="56"/>
      <c r="FA770" s="56"/>
      <c r="FB770" s="56"/>
      <c r="FC770" s="56"/>
      <c r="FD770" s="56"/>
      <c r="FE770" s="56"/>
      <c r="FF770" s="56"/>
      <c r="FG770" s="56"/>
      <c r="FH770" s="56"/>
      <c r="FI770" s="56"/>
      <c r="FJ770" s="56"/>
      <c r="FK770" s="56"/>
      <c r="FL770" s="56"/>
      <c r="FM770" s="56"/>
      <c r="FN770" s="56"/>
      <c r="FO770" s="56"/>
      <c r="FP770" s="56"/>
      <c r="FQ770" s="56"/>
      <c r="FR770" s="56"/>
      <c r="FS770" s="56"/>
      <c r="FT770" s="56"/>
      <c r="FU770" s="56"/>
      <c r="FV770" s="56"/>
      <c r="FW770" s="56"/>
      <c r="FX770" s="56"/>
      <c r="FY770" s="56"/>
      <c r="FZ770" s="56"/>
      <c r="GA770" s="56"/>
      <c r="GB770" s="56"/>
      <c r="GC770" s="56"/>
      <c r="GD770" s="56"/>
      <c r="GE770" s="56"/>
      <c r="GF770" s="56"/>
      <c r="GG770" s="56"/>
      <c r="GH770" s="56"/>
      <c r="GI770" s="56"/>
      <c r="GJ770" s="56"/>
      <c r="GK770" s="56"/>
      <c r="GL770" s="56"/>
      <c r="GM770" s="56"/>
      <c r="GN770" s="56"/>
      <c r="GO770" s="56"/>
      <c r="GP770" s="56"/>
      <c r="GQ770" s="56"/>
      <c r="GR770" s="56"/>
      <c r="GS770" s="56"/>
      <c r="GT770" s="56"/>
      <c r="GU770" s="56"/>
      <c r="GV770" s="56"/>
      <c r="GW770" s="56"/>
      <c r="GX770" s="56"/>
      <c r="GY770" s="56"/>
      <c r="GZ770" s="56"/>
      <c r="HA770" s="56"/>
      <c r="HB770" s="56"/>
      <c r="HC770" s="56"/>
      <c r="HD770" s="56"/>
      <c r="HE770" s="56"/>
      <c r="HF770" s="56"/>
      <c r="HG770" s="56"/>
      <c r="HH770" s="56"/>
      <c r="HI770" s="56"/>
      <c r="HJ770" s="56"/>
      <c r="HK770" s="56"/>
      <c r="HL770" s="56"/>
      <c r="HM770" s="56"/>
      <c r="HN770" s="56"/>
      <c r="HO770" s="56"/>
      <c r="HP770" s="56"/>
      <c r="HQ770" s="56"/>
      <c r="HR770" s="56"/>
      <c r="HS770" s="56"/>
      <c r="HT770" s="56"/>
      <c r="HU770" s="56"/>
      <c r="HV770" s="56"/>
      <c r="HW770" s="56"/>
      <c r="HX770" s="56"/>
      <c r="HY770" s="56"/>
      <c r="HZ770" s="56"/>
      <c r="IA770" s="56"/>
      <c r="IB770" s="56"/>
      <c r="IC770" s="56"/>
      <c r="ID770" s="56"/>
      <c r="IE770" s="56"/>
      <c r="IF770" s="56"/>
      <c r="IG770" s="56"/>
      <c r="IH770" s="56"/>
      <c r="II770" s="56"/>
    </row>
    <row r="771" spans="3:243" x14ac:dyDescent="0.25">
      <c r="C771" s="56"/>
      <c r="D771" s="56"/>
      <c r="E771" s="56"/>
      <c r="F771" s="354"/>
      <c r="G771" s="354"/>
      <c r="H771" s="56"/>
      <c r="I771" s="56"/>
      <c r="J771" s="56"/>
      <c r="K771" s="56"/>
      <c r="L771" s="56"/>
      <c r="M771" s="598"/>
      <c r="N771" s="56"/>
      <c r="O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c r="BY771" s="56"/>
      <c r="BZ771" s="56"/>
      <c r="CA771" s="56"/>
      <c r="CB771" s="56"/>
      <c r="CC771" s="56"/>
      <c r="CD771" s="56"/>
      <c r="CE771" s="56"/>
      <c r="CF771" s="56"/>
      <c r="CG771" s="56"/>
      <c r="CH771" s="56"/>
      <c r="CI771" s="56"/>
      <c r="CJ771" s="56"/>
      <c r="CK771" s="56"/>
      <c r="CL771" s="56"/>
      <c r="CM771" s="56"/>
      <c r="CN771" s="56"/>
      <c r="CO771" s="56"/>
      <c r="CP771" s="56"/>
      <c r="CQ771" s="56"/>
      <c r="CR771" s="56"/>
      <c r="CS771" s="56"/>
      <c r="CT771" s="56"/>
      <c r="CU771" s="56"/>
      <c r="CV771" s="56"/>
      <c r="CW771" s="56"/>
      <c r="CX771" s="56"/>
      <c r="CY771" s="56"/>
      <c r="CZ771" s="56"/>
      <c r="DA771" s="56"/>
      <c r="DB771" s="56"/>
      <c r="DC771" s="56"/>
      <c r="DD771" s="56"/>
      <c r="DE771" s="56"/>
      <c r="DF771" s="56"/>
      <c r="DG771" s="56"/>
      <c r="DH771" s="56"/>
      <c r="DI771" s="56"/>
      <c r="DJ771" s="56"/>
      <c r="DK771" s="56"/>
      <c r="DL771" s="56"/>
      <c r="DM771" s="56"/>
      <c r="DN771" s="56"/>
      <c r="DO771" s="56"/>
      <c r="DP771" s="56"/>
      <c r="DQ771" s="56"/>
      <c r="DR771" s="56"/>
      <c r="DS771" s="56"/>
      <c r="DT771" s="56"/>
      <c r="DU771" s="56"/>
      <c r="DV771" s="56"/>
      <c r="DW771" s="56"/>
      <c r="DX771" s="56"/>
      <c r="DY771" s="56"/>
      <c r="DZ771" s="56"/>
      <c r="EA771" s="56"/>
      <c r="EB771" s="56"/>
      <c r="EC771" s="56"/>
      <c r="ED771" s="56"/>
      <c r="EE771" s="56"/>
      <c r="EF771" s="56"/>
      <c r="EG771" s="56"/>
      <c r="EH771" s="56"/>
      <c r="EI771" s="56"/>
      <c r="EJ771" s="56"/>
      <c r="EK771" s="56"/>
      <c r="EL771" s="56"/>
      <c r="EM771" s="56"/>
      <c r="EN771" s="56"/>
      <c r="EO771" s="56"/>
      <c r="EP771" s="56"/>
      <c r="EQ771" s="56"/>
      <c r="ER771" s="56"/>
      <c r="ES771" s="56"/>
      <c r="ET771" s="56"/>
      <c r="EU771" s="56"/>
      <c r="EV771" s="56"/>
      <c r="EW771" s="56"/>
      <c r="EX771" s="56"/>
      <c r="EY771" s="56"/>
      <c r="EZ771" s="56"/>
      <c r="FA771" s="56"/>
      <c r="FB771" s="56"/>
      <c r="FC771" s="56"/>
      <c r="FD771" s="56"/>
      <c r="FE771" s="56"/>
      <c r="FF771" s="56"/>
      <c r="FG771" s="56"/>
      <c r="FH771" s="56"/>
      <c r="FI771" s="56"/>
      <c r="FJ771" s="56"/>
      <c r="FK771" s="56"/>
      <c r="FL771" s="56"/>
      <c r="FM771" s="56"/>
      <c r="FN771" s="56"/>
      <c r="FO771" s="56"/>
      <c r="FP771" s="56"/>
      <c r="FQ771" s="56"/>
      <c r="FR771" s="56"/>
      <c r="FS771" s="56"/>
      <c r="FT771" s="56"/>
      <c r="FU771" s="56"/>
      <c r="FV771" s="56"/>
      <c r="FW771" s="56"/>
      <c r="FX771" s="56"/>
      <c r="FY771" s="56"/>
      <c r="FZ771" s="56"/>
      <c r="GA771" s="56"/>
      <c r="GB771" s="56"/>
      <c r="GC771" s="56"/>
      <c r="GD771" s="56"/>
      <c r="GE771" s="56"/>
      <c r="GF771" s="56"/>
      <c r="GG771" s="56"/>
      <c r="GH771" s="56"/>
      <c r="GI771" s="56"/>
      <c r="GJ771" s="56"/>
      <c r="GK771" s="56"/>
      <c r="GL771" s="56"/>
      <c r="GM771" s="56"/>
      <c r="GN771" s="56"/>
      <c r="GO771" s="56"/>
      <c r="GP771" s="56"/>
      <c r="GQ771" s="56"/>
      <c r="GR771" s="56"/>
      <c r="GS771" s="56"/>
      <c r="GT771" s="56"/>
      <c r="GU771" s="56"/>
      <c r="GV771" s="56"/>
      <c r="GW771" s="56"/>
      <c r="GX771" s="56"/>
      <c r="GY771" s="56"/>
      <c r="GZ771" s="56"/>
      <c r="HA771" s="56"/>
      <c r="HB771" s="56"/>
      <c r="HC771" s="56"/>
      <c r="HD771" s="56"/>
      <c r="HE771" s="56"/>
      <c r="HF771" s="56"/>
      <c r="HG771" s="56"/>
      <c r="HH771" s="56"/>
      <c r="HI771" s="56"/>
      <c r="HJ771" s="56"/>
      <c r="HK771" s="56"/>
      <c r="HL771" s="56"/>
      <c r="HM771" s="56"/>
      <c r="HN771" s="56"/>
      <c r="HO771" s="56"/>
      <c r="HP771" s="56"/>
      <c r="HQ771" s="56"/>
      <c r="HR771" s="56"/>
      <c r="HS771" s="56"/>
      <c r="HT771" s="56"/>
      <c r="HU771" s="56"/>
      <c r="HV771" s="56"/>
      <c r="HW771" s="56"/>
      <c r="HX771" s="56"/>
      <c r="HY771" s="56"/>
      <c r="HZ771" s="56"/>
      <c r="IA771" s="56"/>
      <c r="IB771" s="56"/>
      <c r="IC771" s="56"/>
      <c r="ID771" s="56"/>
      <c r="IE771" s="56"/>
      <c r="IF771" s="56"/>
      <c r="IG771" s="56"/>
      <c r="IH771" s="56"/>
      <c r="II771" s="56"/>
    </row>
    <row r="772" spans="3:243" x14ac:dyDescent="0.25">
      <c r="C772" s="56"/>
      <c r="D772" s="56"/>
      <c r="E772" s="56"/>
      <c r="F772" s="354"/>
      <c r="G772" s="354"/>
      <c r="H772" s="56"/>
      <c r="I772" s="56"/>
      <c r="J772" s="56"/>
      <c r="K772" s="56"/>
      <c r="L772" s="56"/>
      <c r="M772" s="598"/>
      <c r="N772" s="56"/>
      <c r="O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c r="BY772" s="56"/>
      <c r="BZ772" s="56"/>
      <c r="CA772" s="56"/>
      <c r="CB772" s="56"/>
      <c r="CC772" s="56"/>
      <c r="CD772" s="56"/>
      <c r="CE772" s="56"/>
      <c r="CF772" s="56"/>
      <c r="CG772" s="56"/>
      <c r="CH772" s="56"/>
      <c r="CI772" s="56"/>
      <c r="CJ772" s="56"/>
      <c r="CK772" s="56"/>
      <c r="CL772" s="56"/>
      <c r="CM772" s="56"/>
      <c r="CN772" s="56"/>
      <c r="CO772" s="56"/>
      <c r="CP772" s="56"/>
      <c r="CQ772" s="56"/>
      <c r="CR772" s="56"/>
      <c r="CS772" s="56"/>
      <c r="CT772" s="56"/>
      <c r="CU772" s="56"/>
      <c r="CV772" s="56"/>
      <c r="CW772" s="56"/>
      <c r="CX772" s="56"/>
      <c r="CY772" s="56"/>
      <c r="CZ772" s="56"/>
      <c r="DA772" s="56"/>
      <c r="DB772" s="56"/>
      <c r="DC772" s="56"/>
      <c r="DD772" s="56"/>
      <c r="DE772" s="56"/>
      <c r="DF772" s="56"/>
      <c r="DG772" s="56"/>
      <c r="DH772" s="56"/>
      <c r="DI772" s="56"/>
      <c r="DJ772" s="56"/>
      <c r="DK772" s="56"/>
      <c r="DL772" s="56"/>
      <c r="DM772" s="56"/>
      <c r="DN772" s="56"/>
      <c r="DO772" s="56"/>
      <c r="DP772" s="56"/>
      <c r="DQ772" s="56"/>
      <c r="DR772" s="56"/>
      <c r="DS772" s="56"/>
      <c r="DT772" s="56"/>
      <c r="DU772" s="56"/>
      <c r="DV772" s="56"/>
      <c r="DW772" s="56"/>
      <c r="DX772" s="56"/>
      <c r="DY772" s="56"/>
      <c r="DZ772" s="56"/>
      <c r="EA772" s="56"/>
      <c r="EB772" s="56"/>
      <c r="EC772" s="56"/>
      <c r="ED772" s="56"/>
      <c r="EE772" s="56"/>
      <c r="EF772" s="56"/>
      <c r="EG772" s="56"/>
      <c r="EH772" s="56"/>
      <c r="EI772" s="56"/>
      <c r="EJ772" s="56"/>
      <c r="EK772" s="56"/>
      <c r="EL772" s="56"/>
      <c r="EM772" s="56"/>
      <c r="EN772" s="56"/>
      <c r="EO772" s="56"/>
      <c r="EP772" s="56"/>
      <c r="EQ772" s="56"/>
      <c r="ER772" s="56"/>
      <c r="ES772" s="56"/>
      <c r="ET772" s="56"/>
      <c r="EU772" s="56"/>
      <c r="EV772" s="56"/>
      <c r="EW772" s="56"/>
      <c r="EX772" s="56"/>
      <c r="EY772" s="56"/>
      <c r="EZ772" s="56"/>
      <c r="FA772" s="56"/>
      <c r="FB772" s="56"/>
      <c r="FC772" s="56"/>
      <c r="FD772" s="56"/>
      <c r="FE772" s="56"/>
      <c r="FF772" s="56"/>
      <c r="FG772" s="56"/>
      <c r="FH772" s="56"/>
      <c r="FI772" s="56"/>
      <c r="FJ772" s="56"/>
      <c r="FK772" s="56"/>
      <c r="FL772" s="56"/>
      <c r="FM772" s="56"/>
      <c r="FN772" s="56"/>
      <c r="FO772" s="56"/>
      <c r="FP772" s="56"/>
      <c r="FQ772" s="56"/>
      <c r="FR772" s="56"/>
      <c r="FS772" s="56"/>
      <c r="FT772" s="56"/>
      <c r="FU772" s="56"/>
      <c r="FV772" s="56"/>
      <c r="FW772" s="56"/>
      <c r="FX772" s="56"/>
      <c r="FY772" s="56"/>
      <c r="FZ772" s="56"/>
      <c r="GA772" s="56"/>
      <c r="GB772" s="56"/>
      <c r="GC772" s="56"/>
      <c r="GD772" s="56"/>
      <c r="GE772" s="56"/>
      <c r="GF772" s="56"/>
      <c r="GG772" s="56"/>
      <c r="GH772" s="56"/>
      <c r="GI772" s="56"/>
      <c r="GJ772" s="56"/>
      <c r="GK772" s="56"/>
      <c r="GL772" s="56"/>
      <c r="GM772" s="56"/>
      <c r="GN772" s="56"/>
      <c r="GO772" s="56"/>
      <c r="GP772" s="56"/>
      <c r="GQ772" s="56"/>
      <c r="GR772" s="56"/>
      <c r="GS772" s="56"/>
      <c r="GT772" s="56"/>
      <c r="GU772" s="56"/>
      <c r="GV772" s="56"/>
      <c r="GW772" s="56"/>
      <c r="GX772" s="56"/>
      <c r="GY772" s="56"/>
      <c r="GZ772" s="56"/>
      <c r="HA772" s="56"/>
      <c r="HB772" s="56"/>
      <c r="HC772" s="56"/>
      <c r="HD772" s="56"/>
      <c r="HE772" s="56"/>
      <c r="HF772" s="56"/>
      <c r="HG772" s="56"/>
      <c r="HH772" s="56"/>
      <c r="HI772" s="56"/>
      <c r="HJ772" s="56"/>
      <c r="HK772" s="56"/>
      <c r="HL772" s="56"/>
      <c r="HM772" s="56"/>
      <c r="HN772" s="56"/>
      <c r="HO772" s="56"/>
      <c r="HP772" s="56"/>
      <c r="HQ772" s="56"/>
      <c r="HR772" s="56"/>
      <c r="HS772" s="56"/>
      <c r="HT772" s="56"/>
      <c r="HU772" s="56"/>
      <c r="HV772" s="56"/>
      <c r="HW772" s="56"/>
      <c r="HX772" s="56"/>
      <c r="HY772" s="56"/>
      <c r="HZ772" s="56"/>
      <c r="IA772" s="56"/>
      <c r="IB772" s="56"/>
      <c r="IC772" s="56"/>
      <c r="ID772" s="56"/>
      <c r="IE772" s="56"/>
      <c r="IF772" s="56"/>
      <c r="IG772" s="56"/>
      <c r="IH772" s="56"/>
      <c r="II772" s="56"/>
    </row>
    <row r="773" spans="3:243" x14ac:dyDescent="0.25">
      <c r="C773" s="56"/>
      <c r="D773" s="56"/>
      <c r="E773" s="56"/>
      <c r="F773" s="354"/>
      <c r="G773" s="354"/>
      <c r="H773" s="56"/>
      <c r="I773" s="56"/>
      <c r="J773" s="56"/>
      <c r="K773" s="56"/>
      <c r="L773" s="56"/>
      <c r="M773" s="598"/>
      <c r="N773" s="56"/>
      <c r="O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c r="BY773" s="56"/>
      <c r="BZ773" s="56"/>
      <c r="CA773" s="56"/>
      <c r="CB773" s="56"/>
      <c r="CC773" s="56"/>
      <c r="CD773" s="56"/>
      <c r="CE773" s="56"/>
      <c r="CF773" s="56"/>
      <c r="CG773" s="56"/>
      <c r="CH773" s="56"/>
      <c r="CI773" s="56"/>
      <c r="CJ773" s="56"/>
      <c r="CK773" s="56"/>
      <c r="CL773" s="56"/>
      <c r="CM773" s="56"/>
      <c r="CN773" s="56"/>
      <c r="CO773" s="56"/>
      <c r="CP773" s="56"/>
      <c r="CQ773" s="56"/>
      <c r="CR773" s="56"/>
      <c r="CS773" s="56"/>
      <c r="CT773" s="56"/>
      <c r="CU773" s="56"/>
      <c r="CV773" s="56"/>
      <c r="CW773" s="56"/>
      <c r="CX773" s="56"/>
      <c r="CY773" s="56"/>
      <c r="CZ773" s="56"/>
      <c r="DA773" s="56"/>
      <c r="DB773" s="56"/>
      <c r="DC773" s="56"/>
      <c r="DD773" s="56"/>
      <c r="DE773" s="56"/>
      <c r="DF773" s="56"/>
      <c r="DG773" s="56"/>
      <c r="DH773" s="56"/>
      <c r="DI773" s="56"/>
      <c r="DJ773" s="56"/>
      <c r="DK773" s="56"/>
      <c r="DL773" s="56"/>
      <c r="DM773" s="56"/>
      <c r="DN773" s="56"/>
      <c r="DO773" s="56"/>
      <c r="DP773" s="56"/>
      <c r="DQ773" s="56"/>
      <c r="DR773" s="56"/>
      <c r="DS773" s="56"/>
      <c r="DT773" s="56"/>
      <c r="DU773" s="56"/>
      <c r="DV773" s="56"/>
      <c r="DW773" s="56"/>
      <c r="DX773" s="56"/>
      <c r="DY773" s="56"/>
      <c r="DZ773" s="56"/>
      <c r="EA773" s="56"/>
      <c r="EB773" s="56"/>
      <c r="EC773" s="56"/>
      <c r="ED773" s="56"/>
      <c r="EE773" s="56"/>
      <c r="EF773" s="56"/>
      <c r="EG773" s="56"/>
      <c r="EH773" s="56"/>
      <c r="EI773" s="56"/>
      <c r="EJ773" s="56"/>
      <c r="EK773" s="56"/>
      <c r="EL773" s="56"/>
      <c r="EM773" s="56"/>
      <c r="EN773" s="56"/>
      <c r="EO773" s="56"/>
      <c r="EP773" s="56"/>
      <c r="EQ773" s="56"/>
      <c r="ER773" s="56"/>
      <c r="ES773" s="56"/>
      <c r="ET773" s="56"/>
      <c r="EU773" s="56"/>
      <c r="EV773" s="56"/>
      <c r="EW773" s="56"/>
      <c r="EX773" s="56"/>
      <c r="EY773" s="56"/>
      <c r="EZ773" s="56"/>
      <c r="FA773" s="56"/>
      <c r="FB773" s="56"/>
      <c r="FC773" s="56"/>
      <c r="FD773" s="56"/>
      <c r="FE773" s="56"/>
      <c r="FF773" s="56"/>
      <c r="FG773" s="56"/>
      <c r="FH773" s="56"/>
      <c r="FI773" s="56"/>
      <c r="FJ773" s="56"/>
      <c r="FK773" s="56"/>
      <c r="FL773" s="56"/>
      <c r="FM773" s="56"/>
      <c r="FN773" s="56"/>
      <c r="FO773" s="56"/>
      <c r="FP773" s="56"/>
      <c r="FQ773" s="56"/>
      <c r="FR773" s="56"/>
      <c r="FS773" s="56"/>
      <c r="FT773" s="56"/>
      <c r="FU773" s="56"/>
      <c r="FV773" s="56"/>
      <c r="FW773" s="56"/>
      <c r="FX773" s="56"/>
      <c r="FY773" s="56"/>
      <c r="FZ773" s="56"/>
      <c r="GA773" s="56"/>
      <c r="GB773" s="56"/>
      <c r="GC773" s="56"/>
      <c r="GD773" s="56"/>
      <c r="GE773" s="56"/>
      <c r="GF773" s="56"/>
      <c r="GG773" s="56"/>
      <c r="GH773" s="56"/>
      <c r="GI773" s="56"/>
      <c r="GJ773" s="56"/>
      <c r="GK773" s="56"/>
      <c r="GL773" s="56"/>
      <c r="GM773" s="56"/>
      <c r="GN773" s="56"/>
      <c r="GO773" s="56"/>
      <c r="GP773" s="56"/>
      <c r="GQ773" s="56"/>
      <c r="GR773" s="56"/>
      <c r="GS773" s="56"/>
      <c r="GT773" s="56"/>
      <c r="GU773" s="56"/>
      <c r="GV773" s="56"/>
      <c r="GW773" s="56"/>
      <c r="GX773" s="56"/>
      <c r="GY773" s="56"/>
      <c r="GZ773" s="56"/>
      <c r="HA773" s="56"/>
      <c r="HB773" s="56"/>
      <c r="HC773" s="56"/>
      <c r="HD773" s="56"/>
      <c r="HE773" s="56"/>
      <c r="HF773" s="56"/>
      <c r="HG773" s="56"/>
      <c r="HH773" s="56"/>
      <c r="HI773" s="56"/>
      <c r="HJ773" s="56"/>
      <c r="HK773" s="56"/>
      <c r="HL773" s="56"/>
      <c r="HM773" s="56"/>
      <c r="HN773" s="56"/>
      <c r="HO773" s="56"/>
      <c r="HP773" s="56"/>
      <c r="HQ773" s="56"/>
      <c r="HR773" s="56"/>
      <c r="HS773" s="56"/>
      <c r="HT773" s="56"/>
      <c r="HU773" s="56"/>
      <c r="HV773" s="56"/>
      <c r="HW773" s="56"/>
      <c r="HX773" s="56"/>
      <c r="HY773" s="56"/>
      <c r="HZ773" s="56"/>
      <c r="IA773" s="56"/>
      <c r="IB773" s="56"/>
      <c r="IC773" s="56"/>
      <c r="ID773" s="56"/>
      <c r="IE773" s="56"/>
      <c r="IF773" s="56"/>
      <c r="IG773" s="56"/>
      <c r="IH773" s="56"/>
      <c r="II773" s="56"/>
    </row>
    <row r="774" spans="3:243" x14ac:dyDescent="0.25">
      <c r="C774" s="56"/>
      <c r="D774" s="56"/>
      <c r="E774" s="56"/>
      <c r="F774" s="354"/>
      <c r="G774" s="354"/>
      <c r="H774" s="56"/>
      <c r="I774" s="56"/>
      <c r="J774" s="56"/>
      <c r="K774" s="56"/>
      <c r="L774" s="56"/>
      <c r="M774" s="598"/>
      <c r="N774" s="56"/>
      <c r="O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c r="BY774" s="56"/>
      <c r="BZ774" s="56"/>
      <c r="CA774" s="56"/>
      <c r="CB774" s="56"/>
      <c r="CC774" s="56"/>
      <c r="CD774" s="56"/>
      <c r="CE774" s="56"/>
      <c r="CF774" s="56"/>
      <c r="CG774" s="56"/>
      <c r="CH774" s="56"/>
      <c r="CI774" s="56"/>
      <c r="CJ774" s="56"/>
      <c r="CK774" s="56"/>
      <c r="CL774" s="56"/>
      <c r="CM774" s="56"/>
      <c r="CN774" s="56"/>
      <c r="CO774" s="56"/>
      <c r="CP774" s="56"/>
      <c r="CQ774" s="56"/>
      <c r="CR774" s="56"/>
      <c r="CS774" s="56"/>
      <c r="CT774" s="56"/>
      <c r="CU774" s="56"/>
      <c r="CV774" s="56"/>
      <c r="CW774" s="56"/>
      <c r="CX774" s="56"/>
      <c r="CY774" s="56"/>
      <c r="CZ774" s="56"/>
      <c r="DA774" s="56"/>
      <c r="DB774" s="56"/>
      <c r="DC774" s="56"/>
      <c r="DD774" s="56"/>
      <c r="DE774" s="56"/>
      <c r="DF774" s="56"/>
      <c r="DG774" s="56"/>
      <c r="DH774" s="56"/>
      <c r="DI774" s="56"/>
      <c r="DJ774" s="56"/>
      <c r="DK774" s="56"/>
      <c r="DL774" s="56"/>
      <c r="DM774" s="56"/>
      <c r="DN774" s="56"/>
      <c r="DO774" s="56"/>
      <c r="DP774" s="56"/>
      <c r="DQ774" s="56"/>
      <c r="DR774" s="56"/>
      <c r="DS774" s="56"/>
      <c r="DT774" s="56"/>
      <c r="DU774" s="56"/>
      <c r="DV774" s="56"/>
      <c r="DW774" s="56"/>
      <c r="DX774" s="56"/>
      <c r="DY774" s="56"/>
      <c r="DZ774" s="56"/>
      <c r="EA774" s="56"/>
      <c r="EB774" s="56"/>
      <c r="EC774" s="56"/>
      <c r="ED774" s="56"/>
      <c r="EE774" s="56"/>
      <c r="EF774" s="56"/>
      <c r="EG774" s="56"/>
      <c r="EH774" s="56"/>
      <c r="EI774" s="56"/>
      <c r="EJ774" s="56"/>
      <c r="EK774" s="56"/>
      <c r="EL774" s="56"/>
      <c r="EM774" s="56"/>
      <c r="EN774" s="56"/>
      <c r="EO774" s="56"/>
      <c r="EP774" s="56"/>
      <c r="EQ774" s="56"/>
      <c r="ER774" s="56"/>
      <c r="ES774" s="56"/>
      <c r="ET774" s="56"/>
      <c r="EU774" s="56"/>
      <c r="EV774" s="56"/>
      <c r="EW774" s="56"/>
      <c r="EX774" s="56"/>
      <c r="EY774" s="56"/>
      <c r="EZ774" s="56"/>
      <c r="FA774" s="56"/>
      <c r="FB774" s="56"/>
      <c r="FC774" s="56"/>
      <c r="FD774" s="56"/>
      <c r="FE774" s="56"/>
      <c r="FF774" s="56"/>
      <c r="FG774" s="56"/>
      <c r="FH774" s="56"/>
      <c r="FI774" s="56"/>
      <c r="FJ774" s="56"/>
      <c r="FK774" s="56"/>
      <c r="FL774" s="56"/>
      <c r="FM774" s="56"/>
      <c r="FN774" s="56"/>
      <c r="FO774" s="56"/>
      <c r="FP774" s="56"/>
      <c r="FQ774" s="56"/>
      <c r="FR774" s="56"/>
      <c r="FS774" s="56"/>
      <c r="FT774" s="56"/>
      <c r="FU774" s="56"/>
      <c r="FV774" s="56"/>
      <c r="FW774" s="56"/>
      <c r="FX774" s="56"/>
      <c r="FY774" s="56"/>
      <c r="FZ774" s="56"/>
      <c r="GA774" s="56"/>
      <c r="GB774" s="56"/>
      <c r="GC774" s="56"/>
      <c r="GD774" s="56"/>
      <c r="GE774" s="56"/>
      <c r="GF774" s="56"/>
      <c r="GG774" s="56"/>
      <c r="GH774" s="56"/>
      <c r="GI774" s="56"/>
      <c r="GJ774" s="56"/>
      <c r="GK774" s="56"/>
      <c r="GL774" s="56"/>
      <c r="GM774" s="56"/>
      <c r="GN774" s="56"/>
      <c r="GO774" s="56"/>
      <c r="GP774" s="56"/>
      <c r="GQ774" s="56"/>
      <c r="GR774" s="56"/>
      <c r="GS774" s="56"/>
      <c r="GT774" s="56"/>
      <c r="GU774" s="56"/>
      <c r="GV774" s="56"/>
      <c r="GW774" s="56"/>
      <c r="GX774" s="56"/>
      <c r="GY774" s="56"/>
      <c r="GZ774" s="56"/>
      <c r="HA774" s="56"/>
      <c r="HB774" s="56"/>
      <c r="HC774" s="56"/>
      <c r="HD774" s="56"/>
      <c r="HE774" s="56"/>
      <c r="HF774" s="56"/>
      <c r="HG774" s="56"/>
      <c r="HH774" s="56"/>
      <c r="HI774" s="56"/>
      <c r="HJ774" s="56"/>
      <c r="HK774" s="56"/>
      <c r="HL774" s="56"/>
      <c r="HM774" s="56"/>
      <c r="HN774" s="56"/>
      <c r="HO774" s="56"/>
      <c r="HP774" s="56"/>
      <c r="HQ774" s="56"/>
      <c r="HR774" s="56"/>
      <c r="HS774" s="56"/>
      <c r="HT774" s="56"/>
      <c r="HU774" s="56"/>
      <c r="HV774" s="56"/>
      <c r="HW774" s="56"/>
      <c r="HX774" s="56"/>
      <c r="HY774" s="56"/>
      <c r="HZ774" s="56"/>
      <c r="IA774" s="56"/>
      <c r="IB774" s="56"/>
      <c r="IC774" s="56"/>
      <c r="ID774" s="56"/>
      <c r="IE774" s="56"/>
      <c r="IF774" s="56"/>
      <c r="IG774" s="56"/>
      <c r="IH774" s="56"/>
      <c r="II774" s="56"/>
    </row>
    <row r="775" spans="3:243" x14ac:dyDescent="0.25">
      <c r="C775" s="56"/>
      <c r="D775" s="56"/>
      <c r="E775" s="56"/>
      <c r="F775" s="354"/>
      <c r="G775" s="354"/>
      <c r="H775" s="56"/>
      <c r="I775" s="56"/>
      <c r="J775" s="56"/>
      <c r="K775" s="56"/>
      <c r="L775" s="56"/>
      <c r="M775" s="598"/>
      <c r="N775" s="56"/>
      <c r="O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c r="BY775" s="56"/>
      <c r="BZ775" s="56"/>
      <c r="CA775" s="56"/>
      <c r="CB775" s="56"/>
      <c r="CC775" s="56"/>
      <c r="CD775" s="56"/>
      <c r="CE775" s="56"/>
      <c r="CF775" s="56"/>
      <c r="CG775" s="56"/>
      <c r="CH775" s="56"/>
      <c r="CI775" s="56"/>
      <c r="CJ775" s="56"/>
      <c r="CK775" s="56"/>
      <c r="CL775" s="56"/>
      <c r="CM775" s="56"/>
      <c r="CN775" s="56"/>
      <c r="CO775" s="56"/>
      <c r="CP775" s="56"/>
      <c r="CQ775" s="56"/>
      <c r="CR775" s="56"/>
      <c r="CS775" s="56"/>
      <c r="CT775" s="56"/>
      <c r="CU775" s="56"/>
      <c r="CV775" s="56"/>
      <c r="CW775" s="56"/>
      <c r="CX775" s="56"/>
      <c r="CY775" s="56"/>
      <c r="CZ775" s="56"/>
      <c r="DA775" s="56"/>
      <c r="DB775" s="56"/>
      <c r="DC775" s="56"/>
      <c r="DD775" s="56"/>
      <c r="DE775" s="56"/>
      <c r="DF775" s="56"/>
      <c r="DG775" s="56"/>
      <c r="DH775" s="56"/>
      <c r="DI775" s="56"/>
      <c r="DJ775" s="56"/>
      <c r="DK775" s="56"/>
      <c r="DL775" s="56"/>
      <c r="DM775" s="56"/>
      <c r="DN775" s="56"/>
      <c r="DO775" s="56"/>
      <c r="DP775" s="56"/>
      <c r="DQ775" s="56"/>
      <c r="DR775" s="56"/>
      <c r="DS775" s="56"/>
      <c r="DT775" s="56"/>
      <c r="DU775" s="56"/>
      <c r="DV775" s="56"/>
      <c r="DW775" s="56"/>
      <c r="DX775" s="56"/>
      <c r="DY775" s="56"/>
      <c r="DZ775" s="56"/>
      <c r="EA775" s="56"/>
      <c r="EB775" s="56"/>
      <c r="EC775" s="56"/>
      <c r="ED775" s="56"/>
      <c r="EE775" s="56"/>
      <c r="EF775" s="56"/>
      <c r="EG775" s="56"/>
      <c r="EH775" s="56"/>
      <c r="EI775" s="56"/>
      <c r="EJ775" s="56"/>
      <c r="EK775" s="56"/>
      <c r="EL775" s="56"/>
      <c r="EM775" s="56"/>
      <c r="EN775" s="56"/>
      <c r="EO775" s="56"/>
      <c r="EP775" s="56"/>
      <c r="EQ775" s="56"/>
      <c r="ER775" s="56"/>
      <c r="ES775" s="56"/>
      <c r="ET775" s="56"/>
      <c r="EU775" s="56"/>
      <c r="EV775" s="56"/>
      <c r="EW775" s="56"/>
      <c r="EX775" s="56"/>
      <c r="EY775" s="56"/>
      <c r="EZ775" s="56"/>
      <c r="FA775" s="56"/>
      <c r="FB775" s="56"/>
      <c r="FC775" s="56"/>
      <c r="FD775" s="56"/>
      <c r="FE775" s="56"/>
      <c r="FF775" s="56"/>
      <c r="FG775" s="56"/>
      <c r="FH775" s="56"/>
      <c r="FI775" s="56"/>
      <c r="FJ775" s="56"/>
      <c r="FK775" s="56"/>
      <c r="FL775" s="56"/>
      <c r="FM775" s="56"/>
      <c r="FN775" s="56"/>
      <c r="FO775" s="56"/>
      <c r="FP775" s="56"/>
      <c r="FQ775" s="56"/>
      <c r="FR775" s="56"/>
      <c r="FS775" s="56"/>
      <c r="FT775" s="56"/>
      <c r="FU775" s="56"/>
      <c r="FV775" s="56"/>
      <c r="FW775" s="56"/>
      <c r="FX775" s="56"/>
      <c r="FY775" s="56"/>
      <c r="FZ775" s="56"/>
      <c r="GA775" s="56"/>
      <c r="GB775" s="56"/>
      <c r="GC775" s="56"/>
      <c r="GD775" s="56"/>
      <c r="GE775" s="56"/>
      <c r="GF775" s="56"/>
      <c r="GG775" s="56"/>
      <c r="GH775" s="56"/>
      <c r="GI775" s="56"/>
      <c r="GJ775" s="56"/>
      <c r="GK775" s="56"/>
      <c r="GL775" s="56"/>
      <c r="GM775" s="56"/>
      <c r="GN775" s="56"/>
      <c r="GO775" s="56"/>
      <c r="GP775" s="56"/>
      <c r="GQ775" s="56"/>
      <c r="GR775" s="56"/>
      <c r="GS775" s="56"/>
      <c r="GT775" s="56"/>
      <c r="GU775" s="56"/>
      <c r="GV775" s="56"/>
      <c r="GW775" s="56"/>
      <c r="GX775" s="56"/>
      <c r="GY775" s="56"/>
      <c r="GZ775" s="56"/>
      <c r="HA775" s="56"/>
      <c r="HB775" s="56"/>
      <c r="HC775" s="56"/>
      <c r="HD775" s="56"/>
      <c r="HE775" s="56"/>
      <c r="HF775" s="56"/>
      <c r="HG775" s="56"/>
      <c r="HH775" s="56"/>
      <c r="HI775" s="56"/>
      <c r="HJ775" s="56"/>
      <c r="HK775" s="56"/>
      <c r="HL775" s="56"/>
      <c r="HM775" s="56"/>
      <c r="HN775" s="56"/>
      <c r="HO775" s="56"/>
      <c r="HP775" s="56"/>
      <c r="HQ775" s="56"/>
      <c r="HR775" s="56"/>
      <c r="HS775" s="56"/>
      <c r="HT775" s="56"/>
      <c r="HU775" s="56"/>
      <c r="HV775" s="56"/>
      <c r="HW775" s="56"/>
      <c r="HX775" s="56"/>
      <c r="HY775" s="56"/>
      <c r="HZ775" s="56"/>
      <c r="IA775" s="56"/>
      <c r="IB775" s="56"/>
      <c r="IC775" s="56"/>
      <c r="ID775" s="56"/>
      <c r="IE775" s="56"/>
      <c r="IF775" s="56"/>
      <c r="IG775" s="56"/>
      <c r="IH775" s="56"/>
      <c r="II775" s="56"/>
    </row>
    <row r="776" spans="3:243" x14ac:dyDescent="0.25">
      <c r="C776" s="56"/>
      <c r="D776" s="56"/>
      <c r="E776" s="56"/>
      <c r="F776" s="354"/>
      <c r="G776" s="354"/>
      <c r="H776" s="56"/>
      <c r="I776" s="56"/>
      <c r="J776" s="56"/>
      <c r="K776" s="56"/>
      <c r="L776" s="56"/>
      <c r="M776" s="598"/>
      <c r="N776" s="56"/>
      <c r="O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c r="BY776" s="56"/>
      <c r="BZ776" s="56"/>
      <c r="CA776" s="56"/>
      <c r="CB776" s="56"/>
      <c r="CC776" s="56"/>
      <c r="CD776" s="56"/>
      <c r="CE776" s="56"/>
      <c r="CF776" s="56"/>
      <c r="CG776" s="56"/>
      <c r="CH776" s="56"/>
      <c r="CI776" s="56"/>
      <c r="CJ776" s="56"/>
      <c r="CK776" s="56"/>
      <c r="CL776" s="56"/>
      <c r="CM776" s="56"/>
      <c r="CN776" s="56"/>
      <c r="CO776" s="56"/>
      <c r="CP776" s="56"/>
      <c r="CQ776" s="56"/>
      <c r="CR776" s="56"/>
      <c r="CS776" s="56"/>
      <c r="CT776" s="56"/>
      <c r="CU776" s="56"/>
      <c r="CV776" s="56"/>
      <c r="CW776" s="56"/>
      <c r="CX776" s="56"/>
      <c r="CY776" s="56"/>
      <c r="CZ776" s="56"/>
      <c r="DA776" s="56"/>
      <c r="DB776" s="56"/>
      <c r="DC776" s="56"/>
      <c r="DD776" s="56"/>
      <c r="DE776" s="56"/>
      <c r="DF776" s="56"/>
      <c r="DG776" s="56"/>
      <c r="DH776" s="56"/>
      <c r="DI776" s="56"/>
      <c r="DJ776" s="56"/>
      <c r="DK776" s="56"/>
      <c r="DL776" s="56"/>
      <c r="DM776" s="56"/>
      <c r="DN776" s="56"/>
      <c r="DO776" s="56"/>
      <c r="DP776" s="56"/>
      <c r="DQ776" s="56"/>
      <c r="DR776" s="56"/>
      <c r="DS776" s="56"/>
      <c r="DT776" s="56"/>
      <c r="DU776" s="56"/>
      <c r="DV776" s="56"/>
      <c r="DW776" s="56"/>
      <c r="DX776" s="56"/>
      <c r="DY776" s="56"/>
      <c r="DZ776" s="56"/>
      <c r="EA776" s="56"/>
      <c r="EB776" s="56"/>
      <c r="EC776" s="56"/>
      <c r="ED776" s="56"/>
      <c r="EE776" s="56"/>
      <c r="EF776" s="56"/>
      <c r="EG776" s="56"/>
      <c r="EH776" s="56"/>
      <c r="EI776" s="56"/>
      <c r="EJ776" s="56"/>
      <c r="EK776" s="56"/>
      <c r="EL776" s="56"/>
      <c r="EM776" s="56"/>
      <c r="EN776" s="56"/>
      <c r="EO776" s="56"/>
      <c r="EP776" s="56"/>
      <c r="EQ776" s="56"/>
      <c r="ER776" s="56"/>
      <c r="ES776" s="56"/>
      <c r="ET776" s="56"/>
      <c r="EU776" s="56"/>
      <c r="EV776" s="56"/>
      <c r="EW776" s="56"/>
      <c r="EX776" s="56"/>
      <c r="EY776" s="56"/>
      <c r="EZ776" s="56"/>
      <c r="FA776" s="56"/>
      <c r="FB776" s="56"/>
      <c r="FC776" s="56"/>
      <c r="FD776" s="56"/>
      <c r="FE776" s="56"/>
      <c r="FF776" s="56"/>
      <c r="FG776" s="56"/>
      <c r="FH776" s="56"/>
      <c r="FI776" s="56"/>
      <c r="FJ776" s="56"/>
      <c r="FK776" s="56"/>
      <c r="FL776" s="56"/>
      <c r="FM776" s="56"/>
      <c r="FN776" s="56"/>
      <c r="FO776" s="56"/>
      <c r="FP776" s="56"/>
      <c r="FQ776" s="56"/>
      <c r="FR776" s="56"/>
      <c r="FS776" s="56"/>
      <c r="FT776" s="56"/>
      <c r="FU776" s="56"/>
      <c r="FV776" s="56"/>
      <c r="FW776" s="56"/>
      <c r="FX776" s="56"/>
      <c r="FY776" s="56"/>
      <c r="FZ776" s="56"/>
      <c r="GA776" s="56"/>
      <c r="GB776" s="56"/>
      <c r="GC776" s="56"/>
      <c r="GD776" s="56"/>
      <c r="GE776" s="56"/>
      <c r="GF776" s="56"/>
      <c r="GG776" s="56"/>
      <c r="GH776" s="56"/>
      <c r="GI776" s="56"/>
      <c r="GJ776" s="56"/>
      <c r="GK776" s="56"/>
      <c r="GL776" s="56"/>
      <c r="GM776" s="56"/>
      <c r="GN776" s="56"/>
      <c r="GO776" s="56"/>
      <c r="GP776" s="56"/>
      <c r="GQ776" s="56"/>
      <c r="GR776" s="56"/>
      <c r="GS776" s="56"/>
      <c r="GT776" s="56"/>
      <c r="GU776" s="56"/>
      <c r="GV776" s="56"/>
      <c r="GW776" s="56"/>
      <c r="GX776" s="56"/>
      <c r="GY776" s="56"/>
      <c r="GZ776" s="56"/>
      <c r="HA776" s="56"/>
      <c r="HB776" s="56"/>
      <c r="HC776" s="56"/>
      <c r="HD776" s="56"/>
      <c r="HE776" s="56"/>
      <c r="HF776" s="56"/>
      <c r="HG776" s="56"/>
      <c r="HH776" s="56"/>
      <c r="HI776" s="56"/>
      <c r="HJ776" s="56"/>
      <c r="HK776" s="56"/>
      <c r="HL776" s="56"/>
      <c r="HM776" s="56"/>
      <c r="HN776" s="56"/>
      <c r="HO776" s="56"/>
      <c r="HP776" s="56"/>
      <c r="HQ776" s="56"/>
      <c r="HR776" s="56"/>
      <c r="HS776" s="56"/>
      <c r="HT776" s="56"/>
      <c r="HU776" s="56"/>
      <c r="HV776" s="56"/>
      <c r="HW776" s="56"/>
      <c r="HX776" s="56"/>
      <c r="HY776" s="56"/>
      <c r="HZ776" s="56"/>
      <c r="IA776" s="56"/>
      <c r="IB776" s="56"/>
      <c r="IC776" s="56"/>
      <c r="ID776" s="56"/>
      <c r="IE776" s="56"/>
      <c r="IF776" s="56"/>
      <c r="IG776" s="56"/>
      <c r="IH776" s="56"/>
      <c r="II776" s="56"/>
    </row>
    <row r="777" spans="3:243" x14ac:dyDescent="0.25">
      <c r="C777" s="56"/>
      <c r="D777" s="56"/>
      <c r="E777" s="56"/>
      <c r="F777" s="354"/>
      <c r="G777" s="354"/>
      <c r="H777" s="56"/>
      <c r="I777" s="56"/>
      <c r="J777" s="56"/>
      <c r="K777" s="56"/>
      <c r="L777" s="56"/>
      <c r="M777" s="598"/>
      <c r="N777" s="56"/>
      <c r="O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c r="BY777" s="56"/>
      <c r="BZ777" s="56"/>
      <c r="CA777" s="56"/>
      <c r="CB777" s="56"/>
      <c r="CC777" s="56"/>
      <c r="CD777" s="56"/>
      <c r="CE777" s="56"/>
      <c r="CF777" s="56"/>
      <c r="CG777" s="56"/>
      <c r="CH777" s="56"/>
      <c r="CI777" s="56"/>
      <c r="CJ777" s="56"/>
      <c r="CK777" s="56"/>
      <c r="CL777" s="56"/>
      <c r="CM777" s="56"/>
      <c r="CN777" s="56"/>
      <c r="CO777" s="56"/>
      <c r="CP777" s="56"/>
      <c r="CQ777" s="56"/>
      <c r="CR777" s="56"/>
      <c r="CS777" s="56"/>
      <c r="CT777" s="56"/>
      <c r="CU777" s="56"/>
      <c r="CV777" s="56"/>
      <c r="CW777" s="56"/>
      <c r="CX777" s="56"/>
      <c r="CY777" s="56"/>
      <c r="CZ777" s="56"/>
      <c r="DA777" s="56"/>
      <c r="DB777" s="56"/>
      <c r="DC777" s="56"/>
      <c r="DD777" s="56"/>
      <c r="DE777" s="56"/>
      <c r="DF777" s="56"/>
      <c r="DG777" s="56"/>
      <c r="DH777" s="56"/>
      <c r="DI777" s="56"/>
      <c r="DJ777" s="56"/>
      <c r="DK777" s="56"/>
      <c r="DL777" s="56"/>
      <c r="DM777" s="56"/>
      <c r="DN777" s="56"/>
      <c r="DO777" s="56"/>
      <c r="DP777" s="56"/>
      <c r="DQ777" s="56"/>
      <c r="DR777" s="56"/>
      <c r="DS777" s="56"/>
      <c r="DT777" s="56"/>
      <c r="DU777" s="56"/>
      <c r="DV777" s="56"/>
      <c r="DW777" s="56"/>
      <c r="DX777" s="56"/>
      <c r="DY777" s="56"/>
      <c r="DZ777" s="56"/>
      <c r="EA777" s="56"/>
      <c r="EB777" s="56"/>
      <c r="EC777" s="56"/>
      <c r="ED777" s="56"/>
      <c r="EE777" s="56"/>
      <c r="EF777" s="56"/>
      <c r="EG777" s="56"/>
      <c r="EH777" s="56"/>
      <c r="EI777" s="56"/>
      <c r="EJ777" s="56"/>
      <c r="EK777" s="56"/>
      <c r="EL777" s="56"/>
      <c r="EM777" s="56"/>
      <c r="EN777" s="56"/>
      <c r="EO777" s="56"/>
      <c r="EP777" s="56"/>
      <c r="EQ777" s="56"/>
      <c r="ER777" s="56"/>
      <c r="ES777" s="56"/>
      <c r="ET777" s="56"/>
      <c r="EU777" s="56"/>
      <c r="EV777" s="56"/>
      <c r="EW777" s="56"/>
      <c r="EX777" s="56"/>
      <c r="EY777" s="56"/>
      <c r="EZ777" s="56"/>
      <c r="FA777" s="56"/>
      <c r="FB777" s="56"/>
      <c r="FC777" s="56"/>
      <c r="FD777" s="56"/>
      <c r="FE777" s="56"/>
      <c r="FF777" s="56"/>
      <c r="FG777" s="56"/>
      <c r="FH777" s="56"/>
      <c r="FI777" s="56"/>
      <c r="FJ777" s="56"/>
      <c r="FK777" s="56"/>
      <c r="FL777" s="56"/>
      <c r="FM777" s="56"/>
      <c r="FN777" s="56"/>
      <c r="FO777" s="56"/>
      <c r="FP777" s="56"/>
      <c r="FQ777" s="56"/>
      <c r="FR777" s="56"/>
      <c r="FS777" s="56"/>
      <c r="FT777" s="56"/>
      <c r="FU777" s="56"/>
      <c r="FV777" s="56"/>
      <c r="FW777" s="56"/>
      <c r="FX777" s="56"/>
      <c r="FY777" s="56"/>
      <c r="FZ777" s="56"/>
      <c r="GA777" s="56"/>
      <c r="GB777" s="56"/>
      <c r="GC777" s="56"/>
      <c r="GD777" s="56"/>
      <c r="GE777" s="56"/>
      <c r="GF777" s="56"/>
      <c r="GG777" s="56"/>
      <c r="GH777" s="56"/>
      <c r="GI777" s="56"/>
      <c r="GJ777" s="56"/>
      <c r="GK777" s="56"/>
      <c r="GL777" s="56"/>
      <c r="GM777" s="56"/>
      <c r="GN777" s="56"/>
      <c r="GO777" s="56"/>
      <c r="GP777" s="56"/>
      <c r="GQ777" s="56"/>
      <c r="GR777" s="56"/>
      <c r="GS777" s="56"/>
      <c r="GT777" s="56"/>
      <c r="GU777" s="56"/>
      <c r="GV777" s="56"/>
      <c r="GW777" s="56"/>
      <c r="GX777" s="56"/>
      <c r="GY777" s="56"/>
      <c r="GZ777" s="56"/>
      <c r="HA777" s="56"/>
      <c r="HB777" s="56"/>
      <c r="HC777" s="56"/>
      <c r="HD777" s="56"/>
      <c r="HE777" s="56"/>
      <c r="HF777" s="56"/>
      <c r="HG777" s="56"/>
      <c r="HH777" s="56"/>
      <c r="HI777" s="56"/>
      <c r="HJ777" s="56"/>
      <c r="HK777" s="56"/>
      <c r="HL777" s="56"/>
      <c r="HM777" s="56"/>
      <c r="HN777" s="56"/>
      <c r="HO777" s="56"/>
      <c r="HP777" s="56"/>
      <c r="HQ777" s="56"/>
      <c r="HR777" s="56"/>
      <c r="HS777" s="56"/>
      <c r="HT777" s="56"/>
      <c r="HU777" s="56"/>
      <c r="HV777" s="56"/>
      <c r="HW777" s="56"/>
      <c r="HX777" s="56"/>
      <c r="HY777" s="56"/>
      <c r="HZ777" s="56"/>
      <c r="IA777" s="56"/>
      <c r="IB777" s="56"/>
      <c r="IC777" s="56"/>
      <c r="ID777" s="56"/>
      <c r="IE777" s="56"/>
      <c r="IF777" s="56"/>
      <c r="IG777" s="56"/>
      <c r="IH777" s="56"/>
      <c r="II777" s="56"/>
    </row>
    <row r="778" spans="3:243" x14ac:dyDescent="0.25">
      <c r="C778" s="56"/>
      <c r="D778" s="56"/>
      <c r="E778" s="56"/>
      <c r="F778" s="354"/>
      <c r="G778" s="354"/>
      <c r="H778" s="56"/>
      <c r="I778" s="56"/>
      <c r="J778" s="56"/>
      <c r="K778" s="56"/>
      <c r="L778" s="56"/>
      <c r="M778" s="598"/>
      <c r="N778" s="56"/>
      <c r="O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c r="BY778" s="56"/>
      <c r="BZ778" s="56"/>
      <c r="CA778" s="56"/>
      <c r="CB778" s="56"/>
      <c r="CC778" s="56"/>
      <c r="CD778" s="56"/>
      <c r="CE778" s="56"/>
      <c r="CF778" s="56"/>
      <c r="CG778" s="56"/>
      <c r="CH778" s="56"/>
      <c r="CI778" s="56"/>
      <c r="CJ778" s="56"/>
      <c r="CK778" s="56"/>
      <c r="CL778" s="56"/>
      <c r="CM778" s="56"/>
      <c r="CN778" s="56"/>
      <c r="CO778" s="56"/>
      <c r="CP778" s="56"/>
      <c r="CQ778" s="56"/>
      <c r="CR778" s="56"/>
      <c r="CS778" s="56"/>
      <c r="CT778" s="56"/>
      <c r="CU778" s="56"/>
      <c r="CV778" s="56"/>
      <c r="CW778" s="56"/>
      <c r="CX778" s="56"/>
      <c r="CY778" s="56"/>
      <c r="CZ778" s="56"/>
      <c r="DA778" s="56"/>
      <c r="DB778" s="56"/>
      <c r="DC778" s="56"/>
      <c r="DD778" s="56"/>
      <c r="DE778" s="56"/>
      <c r="DF778" s="56"/>
      <c r="DG778" s="56"/>
      <c r="DH778" s="56"/>
      <c r="DI778" s="56"/>
      <c r="DJ778" s="56"/>
      <c r="DK778" s="56"/>
      <c r="DL778" s="56"/>
      <c r="DM778" s="56"/>
      <c r="DN778" s="56"/>
      <c r="DO778" s="56"/>
      <c r="DP778" s="56"/>
      <c r="DQ778" s="56"/>
      <c r="DR778" s="56"/>
      <c r="DS778" s="56"/>
      <c r="DT778" s="56"/>
      <c r="DU778" s="56"/>
      <c r="DV778" s="56"/>
      <c r="DW778" s="56"/>
      <c r="DX778" s="56"/>
      <c r="DY778" s="56"/>
      <c r="DZ778" s="56"/>
      <c r="EA778" s="56"/>
      <c r="EB778" s="56"/>
      <c r="EC778" s="56"/>
      <c r="ED778" s="56"/>
      <c r="EE778" s="56"/>
      <c r="EF778" s="56"/>
      <c r="EG778" s="56"/>
      <c r="EH778" s="56"/>
      <c r="EI778" s="56"/>
      <c r="EJ778" s="56"/>
      <c r="EK778" s="56"/>
      <c r="EL778" s="56"/>
      <c r="EM778" s="56"/>
      <c r="EN778" s="56"/>
      <c r="EO778" s="56"/>
      <c r="EP778" s="56"/>
      <c r="EQ778" s="56"/>
      <c r="ER778" s="56"/>
      <c r="ES778" s="56"/>
      <c r="ET778" s="56"/>
      <c r="EU778" s="56"/>
      <c r="EV778" s="56"/>
      <c r="EW778" s="56"/>
      <c r="EX778" s="56"/>
      <c r="EY778" s="56"/>
      <c r="EZ778" s="56"/>
      <c r="FA778" s="56"/>
      <c r="FB778" s="56"/>
      <c r="FC778" s="56"/>
      <c r="FD778" s="56"/>
      <c r="FE778" s="56"/>
      <c r="FF778" s="56"/>
      <c r="FG778" s="56"/>
      <c r="FH778" s="56"/>
      <c r="FI778" s="56"/>
      <c r="FJ778" s="56"/>
      <c r="FK778" s="56"/>
      <c r="FL778" s="56"/>
      <c r="FM778" s="56"/>
      <c r="FN778" s="56"/>
      <c r="FO778" s="56"/>
      <c r="FP778" s="56"/>
      <c r="FQ778" s="56"/>
      <c r="FR778" s="56"/>
      <c r="FS778" s="56"/>
      <c r="FT778" s="56"/>
      <c r="FU778" s="56"/>
      <c r="FV778" s="56"/>
      <c r="FW778" s="56"/>
      <c r="FX778" s="56"/>
      <c r="FY778" s="56"/>
      <c r="FZ778" s="56"/>
      <c r="GA778" s="56"/>
      <c r="GB778" s="56"/>
      <c r="GC778" s="56"/>
      <c r="GD778" s="56"/>
      <c r="GE778" s="56"/>
      <c r="GF778" s="56"/>
      <c r="GG778" s="56"/>
      <c r="GH778" s="56"/>
      <c r="GI778" s="56"/>
      <c r="GJ778" s="56"/>
      <c r="GK778" s="56"/>
      <c r="GL778" s="56"/>
      <c r="GM778" s="56"/>
      <c r="GN778" s="56"/>
      <c r="GO778" s="56"/>
      <c r="GP778" s="56"/>
      <c r="GQ778" s="56"/>
      <c r="GR778" s="56"/>
      <c r="GS778" s="56"/>
      <c r="GT778" s="56"/>
      <c r="GU778" s="56"/>
      <c r="GV778" s="56"/>
      <c r="GW778" s="56"/>
      <c r="GX778" s="56"/>
      <c r="GY778" s="56"/>
      <c r="GZ778" s="56"/>
      <c r="HA778" s="56"/>
      <c r="HB778" s="56"/>
      <c r="HC778" s="56"/>
      <c r="HD778" s="56"/>
      <c r="HE778" s="56"/>
      <c r="HF778" s="56"/>
      <c r="HG778" s="56"/>
      <c r="HH778" s="56"/>
      <c r="HI778" s="56"/>
      <c r="HJ778" s="56"/>
      <c r="HK778" s="56"/>
      <c r="HL778" s="56"/>
      <c r="HM778" s="56"/>
      <c r="HN778" s="56"/>
      <c r="HO778" s="56"/>
      <c r="HP778" s="56"/>
      <c r="HQ778" s="56"/>
      <c r="HR778" s="56"/>
      <c r="HS778" s="56"/>
      <c r="HT778" s="56"/>
      <c r="HU778" s="56"/>
      <c r="HV778" s="56"/>
      <c r="HW778" s="56"/>
      <c r="HX778" s="56"/>
      <c r="HY778" s="56"/>
      <c r="HZ778" s="56"/>
      <c r="IA778" s="56"/>
      <c r="IB778" s="56"/>
      <c r="IC778" s="56"/>
      <c r="ID778" s="56"/>
      <c r="IE778" s="56"/>
      <c r="IF778" s="56"/>
      <c r="IG778" s="56"/>
      <c r="IH778" s="56"/>
      <c r="II778" s="56"/>
    </row>
    <row r="779" spans="3:243" x14ac:dyDescent="0.25">
      <c r="C779" s="56"/>
      <c r="D779" s="56"/>
      <c r="E779" s="56"/>
      <c r="F779" s="354"/>
      <c r="G779" s="354"/>
      <c r="H779" s="56"/>
      <c r="I779" s="56"/>
      <c r="J779" s="56"/>
      <c r="K779" s="56"/>
      <c r="L779" s="56"/>
      <c r="M779" s="598"/>
      <c r="N779" s="56"/>
      <c r="O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c r="BY779" s="56"/>
      <c r="BZ779" s="56"/>
      <c r="CA779" s="56"/>
      <c r="CB779" s="56"/>
      <c r="CC779" s="56"/>
      <c r="CD779" s="56"/>
      <c r="CE779" s="56"/>
      <c r="CF779" s="56"/>
      <c r="CG779" s="56"/>
      <c r="CH779" s="56"/>
      <c r="CI779" s="56"/>
      <c r="CJ779" s="56"/>
      <c r="CK779" s="56"/>
      <c r="CL779" s="56"/>
      <c r="CM779" s="56"/>
      <c r="CN779" s="56"/>
      <c r="CO779" s="56"/>
      <c r="CP779" s="56"/>
      <c r="CQ779" s="56"/>
      <c r="CR779" s="56"/>
      <c r="CS779" s="56"/>
      <c r="CT779" s="56"/>
      <c r="CU779" s="56"/>
      <c r="CV779" s="56"/>
      <c r="CW779" s="56"/>
      <c r="CX779" s="56"/>
      <c r="CY779" s="56"/>
      <c r="CZ779" s="56"/>
      <c r="DA779" s="56"/>
      <c r="DB779" s="56"/>
      <c r="DC779" s="56"/>
      <c r="DD779" s="56"/>
      <c r="DE779" s="56"/>
      <c r="DF779" s="56"/>
      <c r="DG779" s="56"/>
      <c r="DH779" s="56"/>
      <c r="DI779" s="56"/>
      <c r="DJ779" s="56"/>
      <c r="DK779" s="56"/>
      <c r="DL779" s="56"/>
      <c r="DM779" s="56"/>
      <c r="DN779" s="56"/>
      <c r="DO779" s="56"/>
      <c r="DP779" s="56"/>
      <c r="DQ779" s="56"/>
      <c r="DR779" s="56"/>
      <c r="DS779" s="56"/>
      <c r="DT779" s="56"/>
      <c r="DU779" s="56"/>
      <c r="DV779" s="56"/>
      <c r="DW779" s="56"/>
      <c r="DX779" s="56"/>
      <c r="DY779" s="56"/>
      <c r="DZ779" s="56"/>
      <c r="EA779" s="56"/>
      <c r="EB779" s="56"/>
      <c r="EC779" s="56"/>
      <c r="ED779" s="56"/>
      <c r="EE779" s="56"/>
      <c r="EF779" s="56"/>
      <c r="EG779" s="56"/>
      <c r="EH779" s="56"/>
      <c r="EI779" s="56"/>
      <c r="EJ779" s="56"/>
      <c r="EK779" s="56"/>
      <c r="EL779" s="56"/>
      <c r="EM779" s="56"/>
      <c r="EN779" s="56"/>
      <c r="EO779" s="56"/>
      <c r="EP779" s="56"/>
      <c r="EQ779" s="56"/>
      <c r="ER779" s="56"/>
      <c r="ES779" s="56"/>
      <c r="ET779" s="56"/>
      <c r="EU779" s="56"/>
      <c r="EV779" s="56"/>
      <c r="EW779" s="56"/>
      <c r="EX779" s="56"/>
      <c r="EY779" s="56"/>
      <c r="EZ779" s="56"/>
      <c r="FA779" s="56"/>
      <c r="FB779" s="56"/>
      <c r="FC779" s="56"/>
      <c r="FD779" s="56"/>
      <c r="FE779" s="56"/>
      <c r="FF779" s="56"/>
      <c r="FG779" s="56"/>
      <c r="FH779" s="56"/>
      <c r="FI779" s="56"/>
      <c r="FJ779" s="56"/>
      <c r="FK779" s="56"/>
      <c r="FL779" s="56"/>
      <c r="FM779" s="56"/>
      <c r="FN779" s="56"/>
      <c r="FO779" s="56"/>
      <c r="FP779" s="56"/>
      <c r="FQ779" s="56"/>
      <c r="FR779" s="56"/>
      <c r="FS779" s="56"/>
      <c r="FT779" s="56"/>
      <c r="FU779" s="56"/>
      <c r="FV779" s="56"/>
      <c r="FW779" s="56"/>
      <c r="FX779" s="56"/>
      <c r="FY779" s="56"/>
      <c r="FZ779" s="56"/>
      <c r="GA779" s="56"/>
      <c r="GB779" s="56"/>
      <c r="GC779" s="56"/>
      <c r="GD779" s="56"/>
      <c r="GE779" s="56"/>
      <c r="GF779" s="56"/>
      <c r="GG779" s="56"/>
      <c r="GH779" s="56"/>
      <c r="GI779" s="56"/>
      <c r="GJ779" s="56"/>
      <c r="GK779" s="56"/>
      <c r="GL779" s="56"/>
      <c r="GM779" s="56"/>
      <c r="GN779" s="56"/>
      <c r="GO779" s="56"/>
      <c r="GP779" s="56"/>
      <c r="GQ779" s="56"/>
      <c r="GR779" s="56"/>
      <c r="GS779" s="56"/>
      <c r="GT779" s="56"/>
      <c r="GU779" s="56"/>
      <c r="GV779" s="56"/>
      <c r="GW779" s="56"/>
      <c r="GX779" s="56"/>
      <c r="GY779" s="56"/>
      <c r="GZ779" s="56"/>
      <c r="HA779" s="56"/>
      <c r="HB779" s="56"/>
      <c r="HC779" s="56"/>
      <c r="HD779" s="56"/>
      <c r="HE779" s="56"/>
      <c r="HF779" s="56"/>
      <c r="HG779" s="56"/>
      <c r="HH779" s="56"/>
      <c r="HI779" s="56"/>
      <c r="HJ779" s="56"/>
      <c r="HK779" s="56"/>
      <c r="HL779" s="56"/>
      <c r="HM779" s="56"/>
      <c r="HN779" s="56"/>
      <c r="HO779" s="56"/>
      <c r="HP779" s="56"/>
      <c r="HQ779" s="56"/>
      <c r="HR779" s="56"/>
      <c r="HS779" s="56"/>
      <c r="HT779" s="56"/>
      <c r="HU779" s="56"/>
      <c r="HV779" s="56"/>
      <c r="HW779" s="56"/>
      <c r="HX779" s="56"/>
      <c r="HY779" s="56"/>
      <c r="HZ779" s="56"/>
      <c r="IA779" s="56"/>
      <c r="IB779" s="56"/>
      <c r="IC779" s="56"/>
      <c r="ID779" s="56"/>
      <c r="IE779" s="56"/>
      <c r="IF779" s="56"/>
      <c r="IG779" s="56"/>
      <c r="IH779" s="56"/>
      <c r="II779" s="56"/>
    </row>
    <row r="780" spans="3:243" x14ac:dyDescent="0.25">
      <c r="C780" s="56"/>
      <c r="D780" s="56"/>
      <c r="E780" s="56"/>
      <c r="F780" s="354"/>
      <c r="G780" s="354"/>
      <c r="H780" s="56"/>
      <c r="I780" s="56"/>
      <c r="J780" s="56"/>
      <c r="K780" s="56"/>
      <c r="L780" s="56"/>
      <c r="M780" s="598"/>
      <c r="N780" s="56"/>
      <c r="O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c r="BY780" s="56"/>
      <c r="BZ780" s="56"/>
      <c r="CA780" s="56"/>
      <c r="CB780" s="56"/>
      <c r="CC780" s="56"/>
      <c r="CD780" s="56"/>
      <c r="CE780" s="56"/>
      <c r="CF780" s="56"/>
      <c r="CG780" s="56"/>
      <c r="CH780" s="56"/>
      <c r="CI780" s="56"/>
      <c r="CJ780" s="56"/>
      <c r="CK780" s="56"/>
      <c r="CL780" s="56"/>
      <c r="CM780" s="56"/>
      <c r="CN780" s="56"/>
      <c r="CO780" s="56"/>
      <c r="CP780" s="56"/>
      <c r="CQ780" s="56"/>
      <c r="CR780" s="56"/>
      <c r="CS780" s="56"/>
      <c r="CT780" s="56"/>
      <c r="CU780" s="56"/>
      <c r="CV780" s="56"/>
      <c r="CW780" s="56"/>
      <c r="CX780" s="56"/>
      <c r="CY780" s="56"/>
      <c r="CZ780" s="56"/>
      <c r="DA780" s="56"/>
      <c r="DB780" s="56"/>
      <c r="DC780" s="56"/>
      <c r="DD780" s="56"/>
      <c r="DE780" s="56"/>
      <c r="DF780" s="56"/>
      <c r="DG780" s="56"/>
      <c r="DH780" s="56"/>
      <c r="DI780" s="56"/>
      <c r="DJ780" s="56"/>
      <c r="DK780" s="56"/>
      <c r="DL780" s="56"/>
      <c r="DM780" s="56"/>
      <c r="DN780" s="56"/>
      <c r="DO780" s="56"/>
      <c r="DP780" s="56"/>
      <c r="DQ780" s="56"/>
      <c r="DR780" s="56"/>
      <c r="DS780" s="56"/>
      <c r="DT780" s="56"/>
      <c r="DU780" s="56"/>
      <c r="DV780" s="56"/>
      <c r="DW780" s="56"/>
      <c r="DX780" s="56"/>
      <c r="DY780" s="56"/>
      <c r="DZ780" s="56"/>
      <c r="EA780" s="56"/>
      <c r="EB780" s="56"/>
      <c r="EC780" s="56"/>
      <c r="ED780" s="56"/>
      <c r="EE780" s="56"/>
      <c r="EF780" s="56"/>
      <c r="EG780" s="56"/>
      <c r="EH780" s="56"/>
      <c r="EI780" s="56"/>
      <c r="EJ780" s="56"/>
      <c r="EK780" s="56"/>
      <c r="EL780" s="56"/>
      <c r="EM780" s="56"/>
      <c r="EN780" s="56"/>
      <c r="EO780" s="56"/>
      <c r="EP780" s="56"/>
      <c r="EQ780" s="56"/>
      <c r="ER780" s="56"/>
      <c r="ES780" s="56"/>
      <c r="ET780" s="56"/>
      <c r="EU780" s="56"/>
      <c r="EV780" s="56"/>
      <c r="EW780" s="56"/>
      <c r="EX780" s="56"/>
      <c r="EY780" s="56"/>
      <c r="EZ780" s="56"/>
      <c r="FA780" s="56"/>
      <c r="FB780" s="56"/>
      <c r="FC780" s="56"/>
      <c r="FD780" s="56"/>
      <c r="FE780" s="56"/>
      <c r="FF780" s="56"/>
      <c r="FG780" s="56"/>
      <c r="FH780" s="56"/>
      <c r="FI780" s="56"/>
      <c r="FJ780" s="56"/>
      <c r="FK780" s="56"/>
      <c r="FL780" s="56"/>
      <c r="FM780" s="56"/>
      <c r="FN780" s="56"/>
      <c r="FO780" s="56"/>
      <c r="FP780" s="56"/>
      <c r="FQ780" s="56"/>
      <c r="FR780" s="56"/>
      <c r="FS780" s="56"/>
      <c r="FT780" s="56"/>
      <c r="FU780" s="56"/>
      <c r="FV780" s="56"/>
      <c r="FW780" s="56"/>
      <c r="FX780" s="56"/>
      <c r="FY780" s="56"/>
      <c r="FZ780" s="56"/>
      <c r="GA780" s="56"/>
      <c r="GB780" s="56"/>
      <c r="GC780" s="56"/>
      <c r="GD780" s="56"/>
      <c r="GE780" s="56"/>
      <c r="GF780" s="56"/>
      <c r="GG780" s="56"/>
      <c r="GH780" s="56"/>
      <c r="GI780" s="56"/>
      <c r="GJ780" s="56"/>
      <c r="GK780" s="56"/>
      <c r="GL780" s="56"/>
      <c r="GM780" s="56"/>
      <c r="GN780" s="56"/>
      <c r="GO780" s="56"/>
      <c r="GP780" s="56"/>
      <c r="GQ780" s="56"/>
      <c r="GR780" s="56"/>
      <c r="GS780" s="56"/>
      <c r="GT780" s="56"/>
      <c r="GU780" s="56"/>
      <c r="GV780" s="56"/>
      <c r="GW780" s="56"/>
      <c r="GX780" s="56"/>
      <c r="GY780" s="56"/>
      <c r="GZ780" s="56"/>
      <c r="HA780" s="56"/>
      <c r="HB780" s="56"/>
      <c r="HC780" s="56"/>
      <c r="HD780" s="56"/>
      <c r="HE780" s="56"/>
      <c r="HF780" s="56"/>
      <c r="HG780" s="56"/>
      <c r="HH780" s="56"/>
      <c r="HI780" s="56"/>
      <c r="HJ780" s="56"/>
      <c r="HK780" s="56"/>
      <c r="HL780" s="56"/>
      <c r="HM780" s="56"/>
      <c r="HN780" s="56"/>
      <c r="HO780" s="56"/>
      <c r="HP780" s="56"/>
      <c r="HQ780" s="56"/>
      <c r="HR780" s="56"/>
      <c r="HS780" s="56"/>
      <c r="HT780" s="56"/>
      <c r="HU780" s="56"/>
      <c r="HV780" s="56"/>
      <c r="HW780" s="56"/>
      <c r="HX780" s="56"/>
      <c r="HY780" s="56"/>
      <c r="HZ780" s="56"/>
      <c r="IA780" s="56"/>
      <c r="IB780" s="56"/>
      <c r="IC780" s="56"/>
      <c r="ID780" s="56"/>
      <c r="IE780" s="56"/>
      <c r="IF780" s="56"/>
      <c r="IG780" s="56"/>
      <c r="IH780" s="56"/>
      <c r="II780" s="56"/>
    </row>
    <row r="781" spans="3:243" x14ac:dyDescent="0.25">
      <c r="C781" s="56"/>
      <c r="D781" s="56"/>
      <c r="E781" s="56"/>
      <c r="F781" s="354"/>
      <c r="G781" s="354"/>
      <c r="H781" s="56"/>
      <c r="I781" s="56"/>
      <c r="J781" s="56"/>
      <c r="K781" s="56"/>
      <c r="L781" s="56"/>
      <c r="M781" s="598"/>
      <c r="N781" s="56"/>
      <c r="O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c r="BY781" s="56"/>
      <c r="BZ781" s="56"/>
      <c r="CA781" s="56"/>
      <c r="CB781" s="56"/>
      <c r="CC781" s="56"/>
      <c r="CD781" s="56"/>
      <c r="CE781" s="56"/>
      <c r="CF781" s="56"/>
      <c r="CG781" s="56"/>
      <c r="CH781" s="56"/>
      <c r="CI781" s="56"/>
      <c r="CJ781" s="56"/>
      <c r="CK781" s="56"/>
      <c r="CL781" s="56"/>
      <c r="CM781" s="56"/>
      <c r="CN781" s="56"/>
      <c r="CO781" s="56"/>
      <c r="CP781" s="56"/>
      <c r="CQ781" s="56"/>
      <c r="CR781" s="56"/>
      <c r="CS781" s="56"/>
      <c r="CT781" s="56"/>
      <c r="CU781" s="56"/>
      <c r="CV781" s="56"/>
      <c r="CW781" s="56"/>
      <c r="CX781" s="56"/>
      <c r="CY781" s="56"/>
      <c r="CZ781" s="56"/>
      <c r="DA781" s="56"/>
      <c r="DB781" s="56"/>
      <c r="DC781" s="56"/>
      <c r="DD781" s="56"/>
      <c r="DE781" s="56"/>
      <c r="DF781" s="56"/>
      <c r="DG781" s="56"/>
      <c r="DH781" s="56"/>
      <c r="DI781" s="56"/>
      <c r="DJ781" s="56"/>
      <c r="DK781" s="56"/>
      <c r="DL781" s="56"/>
      <c r="DM781" s="56"/>
      <c r="DN781" s="56"/>
      <c r="DO781" s="56"/>
      <c r="DP781" s="56"/>
      <c r="DQ781" s="56"/>
      <c r="DR781" s="56"/>
      <c r="DS781" s="56"/>
      <c r="DT781" s="56"/>
      <c r="DU781" s="56"/>
      <c r="DV781" s="56"/>
      <c r="DW781" s="56"/>
      <c r="DX781" s="56"/>
      <c r="DY781" s="56"/>
      <c r="DZ781" s="56"/>
      <c r="EA781" s="56"/>
      <c r="EB781" s="56"/>
      <c r="EC781" s="56"/>
      <c r="ED781" s="56"/>
      <c r="EE781" s="56"/>
      <c r="EF781" s="56"/>
      <c r="EG781" s="56"/>
      <c r="EH781" s="56"/>
      <c r="EI781" s="56"/>
      <c r="EJ781" s="56"/>
      <c r="EK781" s="56"/>
      <c r="EL781" s="56"/>
      <c r="EM781" s="56"/>
      <c r="EN781" s="56"/>
      <c r="EO781" s="56"/>
      <c r="EP781" s="56"/>
      <c r="EQ781" s="56"/>
      <c r="ER781" s="56"/>
      <c r="ES781" s="56"/>
      <c r="ET781" s="56"/>
      <c r="EU781" s="56"/>
      <c r="EV781" s="56"/>
      <c r="EW781" s="56"/>
      <c r="EX781" s="56"/>
      <c r="EY781" s="56"/>
      <c r="EZ781" s="56"/>
      <c r="FA781" s="56"/>
      <c r="FB781" s="56"/>
      <c r="FC781" s="56"/>
      <c r="FD781" s="56"/>
      <c r="FE781" s="56"/>
      <c r="FF781" s="56"/>
      <c r="FG781" s="56"/>
      <c r="FH781" s="56"/>
      <c r="FI781" s="56"/>
      <c r="FJ781" s="56"/>
      <c r="FK781" s="56"/>
      <c r="FL781" s="56"/>
      <c r="FM781" s="56"/>
      <c r="FN781" s="56"/>
      <c r="FO781" s="56"/>
      <c r="FP781" s="56"/>
      <c r="FQ781" s="56"/>
      <c r="FR781" s="56"/>
      <c r="FS781" s="56"/>
      <c r="FT781" s="56"/>
      <c r="FU781" s="56"/>
      <c r="FV781" s="56"/>
      <c r="FW781" s="56"/>
      <c r="FX781" s="56"/>
      <c r="FY781" s="56"/>
      <c r="FZ781" s="56"/>
      <c r="GA781" s="56"/>
      <c r="GB781" s="56"/>
      <c r="GC781" s="56"/>
      <c r="GD781" s="56"/>
      <c r="GE781" s="56"/>
      <c r="GF781" s="56"/>
      <c r="GG781" s="56"/>
      <c r="GH781" s="56"/>
      <c r="GI781" s="56"/>
      <c r="GJ781" s="56"/>
      <c r="GK781" s="56"/>
      <c r="GL781" s="56"/>
      <c r="GM781" s="56"/>
      <c r="GN781" s="56"/>
      <c r="GO781" s="56"/>
      <c r="GP781" s="56"/>
      <c r="GQ781" s="56"/>
      <c r="GR781" s="56"/>
      <c r="GS781" s="56"/>
      <c r="GT781" s="56"/>
      <c r="GU781" s="56"/>
      <c r="GV781" s="56"/>
      <c r="GW781" s="56"/>
      <c r="GX781" s="56"/>
      <c r="GY781" s="56"/>
      <c r="GZ781" s="56"/>
      <c r="HA781" s="56"/>
      <c r="HB781" s="56"/>
      <c r="HC781" s="56"/>
      <c r="HD781" s="56"/>
      <c r="HE781" s="56"/>
      <c r="HF781" s="56"/>
      <c r="HG781" s="56"/>
      <c r="HH781" s="56"/>
      <c r="HI781" s="56"/>
      <c r="HJ781" s="56"/>
      <c r="HK781" s="56"/>
      <c r="HL781" s="56"/>
      <c r="HM781" s="56"/>
      <c r="HN781" s="56"/>
      <c r="HO781" s="56"/>
      <c r="HP781" s="56"/>
      <c r="HQ781" s="56"/>
      <c r="HR781" s="56"/>
      <c r="HS781" s="56"/>
      <c r="HT781" s="56"/>
      <c r="HU781" s="56"/>
      <c r="HV781" s="56"/>
      <c r="HW781" s="56"/>
      <c r="HX781" s="56"/>
      <c r="HY781" s="56"/>
      <c r="HZ781" s="56"/>
      <c r="IA781" s="56"/>
      <c r="IB781" s="56"/>
      <c r="IC781" s="56"/>
      <c r="ID781" s="56"/>
      <c r="IE781" s="56"/>
      <c r="IF781" s="56"/>
      <c r="IG781" s="56"/>
      <c r="IH781" s="56"/>
      <c r="II781" s="56"/>
    </row>
    <row r="782" spans="3:243" x14ac:dyDescent="0.25">
      <c r="C782" s="56"/>
      <c r="D782" s="56"/>
      <c r="E782" s="56"/>
      <c r="F782" s="354"/>
      <c r="G782" s="354"/>
      <c r="H782" s="56"/>
      <c r="I782" s="56"/>
      <c r="J782" s="56"/>
      <c r="K782" s="56"/>
      <c r="L782" s="56"/>
      <c r="M782" s="598"/>
      <c r="N782" s="56"/>
      <c r="O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c r="BY782" s="56"/>
      <c r="BZ782" s="56"/>
      <c r="CA782" s="56"/>
      <c r="CB782" s="56"/>
      <c r="CC782" s="56"/>
      <c r="CD782" s="56"/>
      <c r="CE782" s="56"/>
      <c r="CF782" s="56"/>
      <c r="CG782" s="56"/>
      <c r="CH782" s="56"/>
      <c r="CI782" s="56"/>
      <c r="CJ782" s="56"/>
      <c r="CK782" s="56"/>
      <c r="CL782" s="56"/>
      <c r="CM782" s="56"/>
      <c r="CN782" s="56"/>
      <c r="CO782" s="56"/>
      <c r="CP782" s="56"/>
      <c r="CQ782" s="56"/>
      <c r="CR782" s="56"/>
      <c r="CS782" s="56"/>
      <c r="CT782" s="56"/>
      <c r="CU782" s="56"/>
      <c r="CV782" s="56"/>
      <c r="CW782" s="56"/>
      <c r="CX782" s="56"/>
      <c r="CY782" s="56"/>
      <c r="CZ782" s="56"/>
      <c r="DA782" s="56"/>
      <c r="DB782" s="56"/>
      <c r="DC782" s="56"/>
      <c r="DD782" s="56"/>
      <c r="DE782" s="56"/>
      <c r="DF782" s="56"/>
      <c r="DG782" s="56"/>
      <c r="DH782" s="56"/>
      <c r="DI782" s="56"/>
      <c r="DJ782" s="56"/>
      <c r="DK782" s="56"/>
      <c r="DL782" s="56"/>
      <c r="DM782" s="56"/>
      <c r="DN782" s="56"/>
      <c r="DO782" s="56"/>
      <c r="DP782" s="56"/>
      <c r="DQ782" s="56"/>
      <c r="DR782" s="56"/>
      <c r="DS782" s="56"/>
      <c r="DT782" s="56"/>
      <c r="DU782" s="56"/>
      <c r="DV782" s="56"/>
      <c r="DW782" s="56"/>
      <c r="DX782" s="56"/>
      <c r="DY782" s="56"/>
      <c r="DZ782" s="56"/>
      <c r="EA782" s="56"/>
      <c r="EB782" s="56"/>
      <c r="EC782" s="56"/>
      <c r="ED782" s="56"/>
      <c r="EE782" s="56"/>
      <c r="EF782" s="56"/>
      <c r="EG782" s="56"/>
      <c r="EH782" s="56"/>
      <c r="EI782" s="56"/>
      <c r="EJ782" s="56"/>
      <c r="EK782" s="56"/>
      <c r="EL782" s="56"/>
      <c r="EM782" s="56"/>
      <c r="EN782" s="56"/>
      <c r="EO782" s="56"/>
      <c r="EP782" s="56"/>
      <c r="EQ782" s="56"/>
      <c r="ER782" s="56"/>
      <c r="ES782" s="56"/>
      <c r="ET782" s="56"/>
      <c r="EU782" s="56"/>
      <c r="EV782" s="56"/>
      <c r="EW782" s="56"/>
      <c r="EX782" s="56"/>
      <c r="EY782" s="56"/>
      <c r="EZ782" s="56"/>
      <c r="FA782" s="56"/>
      <c r="FB782" s="56"/>
      <c r="FC782" s="56"/>
      <c r="FD782" s="56"/>
      <c r="FE782" s="56"/>
      <c r="FF782" s="56"/>
      <c r="FG782" s="56"/>
      <c r="FH782" s="56"/>
      <c r="FI782" s="56"/>
      <c r="FJ782" s="56"/>
      <c r="FK782" s="56"/>
      <c r="FL782" s="56"/>
      <c r="FM782" s="56"/>
      <c r="FN782" s="56"/>
      <c r="FO782" s="56"/>
      <c r="FP782" s="56"/>
      <c r="FQ782" s="56"/>
      <c r="FR782" s="56"/>
      <c r="FS782" s="56"/>
      <c r="FT782" s="56"/>
      <c r="FU782" s="56"/>
      <c r="FV782" s="56"/>
      <c r="FW782" s="56"/>
      <c r="FX782" s="56"/>
      <c r="FY782" s="56"/>
      <c r="FZ782" s="56"/>
      <c r="GA782" s="56"/>
      <c r="GB782" s="56"/>
      <c r="GC782" s="56"/>
      <c r="GD782" s="56"/>
      <c r="GE782" s="56"/>
      <c r="GF782" s="56"/>
      <c r="GG782" s="56"/>
      <c r="GH782" s="56"/>
      <c r="GI782" s="56"/>
      <c r="GJ782" s="56"/>
      <c r="GK782" s="56"/>
      <c r="GL782" s="56"/>
      <c r="GM782" s="56"/>
      <c r="GN782" s="56"/>
      <c r="GO782" s="56"/>
      <c r="GP782" s="56"/>
      <c r="GQ782" s="56"/>
      <c r="GR782" s="56"/>
      <c r="GS782" s="56"/>
      <c r="GT782" s="56"/>
      <c r="GU782" s="56"/>
      <c r="GV782" s="56"/>
      <c r="GW782" s="56"/>
      <c r="GX782" s="56"/>
      <c r="GY782" s="56"/>
      <c r="GZ782" s="56"/>
      <c r="HA782" s="56"/>
      <c r="HB782" s="56"/>
      <c r="HC782" s="56"/>
      <c r="HD782" s="56"/>
      <c r="HE782" s="56"/>
      <c r="HF782" s="56"/>
      <c r="HG782" s="56"/>
      <c r="HH782" s="56"/>
      <c r="HI782" s="56"/>
      <c r="HJ782" s="56"/>
      <c r="HK782" s="56"/>
      <c r="HL782" s="56"/>
      <c r="HM782" s="56"/>
      <c r="HN782" s="56"/>
      <c r="HO782" s="56"/>
      <c r="HP782" s="56"/>
      <c r="HQ782" s="56"/>
      <c r="HR782" s="56"/>
      <c r="HS782" s="56"/>
      <c r="HT782" s="56"/>
      <c r="HU782" s="56"/>
      <c r="HV782" s="56"/>
      <c r="HW782" s="56"/>
      <c r="HX782" s="56"/>
      <c r="HY782" s="56"/>
      <c r="HZ782" s="56"/>
      <c r="IA782" s="56"/>
      <c r="IB782" s="56"/>
      <c r="IC782" s="56"/>
      <c r="ID782" s="56"/>
      <c r="IE782" s="56"/>
      <c r="IF782" s="56"/>
      <c r="IG782" s="56"/>
      <c r="IH782" s="56"/>
      <c r="II782" s="56"/>
    </row>
    <row r="783" spans="3:243" x14ac:dyDescent="0.25">
      <c r="C783" s="56"/>
      <c r="D783" s="56"/>
      <c r="E783" s="56"/>
      <c r="F783" s="354"/>
      <c r="G783" s="354"/>
      <c r="H783" s="56"/>
      <c r="I783" s="56"/>
      <c r="J783" s="56"/>
      <c r="K783" s="56"/>
      <c r="L783" s="56"/>
      <c r="M783" s="598"/>
      <c r="N783" s="56"/>
      <c r="O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c r="BY783" s="56"/>
      <c r="BZ783" s="56"/>
      <c r="CA783" s="56"/>
      <c r="CB783" s="56"/>
      <c r="CC783" s="56"/>
      <c r="CD783" s="56"/>
      <c r="CE783" s="56"/>
      <c r="CF783" s="56"/>
      <c r="CG783" s="56"/>
      <c r="CH783" s="56"/>
      <c r="CI783" s="56"/>
      <c r="CJ783" s="56"/>
      <c r="CK783" s="56"/>
      <c r="CL783" s="56"/>
      <c r="CM783" s="56"/>
      <c r="CN783" s="56"/>
      <c r="CO783" s="56"/>
      <c r="CP783" s="56"/>
      <c r="CQ783" s="56"/>
      <c r="CR783" s="56"/>
      <c r="CS783" s="56"/>
      <c r="CT783" s="56"/>
      <c r="CU783" s="56"/>
      <c r="CV783" s="56"/>
      <c r="CW783" s="56"/>
      <c r="CX783" s="56"/>
      <c r="CY783" s="56"/>
      <c r="CZ783" s="56"/>
      <c r="DA783" s="56"/>
      <c r="DB783" s="56"/>
      <c r="DC783" s="56"/>
      <c r="DD783" s="56"/>
      <c r="DE783" s="56"/>
      <c r="DF783" s="56"/>
      <c r="DG783" s="56"/>
      <c r="DH783" s="56"/>
      <c r="DI783" s="56"/>
      <c r="DJ783" s="56"/>
      <c r="DK783" s="56"/>
      <c r="DL783" s="56"/>
      <c r="DM783" s="56"/>
      <c r="DN783" s="56"/>
      <c r="DO783" s="56"/>
      <c r="DP783" s="56"/>
      <c r="DQ783" s="56"/>
      <c r="DR783" s="56"/>
      <c r="DS783" s="56"/>
      <c r="DT783" s="56"/>
      <c r="DU783" s="56"/>
      <c r="DV783" s="56"/>
      <c r="DW783" s="56"/>
      <c r="DX783" s="56"/>
      <c r="DY783" s="56"/>
      <c r="DZ783" s="56"/>
      <c r="EA783" s="56"/>
      <c r="EB783" s="56"/>
      <c r="EC783" s="56"/>
      <c r="ED783" s="56"/>
      <c r="EE783" s="56"/>
      <c r="EF783" s="56"/>
      <c r="EG783" s="56"/>
      <c r="EH783" s="56"/>
      <c r="EI783" s="56"/>
      <c r="EJ783" s="56"/>
      <c r="EK783" s="56"/>
      <c r="EL783" s="56"/>
      <c r="EM783" s="56"/>
      <c r="EN783" s="56"/>
      <c r="EO783" s="56"/>
      <c r="EP783" s="56"/>
      <c r="EQ783" s="56"/>
      <c r="ER783" s="56"/>
      <c r="ES783" s="56"/>
      <c r="ET783" s="56"/>
      <c r="EU783" s="56"/>
      <c r="EV783" s="56"/>
      <c r="EW783" s="56"/>
      <c r="EX783" s="56"/>
      <c r="EY783" s="56"/>
      <c r="EZ783" s="56"/>
      <c r="FA783" s="56"/>
      <c r="FB783" s="56"/>
      <c r="FC783" s="56"/>
      <c r="FD783" s="56"/>
      <c r="FE783" s="56"/>
      <c r="FF783" s="56"/>
      <c r="FG783" s="56"/>
      <c r="FH783" s="56"/>
      <c r="FI783" s="56"/>
      <c r="FJ783" s="56"/>
      <c r="FK783" s="56"/>
      <c r="FL783" s="56"/>
      <c r="FM783" s="56"/>
      <c r="FN783" s="56"/>
      <c r="FO783" s="56"/>
      <c r="FP783" s="56"/>
      <c r="FQ783" s="56"/>
      <c r="FR783" s="56"/>
      <c r="FS783" s="56"/>
      <c r="FT783" s="56"/>
      <c r="FU783" s="56"/>
      <c r="FV783" s="56"/>
      <c r="FW783" s="56"/>
      <c r="FX783" s="56"/>
      <c r="FY783" s="56"/>
      <c r="FZ783" s="56"/>
      <c r="GA783" s="56"/>
      <c r="GB783" s="56"/>
      <c r="GC783" s="56"/>
      <c r="GD783" s="56"/>
      <c r="GE783" s="56"/>
      <c r="GF783" s="56"/>
      <c r="GG783" s="56"/>
      <c r="GH783" s="56"/>
      <c r="GI783" s="56"/>
      <c r="GJ783" s="56"/>
      <c r="GK783" s="56"/>
      <c r="GL783" s="56"/>
      <c r="GM783" s="56"/>
      <c r="GN783" s="56"/>
      <c r="GO783" s="56"/>
      <c r="GP783" s="56"/>
      <c r="GQ783" s="56"/>
      <c r="GR783" s="56"/>
      <c r="GS783" s="56"/>
      <c r="GT783" s="56"/>
      <c r="GU783" s="56"/>
      <c r="GV783" s="56"/>
      <c r="GW783" s="56"/>
      <c r="GX783" s="56"/>
      <c r="GY783" s="56"/>
      <c r="GZ783" s="56"/>
      <c r="HA783" s="56"/>
      <c r="HB783" s="56"/>
      <c r="HC783" s="56"/>
      <c r="HD783" s="56"/>
      <c r="HE783" s="56"/>
      <c r="HF783" s="56"/>
      <c r="HG783" s="56"/>
      <c r="HH783" s="56"/>
      <c r="HI783" s="56"/>
      <c r="HJ783" s="56"/>
      <c r="HK783" s="56"/>
      <c r="HL783" s="56"/>
      <c r="HM783" s="56"/>
      <c r="HN783" s="56"/>
      <c r="HO783" s="56"/>
      <c r="HP783" s="56"/>
      <c r="HQ783" s="56"/>
      <c r="HR783" s="56"/>
      <c r="HS783" s="56"/>
      <c r="HT783" s="56"/>
      <c r="HU783" s="56"/>
      <c r="HV783" s="56"/>
      <c r="HW783" s="56"/>
      <c r="HX783" s="56"/>
      <c r="HY783" s="56"/>
      <c r="HZ783" s="56"/>
      <c r="IA783" s="56"/>
      <c r="IB783" s="56"/>
      <c r="IC783" s="56"/>
      <c r="ID783" s="56"/>
      <c r="IE783" s="56"/>
      <c r="IF783" s="56"/>
      <c r="IG783" s="56"/>
      <c r="IH783" s="56"/>
      <c r="II783" s="56"/>
    </row>
    <row r="784" spans="3:243" x14ac:dyDescent="0.25">
      <c r="C784" s="56"/>
      <c r="D784" s="56"/>
      <c r="E784" s="56"/>
      <c r="F784" s="354"/>
      <c r="G784" s="354"/>
      <c r="H784" s="56"/>
      <c r="I784" s="56"/>
      <c r="J784" s="56"/>
      <c r="K784" s="56"/>
      <c r="L784" s="56"/>
      <c r="M784" s="598"/>
      <c r="N784" s="56"/>
      <c r="O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c r="BY784" s="56"/>
      <c r="BZ784" s="56"/>
      <c r="CA784" s="56"/>
      <c r="CB784" s="56"/>
      <c r="CC784" s="56"/>
      <c r="CD784" s="56"/>
      <c r="CE784" s="56"/>
      <c r="CF784" s="56"/>
      <c r="CG784" s="56"/>
      <c r="CH784" s="56"/>
      <c r="CI784" s="56"/>
      <c r="CJ784" s="56"/>
      <c r="CK784" s="56"/>
      <c r="CL784" s="56"/>
      <c r="CM784" s="56"/>
      <c r="CN784" s="56"/>
      <c r="CO784" s="56"/>
      <c r="CP784" s="56"/>
      <c r="CQ784" s="56"/>
      <c r="CR784" s="56"/>
      <c r="CS784" s="56"/>
      <c r="CT784" s="56"/>
      <c r="CU784" s="56"/>
      <c r="CV784" s="56"/>
      <c r="CW784" s="56"/>
      <c r="CX784" s="56"/>
      <c r="CY784" s="56"/>
      <c r="CZ784" s="56"/>
      <c r="DA784" s="56"/>
      <c r="DB784" s="56"/>
      <c r="DC784" s="56"/>
      <c r="DD784" s="56"/>
      <c r="DE784" s="56"/>
      <c r="DF784" s="56"/>
      <c r="DG784" s="56"/>
      <c r="DH784" s="56"/>
      <c r="DI784" s="56"/>
      <c r="DJ784" s="56"/>
      <c r="DK784" s="56"/>
      <c r="DL784" s="56"/>
      <c r="DM784" s="56"/>
      <c r="DN784" s="56"/>
      <c r="DO784" s="56"/>
      <c r="DP784" s="56"/>
      <c r="DQ784" s="56"/>
      <c r="DR784" s="56"/>
      <c r="DS784" s="56"/>
      <c r="DT784" s="56"/>
      <c r="DU784" s="56"/>
      <c r="DV784" s="56"/>
      <c r="DW784" s="56"/>
      <c r="DX784" s="56"/>
      <c r="DY784" s="56"/>
      <c r="DZ784" s="56"/>
      <c r="EA784" s="56"/>
      <c r="EB784" s="56"/>
      <c r="EC784" s="56"/>
      <c r="ED784" s="56"/>
      <c r="EE784" s="56"/>
      <c r="EF784" s="56"/>
      <c r="EG784" s="56"/>
      <c r="EH784" s="56"/>
      <c r="EI784" s="56"/>
      <c r="EJ784" s="56"/>
      <c r="EK784" s="56"/>
      <c r="EL784" s="56"/>
      <c r="EM784" s="56"/>
      <c r="EN784" s="56"/>
      <c r="EO784" s="56"/>
      <c r="EP784" s="56"/>
      <c r="EQ784" s="56"/>
      <c r="ER784" s="56"/>
      <c r="ES784" s="56"/>
      <c r="ET784" s="56"/>
      <c r="EU784" s="56"/>
      <c r="EV784" s="56"/>
      <c r="EW784" s="56"/>
      <c r="EX784" s="56"/>
      <c r="EY784" s="56"/>
      <c r="EZ784" s="56"/>
      <c r="FA784" s="56"/>
      <c r="FB784" s="56"/>
      <c r="FC784" s="56"/>
      <c r="FD784" s="56"/>
      <c r="FE784" s="56"/>
      <c r="FF784" s="56"/>
      <c r="FG784" s="56"/>
      <c r="FH784" s="56"/>
      <c r="FI784" s="56"/>
      <c r="FJ784" s="56"/>
      <c r="FK784" s="56"/>
      <c r="FL784" s="56"/>
      <c r="FM784" s="56"/>
      <c r="FN784" s="56"/>
      <c r="FO784" s="56"/>
      <c r="FP784" s="56"/>
      <c r="FQ784" s="56"/>
      <c r="FR784" s="56"/>
      <c r="FS784" s="56"/>
      <c r="FT784" s="56"/>
      <c r="FU784" s="56"/>
      <c r="FV784" s="56"/>
      <c r="FW784" s="56"/>
      <c r="FX784" s="56"/>
      <c r="FY784" s="56"/>
      <c r="FZ784" s="56"/>
      <c r="GA784" s="56"/>
      <c r="GB784" s="56"/>
      <c r="GC784" s="56"/>
      <c r="GD784" s="56"/>
      <c r="GE784" s="56"/>
      <c r="GF784" s="56"/>
      <c r="GG784" s="56"/>
      <c r="GH784" s="56"/>
      <c r="GI784" s="56"/>
      <c r="GJ784" s="56"/>
      <c r="GK784" s="56"/>
      <c r="GL784" s="56"/>
      <c r="GM784" s="56"/>
      <c r="GN784" s="56"/>
      <c r="GO784" s="56"/>
      <c r="GP784" s="56"/>
      <c r="GQ784" s="56"/>
      <c r="GR784" s="56"/>
      <c r="GS784" s="56"/>
      <c r="GT784" s="56"/>
      <c r="GU784" s="56"/>
      <c r="GV784" s="56"/>
      <c r="GW784" s="56"/>
      <c r="GX784" s="56"/>
      <c r="GY784" s="56"/>
      <c r="GZ784" s="56"/>
      <c r="HA784" s="56"/>
      <c r="HB784" s="56"/>
      <c r="HC784" s="56"/>
      <c r="HD784" s="56"/>
      <c r="HE784" s="56"/>
      <c r="HF784" s="56"/>
      <c r="HG784" s="56"/>
      <c r="HH784" s="56"/>
      <c r="HI784" s="56"/>
      <c r="HJ784" s="56"/>
      <c r="HK784" s="56"/>
      <c r="HL784" s="56"/>
      <c r="HM784" s="56"/>
      <c r="HN784" s="56"/>
      <c r="HO784" s="56"/>
      <c r="HP784" s="56"/>
      <c r="HQ784" s="56"/>
      <c r="HR784" s="56"/>
      <c r="HS784" s="56"/>
      <c r="HT784" s="56"/>
      <c r="HU784" s="56"/>
      <c r="HV784" s="56"/>
      <c r="HW784" s="56"/>
      <c r="HX784" s="56"/>
      <c r="HY784" s="56"/>
      <c r="HZ784" s="56"/>
      <c r="IA784" s="56"/>
      <c r="IB784" s="56"/>
      <c r="IC784" s="56"/>
      <c r="ID784" s="56"/>
      <c r="IE784" s="56"/>
      <c r="IF784" s="56"/>
      <c r="IG784" s="56"/>
      <c r="IH784" s="56"/>
      <c r="II784" s="56"/>
    </row>
    <row r="785" spans="3:243" x14ac:dyDescent="0.25">
      <c r="C785" s="56"/>
      <c r="D785" s="56"/>
      <c r="E785" s="56"/>
      <c r="F785" s="354"/>
      <c r="G785" s="354"/>
      <c r="H785" s="56"/>
      <c r="I785" s="56"/>
      <c r="J785" s="56"/>
      <c r="K785" s="56"/>
      <c r="L785" s="56"/>
      <c r="M785" s="598"/>
      <c r="N785" s="56"/>
      <c r="O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c r="BY785" s="56"/>
      <c r="BZ785" s="56"/>
      <c r="CA785" s="56"/>
      <c r="CB785" s="56"/>
      <c r="CC785" s="56"/>
      <c r="CD785" s="56"/>
      <c r="CE785" s="56"/>
      <c r="CF785" s="56"/>
      <c r="CG785" s="56"/>
      <c r="CH785" s="56"/>
      <c r="CI785" s="56"/>
      <c r="CJ785" s="56"/>
      <c r="CK785" s="56"/>
      <c r="CL785" s="56"/>
      <c r="CM785" s="56"/>
      <c r="CN785" s="56"/>
      <c r="CO785" s="56"/>
      <c r="CP785" s="56"/>
      <c r="CQ785" s="56"/>
      <c r="CR785" s="56"/>
      <c r="CS785" s="56"/>
      <c r="CT785" s="56"/>
      <c r="CU785" s="56"/>
      <c r="CV785" s="56"/>
      <c r="CW785" s="56"/>
      <c r="CX785" s="56"/>
      <c r="CY785" s="56"/>
      <c r="CZ785" s="56"/>
      <c r="DA785" s="56"/>
      <c r="DB785" s="56"/>
      <c r="DC785" s="56"/>
      <c r="DD785" s="56"/>
      <c r="DE785" s="56"/>
      <c r="DF785" s="56"/>
      <c r="DG785" s="56"/>
      <c r="DH785" s="56"/>
      <c r="DI785" s="56"/>
      <c r="DJ785" s="56"/>
      <c r="DK785" s="56"/>
      <c r="DL785" s="56"/>
      <c r="DM785" s="56"/>
      <c r="DN785" s="56"/>
      <c r="DO785" s="56"/>
      <c r="DP785" s="56"/>
      <c r="DQ785" s="56"/>
      <c r="DR785" s="56"/>
      <c r="DS785" s="56"/>
      <c r="DT785" s="56"/>
      <c r="DU785" s="56"/>
      <c r="DV785" s="56"/>
      <c r="DW785" s="56"/>
      <c r="DX785" s="56"/>
      <c r="DY785" s="56"/>
      <c r="DZ785" s="56"/>
      <c r="EA785" s="56"/>
      <c r="EB785" s="56"/>
      <c r="EC785" s="56"/>
      <c r="ED785" s="56"/>
      <c r="EE785" s="56"/>
      <c r="EF785" s="56"/>
      <c r="EG785" s="56"/>
      <c r="EH785" s="56"/>
      <c r="EI785" s="56"/>
      <c r="EJ785" s="56"/>
      <c r="EK785" s="56"/>
      <c r="EL785" s="56"/>
      <c r="EM785" s="56"/>
      <c r="EN785" s="56"/>
      <c r="EO785" s="56"/>
      <c r="EP785" s="56"/>
      <c r="EQ785" s="56"/>
      <c r="ER785" s="56"/>
      <c r="ES785" s="56"/>
      <c r="ET785" s="56"/>
      <c r="EU785" s="56"/>
      <c r="EV785" s="56"/>
      <c r="EW785" s="56"/>
      <c r="EX785" s="56"/>
      <c r="EY785" s="56"/>
      <c r="EZ785" s="56"/>
      <c r="FA785" s="56"/>
      <c r="FB785" s="56"/>
      <c r="FC785" s="56"/>
      <c r="FD785" s="56"/>
      <c r="FE785" s="56"/>
      <c r="FF785" s="56"/>
      <c r="FG785" s="56"/>
      <c r="FH785" s="56"/>
      <c r="FI785" s="56"/>
      <c r="FJ785" s="56"/>
      <c r="FK785" s="56"/>
      <c r="FL785" s="56"/>
      <c r="FM785" s="56"/>
      <c r="FN785" s="56"/>
      <c r="FO785" s="56"/>
      <c r="FP785" s="56"/>
      <c r="FQ785" s="56"/>
      <c r="FR785" s="56"/>
      <c r="FS785" s="56"/>
      <c r="FT785" s="56"/>
      <c r="FU785" s="56"/>
      <c r="FV785" s="56"/>
      <c r="FW785" s="56"/>
      <c r="FX785" s="56"/>
      <c r="FY785" s="56"/>
      <c r="FZ785" s="56"/>
      <c r="GA785" s="56"/>
      <c r="GB785" s="56"/>
      <c r="GC785" s="56"/>
      <c r="GD785" s="56"/>
      <c r="GE785" s="56"/>
      <c r="GF785" s="56"/>
      <c r="GG785" s="56"/>
      <c r="GH785" s="56"/>
      <c r="GI785" s="56"/>
      <c r="GJ785" s="56"/>
      <c r="GK785" s="56"/>
      <c r="GL785" s="56"/>
      <c r="GM785" s="56"/>
      <c r="GN785" s="56"/>
      <c r="GO785" s="56"/>
      <c r="GP785" s="56"/>
      <c r="GQ785" s="56"/>
      <c r="GR785" s="56"/>
      <c r="GS785" s="56"/>
      <c r="GT785" s="56"/>
      <c r="GU785" s="56"/>
      <c r="GV785" s="56"/>
      <c r="GW785" s="56"/>
      <c r="GX785" s="56"/>
      <c r="GY785" s="56"/>
      <c r="GZ785" s="56"/>
      <c r="HA785" s="56"/>
      <c r="HB785" s="56"/>
      <c r="HC785" s="56"/>
      <c r="HD785" s="56"/>
      <c r="HE785" s="56"/>
      <c r="HF785" s="56"/>
      <c r="HG785" s="56"/>
      <c r="HH785" s="56"/>
      <c r="HI785" s="56"/>
      <c r="HJ785" s="56"/>
      <c r="HK785" s="56"/>
      <c r="HL785" s="56"/>
      <c r="HM785" s="56"/>
      <c r="HN785" s="56"/>
      <c r="HO785" s="56"/>
      <c r="HP785" s="56"/>
      <c r="HQ785" s="56"/>
      <c r="HR785" s="56"/>
      <c r="HS785" s="56"/>
      <c r="HT785" s="56"/>
      <c r="HU785" s="56"/>
      <c r="HV785" s="56"/>
      <c r="HW785" s="56"/>
      <c r="HX785" s="56"/>
      <c r="HY785" s="56"/>
      <c r="HZ785" s="56"/>
      <c r="IA785" s="56"/>
      <c r="IB785" s="56"/>
      <c r="IC785" s="56"/>
      <c r="ID785" s="56"/>
      <c r="IE785" s="56"/>
      <c r="IF785" s="56"/>
      <c r="IG785" s="56"/>
      <c r="IH785" s="56"/>
      <c r="II785" s="56"/>
    </row>
    <row r="786" spans="3:243" x14ac:dyDescent="0.25">
      <c r="C786" s="56"/>
      <c r="D786" s="56"/>
      <c r="E786" s="56"/>
      <c r="F786" s="354"/>
      <c r="G786" s="354"/>
      <c r="H786" s="56"/>
      <c r="I786" s="56"/>
      <c r="J786" s="56"/>
      <c r="K786" s="56"/>
      <c r="L786" s="56"/>
      <c r="M786" s="598"/>
      <c r="N786" s="56"/>
      <c r="O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c r="BY786" s="56"/>
      <c r="BZ786" s="56"/>
      <c r="CA786" s="56"/>
      <c r="CB786" s="56"/>
      <c r="CC786" s="56"/>
      <c r="CD786" s="56"/>
      <c r="CE786" s="56"/>
      <c r="CF786" s="56"/>
      <c r="CG786" s="56"/>
      <c r="CH786" s="56"/>
      <c r="CI786" s="56"/>
      <c r="CJ786" s="56"/>
      <c r="CK786" s="56"/>
      <c r="CL786" s="56"/>
      <c r="CM786" s="56"/>
      <c r="CN786" s="56"/>
      <c r="CO786" s="56"/>
      <c r="CP786" s="56"/>
      <c r="CQ786" s="56"/>
      <c r="CR786" s="56"/>
      <c r="CS786" s="56"/>
      <c r="CT786" s="56"/>
      <c r="CU786" s="56"/>
      <c r="CV786" s="56"/>
      <c r="CW786" s="56"/>
      <c r="CX786" s="56"/>
      <c r="CY786" s="56"/>
      <c r="CZ786" s="56"/>
      <c r="DA786" s="56"/>
      <c r="DB786" s="56"/>
      <c r="DC786" s="56"/>
      <c r="DD786" s="56"/>
      <c r="DE786" s="56"/>
      <c r="DF786" s="56"/>
      <c r="DG786" s="56"/>
      <c r="DH786" s="56"/>
      <c r="DI786" s="56"/>
      <c r="DJ786" s="56"/>
      <c r="DK786" s="56"/>
      <c r="DL786" s="56"/>
      <c r="DM786" s="56"/>
      <c r="DN786" s="56"/>
      <c r="DO786" s="56"/>
      <c r="DP786" s="56"/>
      <c r="DQ786" s="56"/>
      <c r="DR786" s="56"/>
      <c r="DS786" s="56"/>
      <c r="DT786" s="56"/>
      <c r="DU786" s="56"/>
      <c r="DV786" s="56"/>
      <c r="DW786" s="56"/>
      <c r="DX786" s="56"/>
      <c r="DY786" s="56"/>
      <c r="DZ786" s="56"/>
      <c r="EA786" s="56"/>
      <c r="EB786" s="56"/>
      <c r="EC786" s="56"/>
      <c r="ED786" s="56"/>
      <c r="EE786" s="56"/>
      <c r="EF786" s="56"/>
      <c r="EG786" s="56"/>
      <c r="EH786" s="56"/>
      <c r="EI786" s="56"/>
      <c r="EJ786" s="56"/>
      <c r="EK786" s="56"/>
      <c r="EL786" s="56"/>
      <c r="EM786" s="56"/>
      <c r="EN786" s="56"/>
      <c r="EO786" s="56"/>
      <c r="EP786" s="56"/>
      <c r="EQ786" s="56"/>
      <c r="ER786" s="56"/>
      <c r="ES786" s="56"/>
      <c r="ET786" s="56"/>
      <c r="EU786" s="56"/>
      <c r="EV786" s="56"/>
      <c r="EW786" s="56"/>
      <c r="EX786" s="56"/>
      <c r="EY786" s="56"/>
      <c r="EZ786" s="56"/>
      <c r="FA786" s="56"/>
      <c r="FB786" s="56"/>
      <c r="FC786" s="56"/>
      <c r="FD786" s="56"/>
      <c r="FE786" s="56"/>
      <c r="FF786" s="56"/>
      <c r="FG786" s="56"/>
      <c r="FH786" s="56"/>
      <c r="FI786" s="56"/>
      <c r="FJ786" s="56"/>
      <c r="FK786" s="56"/>
      <c r="FL786" s="56"/>
      <c r="FM786" s="56"/>
      <c r="FN786" s="56"/>
      <c r="FO786" s="56"/>
      <c r="FP786" s="56"/>
      <c r="FQ786" s="56"/>
      <c r="FR786" s="56"/>
      <c r="FS786" s="56"/>
      <c r="FT786" s="56"/>
      <c r="FU786" s="56"/>
      <c r="FV786" s="56"/>
      <c r="FW786" s="56"/>
      <c r="FX786" s="56"/>
      <c r="FY786" s="56"/>
      <c r="FZ786" s="56"/>
      <c r="GA786" s="56"/>
      <c r="GB786" s="56"/>
      <c r="GC786" s="56"/>
      <c r="GD786" s="56"/>
      <c r="GE786" s="56"/>
      <c r="GF786" s="56"/>
      <c r="GG786" s="56"/>
      <c r="GH786" s="56"/>
      <c r="GI786" s="56"/>
      <c r="GJ786" s="56"/>
      <c r="GK786" s="56"/>
      <c r="GL786" s="56"/>
      <c r="GM786" s="56"/>
      <c r="GN786" s="56"/>
      <c r="GO786" s="56"/>
      <c r="GP786" s="56"/>
      <c r="GQ786" s="56"/>
      <c r="GR786" s="56"/>
      <c r="GS786" s="56"/>
      <c r="GT786" s="56"/>
      <c r="GU786" s="56"/>
      <c r="GV786" s="56"/>
      <c r="GW786" s="56"/>
      <c r="GX786" s="56"/>
      <c r="GY786" s="56"/>
      <c r="GZ786" s="56"/>
      <c r="HA786" s="56"/>
      <c r="HB786" s="56"/>
      <c r="HC786" s="56"/>
      <c r="HD786" s="56"/>
      <c r="HE786" s="56"/>
      <c r="HF786" s="56"/>
      <c r="HG786" s="56"/>
      <c r="HH786" s="56"/>
      <c r="HI786" s="56"/>
      <c r="HJ786" s="56"/>
      <c r="HK786" s="56"/>
      <c r="HL786" s="56"/>
      <c r="HM786" s="56"/>
      <c r="HN786" s="56"/>
      <c r="HO786" s="56"/>
      <c r="HP786" s="56"/>
      <c r="HQ786" s="56"/>
      <c r="HR786" s="56"/>
      <c r="HS786" s="56"/>
      <c r="HT786" s="56"/>
      <c r="HU786" s="56"/>
      <c r="HV786" s="56"/>
      <c r="HW786" s="56"/>
      <c r="HX786" s="56"/>
      <c r="HY786" s="56"/>
      <c r="HZ786" s="56"/>
      <c r="IA786" s="56"/>
      <c r="IB786" s="56"/>
      <c r="IC786" s="56"/>
      <c r="ID786" s="56"/>
      <c r="IE786" s="56"/>
      <c r="IF786" s="56"/>
      <c r="IG786" s="56"/>
      <c r="IH786" s="56"/>
      <c r="II786" s="56"/>
    </row>
    <row r="787" spans="3:243" x14ac:dyDescent="0.25">
      <c r="C787" s="56"/>
      <c r="D787" s="56"/>
      <c r="E787" s="56"/>
      <c r="F787" s="354"/>
      <c r="G787" s="354"/>
      <c r="H787" s="56"/>
      <c r="I787" s="56"/>
      <c r="J787" s="56"/>
      <c r="K787" s="56"/>
      <c r="L787" s="56"/>
      <c r="M787" s="598"/>
      <c r="N787" s="56"/>
      <c r="O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c r="BY787" s="56"/>
      <c r="BZ787" s="56"/>
      <c r="CA787" s="56"/>
      <c r="CB787" s="56"/>
      <c r="CC787" s="56"/>
      <c r="CD787" s="56"/>
      <c r="CE787" s="56"/>
      <c r="CF787" s="56"/>
      <c r="CG787" s="56"/>
      <c r="CH787" s="56"/>
      <c r="CI787" s="56"/>
      <c r="CJ787" s="56"/>
      <c r="CK787" s="56"/>
      <c r="CL787" s="56"/>
      <c r="CM787" s="56"/>
      <c r="CN787" s="56"/>
      <c r="CO787" s="56"/>
      <c r="CP787" s="56"/>
      <c r="CQ787" s="56"/>
      <c r="CR787" s="56"/>
      <c r="CS787" s="56"/>
      <c r="CT787" s="56"/>
      <c r="CU787" s="56"/>
      <c r="CV787" s="56"/>
      <c r="CW787" s="56"/>
      <c r="CX787" s="56"/>
      <c r="CY787" s="56"/>
      <c r="CZ787" s="56"/>
      <c r="DA787" s="56"/>
      <c r="DB787" s="56"/>
      <c r="DC787" s="56"/>
      <c r="DD787" s="56"/>
      <c r="DE787" s="56"/>
      <c r="DF787" s="56"/>
      <c r="DG787" s="56"/>
      <c r="DH787" s="56"/>
      <c r="DI787" s="56"/>
      <c r="DJ787" s="56"/>
      <c r="DK787" s="56"/>
      <c r="DL787" s="56"/>
      <c r="DM787" s="56"/>
      <c r="DN787" s="56"/>
      <c r="DO787" s="56"/>
      <c r="DP787" s="56"/>
      <c r="DQ787" s="56"/>
      <c r="DR787" s="56"/>
      <c r="DS787" s="56"/>
      <c r="DT787" s="56"/>
      <c r="DU787" s="56"/>
      <c r="DV787" s="56"/>
      <c r="DW787" s="56"/>
      <c r="DX787" s="56"/>
      <c r="DY787" s="56"/>
      <c r="DZ787" s="56"/>
      <c r="EA787" s="56"/>
      <c r="EB787" s="56"/>
      <c r="EC787" s="56"/>
      <c r="ED787" s="56"/>
      <c r="EE787" s="56"/>
      <c r="EF787" s="56"/>
      <c r="EG787" s="56"/>
      <c r="EH787" s="56"/>
      <c r="EI787" s="56"/>
      <c r="EJ787" s="56"/>
      <c r="EK787" s="56"/>
      <c r="EL787" s="56"/>
      <c r="EM787" s="56"/>
      <c r="EN787" s="56"/>
      <c r="EO787" s="56"/>
      <c r="EP787" s="56"/>
      <c r="EQ787" s="56"/>
      <c r="ER787" s="56"/>
      <c r="ES787" s="56"/>
      <c r="ET787" s="56"/>
      <c r="EU787" s="56"/>
      <c r="EV787" s="56"/>
      <c r="EW787" s="56"/>
      <c r="EX787" s="56"/>
      <c r="EY787" s="56"/>
      <c r="EZ787" s="56"/>
      <c r="FA787" s="56"/>
      <c r="FB787" s="56"/>
      <c r="FC787" s="56"/>
      <c r="FD787" s="56"/>
      <c r="FE787" s="56"/>
      <c r="FF787" s="56"/>
      <c r="FG787" s="56"/>
      <c r="FH787" s="56"/>
      <c r="FI787" s="56"/>
      <c r="FJ787" s="56"/>
      <c r="FK787" s="56"/>
      <c r="FL787" s="56"/>
      <c r="FM787" s="56"/>
      <c r="FN787" s="56"/>
      <c r="FO787" s="56"/>
      <c r="FP787" s="56"/>
      <c r="FQ787" s="56"/>
      <c r="FR787" s="56"/>
      <c r="FS787" s="56"/>
      <c r="FT787" s="56"/>
      <c r="FU787" s="56"/>
      <c r="FV787" s="56"/>
      <c r="FW787" s="56"/>
      <c r="FX787" s="56"/>
      <c r="FY787" s="56"/>
      <c r="FZ787" s="56"/>
      <c r="GA787" s="56"/>
      <c r="GB787" s="56"/>
      <c r="GC787" s="56"/>
      <c r="GD787" s="56"/>
      <c r="GE787" s="56"/>
      <c r="GF787" s="56"/>
      <c r="GG787" s="56"/>
      <c r="GH787" s="56"/>
      <c r="GI787" s="56"/>
      <c r="GJ787" s="56"/>
      <c r="GK787" s="56"/>
      <c r="GL787" s="56"/>
      <c r="GM787" s="56"/>
      <c r="GN787" s="56"/>
      <c r="GO787" s="56"/>
      <c r="GP787" s="56"/>
      <c r="GQ787" s="56"/>
      <c r="GR787" s="56"/>
      <c r="GS787" s="56"/>
      <c r="GT787" s="56"/>
      <c r="GU787" s="56"/>
      <c r="GV787" s="56"/>
      <c r="GW787" s="56"/>
      <c r="GX787" s="56"/>
      <c r="GY787" s="56"/>
      <c r="GZ787" s="56"/>
      <c r="HA787" s="56"/>
      <c r="HB787" s="56"/>
      <c r="HC787" s="56"/>
      <c r="HD787" s="56"/>
      <c r="HE787" s="56"/>
      <c r="HF787" s="56"/>
      <c r="HG787" s="56"/>
      <c r="HH787" s="56"/>
      <c r="HI787" s="56"/>
      <c r="HJ787" s="56"/>
      <c r="HK787" s="56"/>
      <c r="HL787" s="56"/>
      <c r="HM787" s="56"/>
      <c r="HN787" s="56"/>
      <c r="HO787" s="56"/>
      <c r="HP787" s="56"/>
      <c r="HQ787" s="56"/>
      <c r="HR787" s="56"/>
      <c r="HS787" s="56"/>
      <c r="HT787" s="56"/>
      <c r="HU787" s="56"/>
      <c r="HV787" s="56"/>
      <c r="HW787" s="56"/>
      <c r="HX787" s="56"/>
      <c r="HY787" s="56"/>
      <c r="HZ787" s="56"/>
      <c r="IA787" s="56"/>
      <c r="IB787" s="56"/>
      <c r="IC787" s="56"/>
      <c r="ID787" s="56"/>
      <c r="IE787" s="56"/>
      <c r="IF787" s="56"/>
      <c r="IG787" s="56"/>
      <c r="IH787" s="56"/>
      <c r="II787" s="56"/>
    </row>
    <row r="788" spans="3:243" x14ac:dyDescent="0.25">
      <c r="C788" s="56"/>
      <c r="D788" s="56"/>
      <c r="E788" s="56"/>
      <c r="F788" s="354"/>
      <c r="G788" s="354"/>
      <c r="H788" s="56"/>
      <c r="I788" s="56"/>
      <c r="J788" s="56"/>
      <c r="K788" s="56"/>
      <c r="L788" s="56"/>
      <c r="M788" s="598"/>
      <c r="N788" s="56"/>
      <c r="O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c r="BY788" s="56"/>
      <c r="BZ788" s="56"/>
      <c r="CA788" s="56"/>
      <c r="CB788" s="56"/>
      <c r="CC788" s="56"/>
      <c r="CD788" s="56"/>
      <c r="CE788" s="56"/>
      <c r="CF788" s="56"/>
      <c r="CG788" s="56"/>
      <c r="CH788" s="56"/>
      <c r="CI788" s="56"/>
      <c r="CJ788" s="56"/>
      <c r="CK788" s="56"/>
      <c r="CL788" s="56"/>
      <c r="CM788" s="56"/>
      <c r="CN788" s="56"/>
      <c r="CO788" s="56"/>
      <c r="CP788" s="56"/>
      <c r="CQ788" s="56"/>
      <c r="CR788" s="56"/>
      <c r="CS788" s="56"/>
      <c r="CT788" s="56"/>
      <c r="CU788" s="56"/>
      <c r="CV788" s="56"/>
      <c r="CW788" s="56"/>
      <c r="CX788" s="56"/>
      <c r="CY788" s="56"/>
      <c r="CZ788" s="56"/>
      <c r="DA788" s="56"/>
      <c r="DB788" s="56"/>
      <c r="DC788" s="56"/>
      <c r="DD788" s="56"/>
      <c r="DE788" s="56"/>
      <c r="DF788" s="56"/>
      <c r="DG788" s="56"/>
      <c r="DH788" s="56"/>
      <c r="DI788" s="56"/>
      <c r="DJ788" s="56"/>
      <c r="DK788" s="56"/>
      <c r="DL788" s="56"/>
      <c r="DM788" s="56"/>
      <c r="DN788" s="56"/>
      <c r="DO788" s="56"/>
      <c r="DP788" s="56"/>
      <c r="DQ788" s="56"/>
      <c r="DR788" s="56"/>
      <c r="DS788" s="56"/>
      <c r="DT788" s="56"/>
      <c r="DU788" s="56"/>
      <c r="DV788" s="56"/>
      <c r="DW788" s="56"/>
      <c r="DX788" s="56"/>
      <c r="DY788" s="56"/>
      <c r="DZ788" s="56"/>
      <c r="EA788" s="56"/>
      <c r="EB788" s="56"/>
      <c r="EC788" s="56"/>
      <c r="ED788" s="56"/>
      <c r="EE788" s="56"/>
      <c r="EF788" s="56"/>
      <c r="EG788" s="56"/>
      <c r="EH788" s="56"/>
      <c r="EI788" s="56"/>
      <c r="EJ788" s="56"/>
      <c r="EK788" s="56"/>
      <c r="EL788" s="56"/>
      <c r="EM788" s="56"/>
      <c r="EN788" s="56"/>
      <c r="EO788" s="56"/>
      <c r="EP788" s="56"/>
      <c r="EQ788" s="56"/>
      <c r="ER788" s="56"/>
      <c r="ES788" s="56"/>
      <c r="ET788" s="56"/>
      <c r="EU788" s="56"/>
      <c r="EV788" s="56"/>
      <c r="EW788" s="56"/>
      <c r="EX788" s="56"/>
      <c r="EY788" s="56"/>
      <c r="EZ788" s="56"/>
      <c r="FA788" s="56"/>
      <c r="FB788" s="56"/>
      <c r="FC788" s="56"/>
      <c r="FD788" s="56"/>
      <c r="FE788" s="56"/>
      <c r="FF788" s="56"/>
      <c r="FG788" s="56"/>
      <c r="FH788" s="56"/>
      <c r="FI788" s="56"/>
      <c r="FJ788" s="56"/>
      <c r="FK788" s="56"/>
      <c r="FL788" s="56"/>
      <c r="FM788" s="56"/>
      <c r="FN788" s="56"/>
      <c r="FO788" s="56"/>
      <c r="FP788" s="56"/>
      <c r="FQ788" s="56"/>
      <c r="FR788" s="56"/>
      <c r="FS788" s="56"/>
      <c r="FT788" s="56"/>
      <c r="FU788" s="56"/>
      <c r="FV788" s="56"/>
      <c r="FW788" s="56"/>
      <c r="FX788" s="56"/>
      <c r="FY788" s="56"/>
      <c r="FZ788" s="56"/>
      <c r="GA788" s="56"/>
      <c r="GB788" s="56"/>
      <c r="GC788" s="56"/>
      <c r="GD788" s="56"/>
      <c r="GE788" s="56"/>
      <c r="GF788" s="56"/>
      <c r="GG788" s="56"/>
      <c r="GH788" s="56"/>
      <c r="GI788" s="56"/>
      <c r="GJ788" s="56"/>
      <c r="GK788" s="56"/>
      <c r="GL788" s="56"/>
      <c r="GM788" s="56"/>
      <c r="GN788" s="56"/>
      <c r="GO788" s="56"/>
      <c r="GP788" s="56"/>
      <c r="GQ788" s="56"/>
      <c r="GR788" s="56"/>
      <c r="GS788" s="56"/>
      <c r="GT788" s="56"/>
      <c r="GU788" s="56"/>
      <c r="GV788" s="56"/>
      <c r="GW788" s="56"/>
      <c r="GX788" s="56"/>
      <c r="GY788" s="56"/>
      <c r="GZ788" s="56"/>
      <c r="HA788" s="56"/>
      <c r="HB788" s="56"/>
      <c r="HC788" s="56"/>
      <c r="HD788" s="56"/>
      <c r="HE788" s="56"/>
      <c r="HF788" s="56"/>
      <c r="HG788" s="56"/>
      <c r="HH788" s="56"/>
      <c r="HI788" s="56"/>
      <c r="HJ788" s="56"/>
      <c r="HK788" s="56"/>
      <c r="HL788" s="56"/>
      <c r="HM788" s="56"/>
      <c r="HN788" s="56"/>
      <c r="HO788" s="56"/>
      <c r="HP788" s="56"/>
      <c r="HQ788" s="56"/>
      <c r="HR788" s="56"/>
      <c r="HS788" s="56"/>
      <c r="HT788" s="56"/>
      <c r="HU788" s="56"/>
      <c r="HV788" s="56"/>
      <c r="HW788" s="56"/>
      <c r="HX788" s="56"/>
      <c r="HY788" s="56"/>
      <c r="HZ788" s="56"/>
      <c r="IA788" s="56"/>
      <c r="IB788" s="56"/>
      <c r="IC788" s="56"/>
      <c r="ID788" s="56"/>
      <c r="IE788" s="56"/>
      <c r="IF788" s="56"/>
      <c r="IG788" s="56"/>
      <c r="IH788" s="56"/>
      <c r="II788" s="56"/>
    </row>
    <row r="789" spans="3:243" x14ac:dyDescent="0.25">
      <c r="C789" s="56"/>
      <c r="D789" s="56"/>
      <c r="E789" s="56"/>
      <c r="F789" s="354"/>
      <c r="G789" s="354"/>
      <c r="H789" s="56"/>
      <c r="I789" s="56"/>
      <c r="J789" s="56"/>
      <c r="K789" s="56"/>
      <c r="L789" s="56"/>
      <c r="M789" s="598"/>
      <c r="N789" s="56"/>
      <c r="O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c r="BY789" s="56"/>
      <c r="BZ789" s="56"/>
      <c r="CA789" s="56"/>
      <c r="CB789" s="56"/>
      <c r="CC789" s="56"/>
      <c r="CD789" s="56"/>
      <c r="CE789" s="56"/>
      <c r="CF789" s="56"/>
      <c r="CG789" s="56"/>
      <c r="CH789" s="56"/>
      <c r="CI789" s="56"/>
      <c r="CJ789" s="56"/>
      <c r="CK789" s="56"/>
      <c r="CL789" s="56"/>
      <c r="CM789" s="56"/>
      <c r="CN789" s="56"/>
      <c r="CO789" s="56"/>
      <c r="CP789" s="56"/>
      <c r="CQ789" s="56"/>
      <c r="CR789" s="56"/>
      <c r="CS789" s="56"/>
      <c r="CT789" s="56"/>
      <c r="CU789" s="56"/>
      <c r="CV789" s="56"/>
      <c r="CW789" s="56"/>
      <c r="CX789" s="56"/>
      <c r="CY789" s="56"/>
      <c r="CZ789" s="56"/>
      <c r="DA789" s="56"/>
      <c r="DB789" s="56"/>
      <c r="DC789" s="56"/>
      <c r="DD789" s="56"/>
      <c r="DE789" s="56"/>
      <c r="DF789" s="56"/>
      <c r="DG789" s="56"/>
      <c r="DH789" s="56"/>
      <c r="DI789" s="56"/>
      <c r="DJ789" s="56"/>
      <c r="DK789" s="56"/>
      <c r="DL789" s="56"/>
      <c r="DM789" s="56"/>
      <c r="DN789" s="56"/>
      <c r="DO789" s="56"/>
      <c r="DP789" s="56"/>
      <c r="DQ789" s="56"/>
      <c r="DR789" s="56"/>
      <c r="DS789" s="56"/>
      <c r="DT789" s="56"/>
      <c r="DU789" s="56"/>
      <c r="DV789" s="56"/>
      <c r="DW789" s="56"/>
      <c r="DX789" s="56"/>
      <c r="DY789" s="56"/>
      <c r="DZ789" s="56"/>
      <c r="EA789" s="56"/>
      <c r="EB789" s="56"/>
      <c r="EC789" s="56"/>
      <c r="ED789" s="56"/>
      <c r="EE789" s="56"/>
      <c r="EF789" s="56"/>
      <c r="EG789" s="56"/>
      <c r="EH789" s="56"/>
      <c r="EI789" s="56"/>
      <c r="EJ789" s="56"/>
      <c r="EK789" s="56"/>
      <c r="EL789" s="56"/>
      <c r="EM789" s="56"/>
      <c r="EN789" s="56"/>
      <c r="EO789" s="56"/>
      <c r="EP789" s="56"/>
      <c r="EQ789" s="56"/>
      <c r="ER789" s="56"/>
      <c r="ES789" s="56"/>
      <c r="ET789" s="56"/>
      <c r="EU789" s="56"/>
      <c r="EV789" s="56"/>
      <c r="EW789" s="56"/>
      <c r="EX789" s="56"/>
      <c r="EY789" s="56"/>
      <c r="EZ789" s="56"/>
      <c r="FA789" s="56"/>
      <c r="FB789" s="56"/>
      <c r="FC789" s="56"/>
      <c r="FD789" s="56"/>
      <c r="FE789" s="56"/>
      <c r="FF789" s="56"/>
      <c r="FG789" s="56"/>
      <c r="FH789" s="56"/>
      <c r="FI789" s="56"/>
      <c r="FJ789" s="56"/>
      <c r="FK789" s="56"/>
      <c r="FL789" s="56"/>
      <c r="FM789" s="56"/>
      <c r="FN789" s="56"/>
      <c r="FO789" s="56"/>
      <c r="FP789" s="56"/>
      <c r="FQ789" s="56"/>
      <c r="FR789" s="56"/>
      <c r="FS789" s="56"/>
      <c r="FT789" s="56"/>
      <c r="FU789" s="56"/>
      <c r="FV789" s="56"/>
      <c r="FW789" s="56"/>
      <c r="FX789" s="56"/>
      <c r="FY789" s="56"/>
      <c r="FZ789" s="56"/>
      <c r="GA789" s="56"/>
      <c r="GB789" s="56"/>
      <c r="GC789" s="56"/>
      <c r="GD789" s="56"/>
      <c r="GE789" s="56"/>
      <c r="GF789" s="56"/>
      <c r="GG789" s="56"/>
      <c r="GH789" s="56"/>
      <c r="GI789" s="56"/>
      <c r="GJ789" s="56"/>
      <c r="GK789" s="56"/>
      <c r="GL789" s="56"/>
      <c r="GM789" s="56"/>
      <c r="GN789" s="56"/>
      <c r="GO789" s="56"/>
      <c r="GP789" s="56"/>
      <c r="GQ789" s="56"/>
      <c r="GR789" s="56"/>
      <c r="GS789" s="56"/>
      <c r="GT789" s="56"/>
      <c r="GU789" s="56"/>
      <c r="GV789" s="56"/>
      <c r="GW789" s="56"/>
      <c r="GX789" s="56"/>
      <c r="GY789" s="56"/>
      <c r="GZ789" s="56"/>
      <c r="HA789" s="56"/>
      <c r="HB789" s="56"/>
      <c r="HC789" s="56"/>
      <c r="HD789" s="56"/>
      <c r="HE789" s="56"/>
      <c r="HF789" s="56"/>
      <c r="HG789" s="56"/>
      <c r="HH789" s="56"/>
      <c r="HI789" s="56"/>
      <c r="HJ789" s="56"/>
      <c r="HK789" s="56"/>
      <c r="HL789" s="56"/>
      <c r="HM789" s="56"/>
      <c r="HN789" s="56"/>
      <c r="HO789" s="56"/>
      <c r="HP789" s="56"/>
      <c r="HQ789" s="56"/>
      <c r="HR789" s="56"/>
      <c r="HS789" s="56"/>
      <c r="HT789" s="56"/>
      <c r="HU789" s="56"/>
      <c r="HV789" s="56"/>
      <c r="HW789" s="56"/>
      <c r="HX789" s="56"/>
      <c r="HY789" s="56"/>
      <c r="HZ789" s="56"/>
      <c r="IA789" s="56"/>
      <c r="IB789" s="56"/>
      <c r="IC789" s="56"/>
      <c r="ID789" s="56"/>
      <c r="IE789" s="56"/>
      <c r="IF789" s="56"/>
      <c r="IG789" s="56"/>
      <c r="IH789" s="56"/>
      <c r="II789" s="56"/>
    </row>
    <row r="790" spans="3:243" x14ac:dyDescent="0.25">
      <c r="C790" s="56"/>
      <c r="D790" s="56"/>
      <c r="E790" s="56"/>
      <c r="F790" s="354"/>
      <c r="G790" s="354"/>
      <c r="H790" s="56"/>
      <c r="I790" s="56"/>
      <c r="J790" s="56"/>
      <c r="K790" s="56"/>
      <c r="L790" s="56"/>
      <c r="M790" s="598"/>
      <c r="N790" s="56"/>
      <c r="O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c r="BY790" s="56"/>
      <c r="BZ790" s="56"/>
      <c r="CA790" s="56"/>
      <c r="CB790" s="56"/>
      <c r="CC790" s="56"/>
      <c r="CD790" s="56"/>
      <c r="CE790" s="56"/>
      <c r="CF790" s="56"/>
      <c r="CG790" s="56"/>
      <c r="CH790" s="56"/>
      <c r="CI790" s="56"/>
      <c r="CJ790" s="56"/>
      <c r="CK790" s="56"/>
      <c r="CL790" s="56"/>
      <c r="CM790" s="56"/>
      <c r="CN790" s="56"/>
      <c r="CO790" s="56"/>
      <c r="CP790" s="56"/>
      <c r="CQ790" s="56"/>
      <c r="CR790" s="56"/>
      <c r="CS790" s="56"/>
      <c r="CT790" s="56"/>
      <c r="CU790" s="56"/>
      <c r="CV790" s="56"/>
      <c r="CW790" s="56"/>
      <c r="CX790" s="56"/>
      <c r="CY790" s="56"/>
      <c r="CZ790" s="56"/>
      <c r="DA790" s="56"/>
      <c r="DB790" s="56"/>
      <c r="DC790" s="56"/>
      <c r="DD790" s="56"/>
      <c r="DE790" s="56"/>
      <c r="DF790" s="56"/>
      <c r="DG790" s="56"/>
      <c r="DH790" s="56"/>
      <c r="DI790" s="56"/>
      <c r="DJ790" s="56"/>
      <c r="DK790" s="56"/>
      <c r="DL790" s="56"/>
      <c r="DM790" s="56"/>
      <c r="DN790" s="56"/>
      <c r="DO790" s="56"/>
      <c r="DP790" s="56"/>
      <c r="DQ790" s="56"/>
      <c r="DR790" s="56"/>
      <c r="DS790" s="56"/>
      <c r="DT790" s="56"/>
      <c r="DU790" s="56"/>
      <c r="DV790" s="56"/>
      <c r="DW790" s="56"/>
      <c r="DX790" s="56"/>
      <c r="DY790" s="56"/>
      <c r="DZ790" s="56"/>
      <c r="EA790" s="56"/>
      <c r="EB790" s="56"/>
      <c r="EC790" s="56"/>
      <c r="ED790" s="56"/>
      <c r="EE790" s="56"/>
      <c r="EF790" s="56"/>
      <c r="EG790" s="56"/>
      <c r="EH790" s="56"/>
      <c r="EI790" s="56"/>
      <c r="EJ790" s="56"/>
      <c r="EK790" s="56"/>
      <c r="EL790" s="56"/>
      <c r="EM790" s="56"/>
      <c r="EN790" s="56"/>
      <c r="EO790" s="56"/>
      <c r="EP790" s="56"/>
      <c r="EQ790" s="56"/>
      <c r="ER790" s="56"/>
      <c r="ES790" s="56"/>
      <c r="ET790" s="56"/>
      <c r="EU790" s="56"/>
      <c r="EV790" s="56"/>
      <c r="EW790" s="56"/>
      <c r="EX790" s="56"/>
      <c r="EY790" s="56"/>
      <c r="EZ790" s="56"/>
      <c r="FA790" s="56"/>
      <c r="FB790" s="56"/>
      <c r="FC790" s="56"/>
      <c r="FD790" s="56"/>
      <c r="FE790" s="56"/>
      <c r="FF790" s="56"/>
      <c r="FG790" s="56"/>
      <c r="FH790" s="56"/>
      <c r="FI790" s="56"/>
      <c r="FJ790" s="56"/>
      <c r="FK790" s="56"/>
      <c r="FL790" s="56"/>
      <c r="FM790" s="56"/>
      <c r="FN790" s="56"/>
      <c r="FO790" s="56"/>
      <c r="FP790" s="56"/>
      <c r="FQ790" s="56"/>
      <c r="FR790" s="56"/>
      <c r="FS790" s="56"/>
      <c r="FT790" s="56"/>
      <c r="FU790" s="56"/>
      <c r="FV790" s="56"/>
      <c r="FW790" s="56"/>
      <c r="FX790" s="56"/>
      <c r="FY790" s="56"/>
      <c r="FZ790" s="56"/>
      <c r="GA790" s="56"/>
      <c r="GB790" s="56"/>
      <c r="GC790" s="56"/>
      <c r="GD790" s="56"/>
      <c r="GE790" s="56"/>
      <c r="GF790" s="56"/>
      <c r="GG790" s="56"/>
      <c r="GH790" s="56"/>
      <c r="GI790" s="56"/>
      <c r="GJ790" s="56"/>
      <c r="GK790" s="56"/>
      <c r="GL790" s="56"/>
      <c r="GM790" s="56"/>
      <c r="GN790" s="56"/>
      <c r="GO790" s="56"/>
      <c r="GP790" s="56"/>
      <c r="GQ790" s="56"/>
      <c r="GR790" s="56"/>
      <c r="GS790" s="56"/>
      <c r="GT790" s="56"/>
      <c r="GU790" s="56"/>
      <c r="GV790" s="56"/>
      <c r="GW790" s="56"/>
      <c r="GX790" s="56"/>
      <c r="GY790" s="56"/>
      <c r="GZ790" s="56"/>
      <c r="HA790" s="56"/>
      <c r="HB790" s="56"/>
      <c r="HC790" s="56"/>
      <c r="HD790" s="56"/>
      <c r="HE790" s="56"/>
      <c r="HF790" s="56"/>
      <c r="HG790" s="56"/>
      <c r="HH790" s="56"/>
      <c r="HI790" s="56"/>
      <c r="HJ790" s="56"/>
      <c r="HK790" s="56"/>
      <c r="HL790" s="56"/>
      <c r="HM790" s="56"/>
      <c r="HN790" s="56"/>
      <c r="HO790" s="56"/>
      <c r="HP790" s="56"/>
      <c r="HQ790" s="56"/>
      <c r="HR790" s="56"/>
      <c r="HS790" s="56"/>
      <c r="HT790" s="56"/>
      <c r="HU790" s="56"/>
      <c r="HV790" s="56"/>
      <c r="HW790" s="56"/>
      <c r="HX790" s="56"/>
      <c r="HY790" s="56"/>
      <c r="HZ790" s="56"/>
      <c r="IA790" s="56"/>
      <c r="IB790" s="56"/>
      <c r="IC790" s="56"/>
      <c r="ID790" s="56"/>
      <c r="IE790" s="56"/>
      <c r="IF790" s="56"/>
      <c r="IG790" s="56"/>
      <c r="IH790" s="56"/>
      <c r="II790" s="56"/>
    </row>
    <row r="791" spans="3:243" x14ac:dyDescent="0.25">
      <c r="C791" s="56"/>
      <c r="D791" s="56"/>
      <c r="E791" s="56"/>
      <c r="F791" s="354"/>
      <c r="G791" s="354"/>
      <c r="H791" s="56"/>
      <c r="I791" s="56"/>
      <c r="J791" s="56"/>
      <c r="K791" s="56"/>
      <c r="L791" s="56"/>
      <c r="M791" s="598"/>
      <c r="N791" s="56"/>
      <c r="O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c r="BY791" s="56"/>
      <c r="BZ791" s="56"/>
      <c r="CA791" s="56"/>
      <c r="CB791" s="56"/>
      <c r="CC791" s="56"/>
      <c r="CD791" s="56"/>
      <c r="CE791" s="56"/>
      <c r="CF791" s="56"/>
      <c r="CG791" s="56"/>
      <c r="CH791" s="56"/>
      <c r="CI791" s="56"/>
      <c r="CJ791" s="56"/>
      <c r="CK791" s="56"/>
      <c r="CL791" s="56"/>
      <c r="CM791" s="56"/>
      <c r="CN791" s="56"/>
      <c r="CO791" s="56"/>
      <c r="CP791" s="56"/>
      <c r="CQ791" s="56"/>
      <c r="CR791" s="56"/>
      <c r="CS791" s="56"/>
      <c r="CT791" s="56"/>
      <c r="CU791" s="56"/>
      <c r="CV791" s="56"/>
      <c r="CW791" s="56"/>
      <c r="CX791" s="56"/>
      <c r="CY791" s="56"/>
      <c r="CZ791" s="56"/>
      <c r="DA791" s="56"/>
      <c r="DB791" s="56"/>
      <c r="DC791" s="56"/>
      <c r="DD791" s="56"/>
      <c r="DE791" s="56"/>
      <c r="DF791" s="56"/>
      <c r="DG791" s="56"/>
      <c r="DH791" s="56"/>
      <c r="DI791" s="56"/>
      <c r="DJ791" s="56"/>
      <c r="DK791" s="56"/>
      <c r="DL791" s="56"/>
      <c r="DM791" s="56"/>
      <c r="DN791" s="56"/>
      <c r="DO791" s="56"/>
      <c r="DP791" s="56"/>
      <c r="DQ791" s="56"/>
      <c r="DR791" s="56"/>
      <c r="DS791" s="56"/>
      <c r="DT791" s="56"/>
      <c r="DU791" s="56"/>
      <c r="DV791" s="56"/>
      <c r="DW791" s="56"/>
      <c r="DX791" s="56"/>
      <c r="DY791" s="56"/>
      <c r="DZ791" s="56"/>
      <c r="EA791" s="56"/>
      <c r="EB791" s="56"/>
      <c r="EC791" s="56"/>
      <c r="ED791" s="56"/>
      <c r="EE791" s="56"/>
      <c r="EF791" s="56"/>
      <c r="EG791" s="56"/>
      <c r="EH791" s="56"/>
      <c r="EI791" s="56"/>
      <c r="EJ791" s="56"/>
      <c r="EK791" s="56"/>
      <c r="EL791" s="56"/>
      <c r="EM791" s="56"/>
      <c r="EN791" s="56"/>
      <c r="EO791" s="56"/>
      <c r="EP791" s="56"/>
      <c r="EQ791" s="56"/>
      <c r="ER791" s="56"/>
      <c r="ES791" s="56"/>
      <c r="ET791" s="56"/>
      <c r="EU791" s="56"/>
      <c r="EV791" s="56"/>
      <c r="EW791" s="56"/>
      <c r="EX791" s="56"/>
      <c r="EY791" s="56"/>
      <c r="EZ791" s="56"/>
      <c r="FA791" s="56"/>
      <c r="FB791" s="56"/>
      <c r="FC791" s="56"/>
      <c r="FD791" s="56"/>
      <c r="FE791" s="56"/>
      <c r="FF791" s="56"/>
      <c r="FG791" s="56"/>
      <c r="FH791" s="56"/>
      <c r="FI791" s="56"/>
      <c r="FJ791" s="56"/>
      <c r="FK791" s="56"/>
      <c r="FL791" s="56"/>
      <c r="FM791" s="56"/>
      <c r="FN791" s="56"/>
      <c r="FO791" s="56"/>
      <c r="FP791" s="56"/>
      <c r="FQ791" s="56"/>
      <c r="FR791" s="56"/>
      <c r="FS791" s="56"/>
      <c r="FT791" s="56"/>
      <c r="FU791" s="56"/>
      <c r="FV791" s="56"/>
      <c r="FW791" s="56"/>
      <c r="FX791" s="56"/>
      <c r="FY791" s="56"/>
      <c r="FZ791" s="56"/>
      <c r="GA791" s="56"/>
      <c r="GB791" s="56"/>
      <c r="GC791" s="56"/>
      <c r="GD791" s="56"/>
      <c r="GE791" s="56"/>
      <c r="GF791" s="56"/>
      <c r="GG791" s="56"/>
      <c r="GH791" s="56"/>
      <c r="GI791" s="56"/>
      <c r="GJ791" s="56"/>
      <c r="GK791" s="56"/>
      <c r="GL791" s="56"/>
      <c r="GM791" s="56"/>
      <c r="GN791" s="56"/>
      <c r="GO791" s="56"/>
      <c r="GP791" s="56"/>
      <c r="GQ791" s="56"/>
      <c r="GR791" s="56"/>
      <c r="GS791" s="56"/>
      <c r="GT791" s="56"/>
      <c r="GU791" s="56"/>
      <c r="GV791" s="56"/>
      <c r="GW791" s="56"/>
      <c r="GX791" s="56"/>
      <c r="GY791" s="56"/>
      <c r="GZ791" s="56"/>
      <c r="HA791" s="56"/>
      <c r="HB791" s="56"/>
      <c r="HC791" s="56"/>
      <c r="HD791" s="56"/>
      <c r="HE791" s="56"/>
      <c r="HF791" s="56"/>
      <c r="HG791" s="56"/>
      <c r="HH791" s="56"/>
      <c r="HI791" s="56"/>
      <c r="HJ791" s="56"/>
      <c r="HK791" s="56"/>
      <c r="HL791" s="56"/>
      <c r="HM791" s="56"/>
      <c r="HN791" s="56"/>
      <c r="HO791" s="56"/>
      <c r="HP791" s="56"/>
      <c r="HQ791" s="56"/>
      <c r="HR791" s="56"/>
      <c r="HS791" s="56"/>
      <c r="HT791" s="56"/>
      <c r="HU791" s="56"/>
      <c r="HV791" s="56"/>
      <c r="HW791" s="56"/>
      <c r="HX791" s="56"/>
      <c r="HY791" s="56"/>
      <c r="HZ791" s="56"/>
      <c r="IA791" s="56"/>
      <c r="IB791" s="56"/>
      <c r="IC791" s="56"/>
      <c r="ID791" s="56"/>
      <c r="IE791" s="56"/>
      <c r="IF791" s="56"/>
      <c r="IG791" s="56"/>
      <c r="IH791" s="56"/>
      <c r="II791" s="56"/>
    </row>
    <row r="792" spans="3:243" x14ac:dyDescent="0.25">
      <c r="C792" s="56"/>
      <c r="D792" s="56"/>
      <c r="E792" s="56"/>
      <c r="F792" s="354"/>
      <c r="G792" s="354"/>
      <c r="H792" s="56"/>
      <c r="I792" s="56"/>
      <c r="J792" s="56"/>
      <c r="K792" s="56"/>
      <c r="L792" s="56"/>
      <c r="M792" s="598"/>
      <c r="N792" s="56"/>
      <c r="O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c r="BY792" s="56"/>
      <c r="BZ792" s="56"/>
      <c r="CA792" s="56"/>
      <c r="CB792" s="56"/>
      <c r="CC792" s="56"/>
      <c r="CD792" s="56"/>
      <c r="CE792" s="56"/>
      <c r="CF792" s="56"/>
      <c r="CG792" s="56"/>
      <c r="CH792" s="56"/>
      <c r="CI792" s="56"/>
      <c r="CJ792" s="56"/>
      <c r="CK792" s="56"/>
      <c r="CL792" s="56"/>
      <c r="CM792" s="56"/>
      <c r="CN792" s="56"/>
      <c r="CO792" s="56"/>
      <c r="CP792" s="56"/>
      <c r="CQ792" s="56"/>
      <c r="CR792" s="56"/>
      <c r="CS792" s="56"/>
      <c r="CT792" s="56"/>
      <c r="CU792" s="56"/>
      <c r="CV792" s="56"/>
      <c r="CW792" s="56"/>
      <c r="CX792" s="56"/>
      <c r="CY792" s="56"/>
      <c r="CZ792" s="56"/>
      <c r="DA792" s="56"/>
      <c r="DB792" s="56"/>
      <c r="DC792" s="56"/>
      <c r="DD792" s="56"/>
      <c r="DE792" s="56"/>
      <c r="DF792" s="56"/>
      <c r="DG792" s="56"/>
      <c r="DH792" s="56"/>
      <c r="DI792" s="56"/>
      <c r="DJ792" s="56"/>
      <c r="DK792" s="56"/>
      <c r="DL792" s="56"/>
      <c r="DM792" s="56"/>
      <c r="DN792" s="56"/>
      <c r="DO792" s="56"/>
      <c r="DP792" s="56"/>
      <c r="DQ792" s="56"/>
      <c r="DR792" s="56"/>
      <c r="DS792" s="56"/>
      <c r="DT792" s="56"/>
      <c r="DU792" s="56"/>
      <c r="DV792" s="56"/>
      <c r="DW792" s="56"/>
      <c r="DX792" s="56"/>
      <c r="DY792" s="56"/>
      <c r="DZ792" s="56"/>
      <c r="EA792" s="56"/>
      <c r="EB792" s="56"/>
      <c r="EC792" s="56"/>
      <c r="ED792" s="56"/>
      <c r="EE792" s="56"/>
      <c r="EF792" s="56"/>
      <c r="EG792" s="56"/>
      <c r="EH792" s="56"/>
      <c r="EI792" s="56"/>
      <c r="EJ792" s="56"/>
      <c r="EK792" s="56"/>
      <c r="EL792" s="56"/>
      <c r="EM792" s="56"/>
      <c r="EN792" s="56"/>
      <c r="EO792" s="56"/>
      <c r="EP792" s="56"/>
      <c r="EQ792" s="56"/>
      <c r="ER792" s="56"/>
      <c r="ES792" s="56"/>
      <c r="ET792" s="56"/>
      <c r="EU792" s="56"/>
      <c r="EV792" s="56"/>
      <c r="EW792" s="56"/>
      <c r="EX792" s="56"/>
      <c r="EY792" s="56"/>
      <c r="EZ792" s="56"/>
      <c r="FA792" s="56"/>
      <c r="FB792" s="56"/>
      <c r="FC792" s="56"/>
      <c r="FD792" s="56"/>
      <c r="FE792" s="56"/>
      <c r="FF792" s="56"/>
      <c r="FG792" s="56"/>
      <c r="FH792" s="56"/>
      <c r="FI792" s="56"/>
      <c r="FJ792" s="56"/>
      <c r="FK792" s="56"/>
      <c r="FL792" s="56"/>
      <c r="FM792" s="56"/>
      <c r="FN792" s="56"/>
      <c r="FO792" s="56"/>
      <c r="FP792" s="56"/>
      <c r="FQ792" s="56"/>
      <c r="FR792" s="56"/>
      <c r="FS792" s="56"/>
      <c r="FT792" s="56"/>
      <c r="FU792" s="56"/>
      <c r="FV792" s="56"/>
      <c r="FW792" s="56"/>
      <c r="FX792" s="56"/>
      <c r="FY792" s="56"/>
      <c r="FZ792" s="56"/>
      <c r="GA792" s="56"/>
      <c r="GB792" s="56"/>
      <c r="GC792" s="56"/>
      <c r="GD792" s="56"/>
      <c r="GE792" s="56"/>
      <c r="GF792" s="56"/>
      <c r="GG792" s="56"/>
      <c r="GH792" s="56"/>
      <c r="GI792" s="56"/>
      <c r="GJ792" s="56"/>
      <c r="GK792" s="56"/>
      <c r="GL792" s="56"/>
      <c r="GM792" s="56"/>
      <c r="GN792" s="56"/>
      <c r="GO792" s="56"/>
      <c r="GP792" s="56"/>
      <c r="GQ792" s="56"/>
      <c r="GR792" s="56"/>
      <c r="GS792" s="56"/>
      <c r="GT792" s="56"/>
      <c r="GU792" s="56"/>
      <c r="GV792" s="56"/>
      <c r="GW792" s="56"/>
      <c r="GX792" s="56"/>
      <c r="GY792" s="56"/>
      <c r="GZ792" s="56"/>
      <c r="HA792" s="56"/>
      <c r="HB792" s="56"/>
      <c r="HC792" s="56"/>
      <c r="HD792" s="56"/>
      <c r="HE792" s="56"/>
      <c r="HF792" s="56"/>
      <c r="HG792" s="56"/>
      <c r="HH792" s="56"/>
      <c r="HI792" s="56"/>
      <c r="HJ792" s="56"/>
      <c r="HK792" s="56"/>
      <c r="HL792" s="56"/>
      <c r="HM792" s="56"/>
      <c r="HN792" s="56"/>
      <c r="HO792" s="56"/>
      <c r="HP792" s="56"/>
      <c r="HQ792" s="56"/>
      <c r="HR792" s="56"/>
      <c r="HS792" s="56"/>
      <c r="HT792" s="56"/>
      <c r="HU792" s="56"/>
      <c r="HV792" s="56"/>
      <c r="HW792" s="56"/>
      <c r="HX792" s="56"/>
      <c r="HY792" s="56"/>
      <c r="HZ792" s="56"/>
      <c r="IA792" s="56"/>
      <c r="IB792" s="56"/>
      <c r="IC792" s="56"/>
      <c r="ID792" s="56"/>
      <c r="IE792" s="56"/>
      <c r="IF792" s="56"/>
      <c r="IG792" s="56"/>
      <c r="IH792" s="56"/>
      <c r="II792" s="56"/>
    </row>
    <row r="793" spans="3:243" x14ac:dyDescent="0.25">
      <c r="C793" s="56"/>
      <c r="D793" s="56"/>
      <c r="E793" s="56"/>
      <c r="F793" s="354"/>
      <c r="G793" s="354"/>
      <c r="H793" s="56"/>
      <c r="I793" s="56"/>
      <c r="J793" s="56"/>
      <c r="K793" s="56"/>
      <c r="L793" s="56"/>
      <c r="M793" s="598"/>
      <c r="N793" s="56"/>
      <c r="O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c r="BY793" s="56"/>
      <c r="BZ793" s="56"/>
      <c r="CA793" s="56"/>
      <c r="CB793" s="56"/>
      <c r="CC793" s="56"/>
      <c r="CD793" s="56"/>
      <c r="CE793" s="56"/>
      <c r="CF793" s="56"/>
      <c r="CG793" s="56"/>
      <c r="CH793" s="56"/>
      <c r="CI793" s="56"/>
      <c r="CJ793" s="56"/>
      <c r="CK793" s="56"/>
      <c r="CL793" s="56"/>
      <c r="CM793" s="56"/>
      <c r="CN793" s="56"/>
      <c r="CO793" s="56"/>
      <c r="CP793" s="56"/>
      <c r="CQ793" s="56"/>
      <c r="CR793" s="56"/>
      <c r="CS793" s="56"/>
      <c r="CT793" s="56"/>
      <c r="CU793" s="56"/>
      <c r="CV793" s="56"/>
      <c r="CW793" s="56"/>
      <c r="CX793" s="56"/>
      <c r="CY793" s="56"/>
      <c r="CZ793" s="56"/>
      <c r="DA793" s="56"/>
      <c r="DB793" s="56"/>
      <c r="DC793" s="56"/>
      <c r="DD793" s="56"/>
      <c r="DE793" s="56"/>
      <c r="DF793" s="56"/>
      <c r="DG793" s="56"/>
      <c r="DH793" s="56"/>
      <c r="DI793" s="56"/>
      <c r="DJ793" s="56"/>
      <c r="DK793" s="56"/>
      <c r="DL793" s="56"/>
      <c r="DM793" s="56"/>
      <c r="DN793" s="56"/>
      <c r="DO793" s="56"/>
      <c r="DP793" s="56"/>
      <c r="DQ793" s="56"/>
      <c r="DR793" s="56"/>
      <c r="DS793" s="56"/>
      <c r="DT793" s="56"/>
      <c r="DU793" s="56"/>
      <c r="DV793" s="56"/>
      <c r="DW793" s="56"/>
      <c r="DX793" s="56"/>
      <c r="DY793" s="56"/>
      <c r="DZ793" s="56"/>
      <c r="EA793" s="56"/>
      <c r="EB793" s="56"/>
      <c r="EC793" s="56"/>
      <c r="ED793" s="56"/>
      <c r="EE793" s="56"/>
      <c r="EF793" s="56"/>
      <c r="EG793" s="56"/>
      <c r="EH793" s="56"/>
      <c r="EI793" s="56"/>
      <c r="EJ793" s="56"/>
      <c r="EK793" s="56"/>
      <c r="EL793" s="56"/>
      <c r="EM793" s="56"/>
      <c r="EN793" s="56"/>
      <c r="EO793" s="56"/>
      <c r="EP793" s="56"/>
      <c r="EQ793" s="56"/>
      <c r="ER793" s="56"/>
      <c r="ES793" s="56"/>
      <c r="ET793" s="56"/>
      <c r="EU793" s="56"/>
      <c r="EV793" s="56"/>
      <c r="EW793" s="56"/>
      <c r="EX793" s="56"/>
      <c r="EY793" s="56"/>
      <c r="EZ793" s="56"/>
      <c r="FA793" s="56"/>
      <c r="FB793" s="56"/>
      <c r="FC793" s="56"/>
      <c r="FD793" s="56"/>
      <c r="FE793" s="56"/>
      <c r="FF793" s="56"/>
      <c r="FG793" s="56"/>
      <c r="FH793" s="56"/>
      <c r="FI793" s="56"/>
      <c r="FJ793" s="56"/>
      <c r="FK793" s="56"/>
      <c r="FL793" s="56"/>
      <c r="FM793" s="56"/>
      <c r="FN793" s="56"/>
      <c r="FO793" s="56"/>
      <c r="FP793" s="56"/>
      <c r="FQ793" s="56"/>
      <c r="FR793" s="56"/>
      <c r="FS793" s="56"/>
      <c r="FT793" s="56"/>
      <c r="FU793" s="56"/>
      <c r="FV793" s="56"/>
      <c r="FW793" s="56"/>
      <c r="FX793" s="56"/>
      <c r="FY793" s="56"/>
      <c r="FZ793" s="56"/>
      <c r="GA793" s="56"/>
      <c r="GB793" s="56"/>
      <c r="GC793" s="56"/>
      <c r="GD793" s="56"/>
      <c r="GE793" s="56"/>
      <c r="GF793" s="56"/>
      <c r="GG793" s="56"/>
      <c r="GH793" s="56"/>
      <c r="GI793" s="56"/>
      <c r="GJ793" s="56"/>
      <c r="GK793" s="56"/>
      <c r="GL793" s="56"/>
      <c r="GM793" s="56"/>
      <c r="GN793" s="56"/>
      <c r="GO793" s="56"/>
      <c r="GP793" s="56"/>
      <c r="GQ793" s="56"/>
      <c r="GR793" s="56"/>
      <c r="GS793" s="56"/>
      <c r="GT793" s="56"/>
      <c r="GU793" s="56"/>
      <c r="GV793" s="56"/>
      <c r="GW793" s="56"/>
      <c r="GX793" s="56"/>
      <c r="GY793" s="56"/>
      <c r="GZ793" s="56"/>
      <c r="HA793" s="56"/>
      <c r="HB793" s="56"/>
      <c r="HC793" s="56"/>
      <c r="HD793" s="56"/>
      <c r="HE793" s="56"/>
      <c r="HF793" s="56"/>
      <c r="HG793" s="56"/>
      <c r="HH793" s="56"/>
      <c r="HI793" s="56"/>
      <c r="HJ793" s="56"/>
      <c r="HK793" s="56"/>
      <c r="HL793" s="56"/>
      <c r="HM793" s="56"/>
      <c r="HN793" s="56"/>
      <c r="HO793" s="56"/>
      <c r="HP793" s="56"/>
      <c r="HQ793" s="56"/>
      <c r="HR793" s="56"/>
      <c r="HS793" s="56"/>
      <c r="HT793" s="56"/>
      <c r="HU793" s="56"/>
      <c r="HV793" s="56"/>
      <c r="HW793" s="56"/>
      <c r="HX793" s="56"/>
      <c r="HY793" s="56"/>
      <c r="HZ793" s="56"/>
      <c r="IA793" s="56"/>
      <c r="IB793" s="56"/>
      <c r="IC793" s="56"/>
      <c r="ID793" s="56"/>
      <c r="IE793" s="56"/>
      <c r="IF793" s="56"/>
      <c r="IG793" s="56"/>
      <c r="IH793" s="56"/>
      <c r="II793" s="56"/>
    </row>
    <row r="794" spans="3:243" x14ac:dyDescent="0.25">
      <c r="C794" s="56"/>
      <c r="D794" s="56"/>
      <c r="E794" s="56"/>
      <c r="F794" s="354"/>
      <c r="G794" s="354"/>
      <c r="H794" s="56"/>
      <c r="I794" s="56"/>
      <c r="J794" s="56"/>
      <c r="K794" s="56"/>
      <c r="L794" s="56"/>
      <c r="M794" s="598"/>
      <c r="N794" s="56"/>
      <c r="O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c r="BY794" s="56"/>
      <c r="BZ794" s="56"/>
      <c r="CA794" s="56"/>
      <c r="CB794" s="56"/>
      <c r="CC794" s="56"/>
      <c r="CD794" s="56"/>
      <c r="CE794" s="56"/>
      <c r="CF794" s="56"/>
      <c r="CG794" s="56"/>
      <c r="CH794" s="56"/>
      <c r="CI794" s="56"/>
      <c r="CJ794" s="56"/>
      <c r="CK794" s="56"/>
      <c r="CL794" s="56"/>
      <c r="CM794" s="56"/>
      <c r="CN794" s="56"/>
      <c r="CO794" s="56"/>
      <c r="CP794" s="56"/>
      <c r="CQ794" s="56"/>
      <c r="CR794" s="56"/>
      <c r="CS794" s="56"/>
      <c r="CT794" s="56"/>
      <c r="CU794" s="56"/>
      <c r="CV794" s="56"/>
      <c r="CW794" s="56"/>
      <c r="CX794" s="56"/>
      <c r="CY794" s="56"/>
      <c r="CZ794" s="56"/>
      <c r="DA794" s="56"/>
      <c r="DB794" s="56"/>
      <c r="DC794" s="56"/>
      <c r="DD794" s="56"/>
      <c r="DE794" s="56"/>
      <c r="DF794" s="56"/>
      <c r="DG794" s="56"/>
      <c r="DH794" s="56"/>
      <c r="DI794" s="56"/>
      <c r="DJ794" s="56"/>
      <c r="DK794" s="56"/>
      <c r="DL794" s="56"/>
      <c r="DM794" s="56"/>
      <c r="DN794" s="56"/>
      <c r="DO794" s="56"/>
      <c r="DP794" s="56"/>
      <c r="DQ794" s="56"/>
      <c r="DR794" s="56"/>
      <c r="DS794" s="56"/>
      <c r="DT794" s="56"/>
      <c r="DU794" s="56"/>
      <c r="DV794" s="56"/>
      <c r="DW794" s="56"/>
      <c r="DX794" s="56"/>
      <c r="DY794" s="56"/>
      <c r="DZ794" s="56"/>
      <c r="EA794" s="56"/>
      <c r="EB794" s="56"/>
      <c r="EC794" s="56"/>
      <c r="ED794" s="56"/>
      <c r="EE794" s="56"/>
      <c r="EF794" s="56"/>
      <c r="EG794" s="56"/>
      <c r="EH794" s="56"/>
      <c r="EI794" s="56"/>
      <c r="EJ794" s="56"/>
      <c r="EK794" s="56"/>
      <c r="EL794" s="56"/>
      <c r="EM794" s="56"/>
      <c r="EN794" s="56"/>
      <c r="EO794" s="56"/>
      <c r="EP794" s="56"/>
      <c r="EQ794" s="56"/>
      <c r="ER794" s="56"/>
      <c r="ES794" s="56"/>
      <c r="ET794" s="56"/>
      <c r="EU794" s="56"/>
      <c r="EV794" s="56"/>
      <c r="EW794" s="56"/>
      <c r="EX794" s="56"/>
      <c r="EY794" s="56"/>
      <c r="EZ794" s="56"/>
      <c r="FA794" s="56"/>
      <c r="FB794" s="56"/>
      <c r="FC794" s="56"/>
      <c r="FD794" s="56"/>
      <c r="FE794" s="56"/>
      <c r="FF794" s="56"/>
      <c r="FG794" s="56"/>
      <c r="FH794" s="56"/>
      <c r="FI794" s="56"/>
      <c r="FJ794" s="56"/>
      <c r="FK794" s="56"/>
      <c r="FL794" s="56"/>
      <c r="FM794" s="56"/>
      <c r="FN794" s="56"/>
      <c r="FO794" s="56"/>
      <c r="FP794" s="56"/>
      <c r="FQ794" s="56"/>
      <c r="FR794" s="56"/>
      <c r="FS794" s="56"/>
      <c r="FT794" s="56"/>
      <c r="FU794" s="56"/>
      <c r="FV794" s="56"/>
      <c r="FW794" s="56"/>
      <c r="FX794" s="56"/>
      <c r="FY794" s="56"/>
      <c r="FZ794" s="56"/>
      <c r="GA794" s="56"/>
      <c r="GB794" s="56"/>
      <c r="GC794" s="56"/>
      <c r="GD794" s="56"/>
      <c r="GE794" s="56"/>
      <c r="GF794" s="56"/>
      <c r="GG794" s="56"/>
      <c r="GH794" s="56"/>
      <c r="GI794" s="56"/>
      <c r="GJ794" s="56"/>
      <c r="GK794" s="56"/>
      <c r="GL794" s="56"/>
      <c r="GM794" s="56"/>
      <c r="GN794" s="56"/>
      <c r="GO794" s="56"/>
      <c r="GP794" s="56"/>
      <c r="GQ794" s="56"/>
      <c r="GR794" s="56"/>
      <c r="GS794" s="56"/>
      <c r="GT794" s="56"/>
      <c r="GU794" s="56"/>
      <c r="GV794" s="56"/>
      <c r="GW794" s="56"/>
      <c r="GX794" s="56"/>
      <c r="GY794" s="56"/>
      <c r="GZ794" s="56"/>
      <c r="HA794" s="56"/>
      <c r="HB794" s="56"/>
      <c r="HC794" s="56"/>
      <c r="HD794" s="56"/>
      <c r="HE794" s="56"/>
      <c r="HF794" s="56"/>
      <c r="HG794" s="56"/>
      <c r="HH794" s="56"/>
      <c r="HI794" s="56"/>
      <c r="HJ794" s="56"/>
      <c r="HK794" s="56"/>
      <c r="HL794" s="56"/>
      <c r="HM794" s="56"/>
      <c r="HN794" s="56"/>
      <c r="HO794" s="56"/>
      <c r="HP794" s="56"/>
      <c r="HQ794" s="56"/>
      <c r="HR794" s="56"/>
      <c r="HS794" s="56"/>
      <c r="HT794" s="56"/>
      <c r="HU794" s="56"/>
      <c r="HV794" s="56"/>
      <c r="HW794" s="56"/>
      <c r="HX794" s="56"/>
      <c r="HY794" s="56"/>
      <c r="HZ794" s="56"/>
      <c r="IA794" s="56"/>
      <c r="IB794" s="56"/>
      <c r="IC794" s="56"/>
      <c r="ID794" s="56"/>
      <c r="IE794" s="56"/>
      <c r="IF794" s="56"/>
      <c r="IG794" s="56"/>
      <c r="IH794" s="56"/>
      <c r="II794" s="56"/>
    </row>
    <row r="795" spans="3:243" x14ac:dyDescent="0.25">
      <c r="C795" s="56"/>
      <c r="D795" s="56"/>
      <c r="E795" s="56"/>
      <c r="F795" s="354"/>
      <c r="G795" s="354"/>
      <c r="H795" s="56"/>
      <c r="I795" s="56"/>
      <c r="J795" s="56"/>
      <c r="K795" s="56"/>
      <c r="L795" s="56"/>
      <c r="M795" s="598"/>
      <c r="N795" s="56"/>
      <c r="O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c r="BY795" s="56"/>
      <c r="BZ795" s="56"/>
      <c r="CA795" s="56"/>
      <c r="CB795" s="56"/>
      <c r="CC795" s="56"/>
      <c r="CD795" s="56"/>
      <c r="CE795" s="56"/>
      <c r="CF795" s="56"/>
      <c r="CG795" s="56"/>
      <c r="CH795" s="56"/>
      <c r="CI795" s="56"/>
      <c r="CJ795" s="56"/>
      <c r="CK795" s="56"/>
      <c r="CL795" s="56"/>
      <c r="CM795" s="56"/>
      <c r="CN795" s="56"/>
      <c r="CO795" s="56"/>
      <c r="CP795" s="56"/>
      <c r="CQ795" s="56"/>
      <c r="CR795" s="56"/>
      <c r="CS795" s="56"/>
      <c r="CT795" s="56"/>
      <c r="CU795" s="56"/>
      <c r="CV795" s="56"/>
      <c r="CW795" s="56"/>
      <c r="CX795" s="56"/>
      <c r="CY795" s="56"/>
      <c r="CZ795" s="56"/>
      <c r="DA795" s="56"/>
      <c r="DB795" s="56"/>
      <c r="DC795" s="56"/>
      <c r="DD795" s="56"/>
      <c r="DE795" s="56"/>
      <c r="DF795" s="56"/>
      <c r="DG795" s="56"/>
      <c r="DH795" s="56"/>
      <c r="DI795" s="56"/>
      <c r="DJ795" s="56"/>
      <c r="DK795" s="56"/>
      <c r="DL795" s="56"/>
      <c r="DM795" s="56"/>
      <c r="DN795" s="56"/>
      <c r="DO795" s="56"/>
      <c r="DP795" s="56"/>
      <c r="DQ795" s="56"/>
      <c r="DR795" s="56"/>
      <c r="DS795" s="56"/>
      <c r="DT795" s="56"/>
      <c r="DU795" s="56"/>
      <c r="DV795" s="56"/>
      <c r="DW795" s="56"/>
      <c r="DX795" s="56"/>
      <c r="DY795" s="56"/>
      <c r="DZ795" s="56"/>
      <c r="EA795" s="56"/>
      <c r="EB795" s="56"/>
      <c r="EC795" s="56"/>
      <c r="ED795" s="56"/>
      <c r="EE795" s="56"/>
      <c r="EF795" s="56"/>
      <c r="EG795" s="56"/>
      <c r="EH795" s="56"/>
      <c r="EI795" s="56"/>
      <c r="EJ795" s="56"/>
      <c r="EK795" s="56"/>
      <c r="EL795" s="56"/>
      <c r="EM795" s="56"/>
      <c r="EN795" s="56"/>
      <c r="EO795" s="56"/>
      <c r="EP795" s="56"/>
      <c r="EQ795" s="56"/>
      <c r="ER795" s="56"/>
      <c r="ES795" s="56"/>
      <c r="ET795" s="56"/>
      <c r="EU795" s="56"/>
      <c r="EV795" s="56"/>
      <c r="EW795" s="56"/>
      <c r="EX795" s="56"/>
      <c r="EY795" s="56"/>
      <c r="EZ795" s="56"/>
      <c r="FA795" s="56"/>
      <c r="FB795" s="56"/>
      <c r="FC795" s="56"/>
      <c r="FD795" s="56"/>
      <c r="FE795" s="56"/>
      <c r="FF795" s="56"/>
      <c r="FG795" s="56"/>
      <c r="FH795" s="56"/>
      <c r="FI795" s="56"/>
      <c r="FJ795" s="56"/>
      <c r="FK795" s="56"/>
      <c r="FL795" s="56"/>
      <c r="FM795" s="56"/>
      <c r="FN795" s="56"/>
      <c r="FO795" s="56"/>
      <c r="FP795" s="56"/>
      <c r="FQ795" s="56"/>
      <c r="FR795" s="56"/>
      <c r="FS795" s="56"/>
      <c r="FT795" s="56"/>
      <c r="FU795" s="56"/>
      <c r="FV795" s="56"/>
      <c r="FW795" s="56"/>
      <c r="FX795" s="56"/>
      <c r="FY795" s="56"/>
      <c r="FZ795" s="56"/>
      <c r="GA795" s="56"/>
      <c r="GB795" s="56"/>
      <c r="GC795" s="56"/>
      <c r="GD795" s="56"/>
      <c r="GE795" s="56"/>
      <c r="GF795" s="56"/>
      <c r="GG795" s="56"/>
      <c r="GH795" s="56"/>
      <c r="GI795" s="56"/>
      <c r="GJ795" s="56"/>
      <c r="GK795" s="56"/>
      <c r="GL795" s="56"/>
      <c r="GM795" s="56"/>
      <c r="GN795" s="56"/>
      <c r="GO795" s="56"/>
      <c r="GP795" s="56"/>
      <c r="GQ795" s="56"/>
      <c r="GR795" s="56"/>
      <c r="GS795" s="56"/>
      <c r="GT795" s="56"/>
      <c r="GU795" s="56"/>
      <c r="GV795" s="56"/>
      <c r="GW795" s="56"/>
      <c r="GX795" s="56"/>
      <c r="GY795" s="56"/>
      <c r="GZ795" s="56"/>
      <c r="HA795" s="56"/>
      <c r="HB795" s="56"/>
      <c r="HC795" s="56"/>
      <c r="HD795" s="56"/>
      <c r="HE795" s="56"/>
      <c r="HF795" s="56"/>
      <c r="HG795" s="56"/>
      <c r="HH795" s="56"/>
      <c r="HI795" s="56"/>
      <c r="HJ795" s="56"/>
      <c r="HK795" s="56"/>
      <c r="HL795" s="56"/>
      <c r="HM795" s="56"/>
      <c r="HN795" s="56"/>
      <c r="HO795" s="56"/>
      <c r="HP795" s="56"/>
      <c r="HQ795" s="56"/>
      <c r="HR795" s="56"/>
      <c r="HS795" s="56"/>
      <c r="HT795" s="56"/>
      <c r="HU795" s="56"/>
      <c r="HV795" s="56"/>
      <c r="HW795" s="56"/>
      <c r="HX795" s="56"/>
      <c r="HY795" s="56"/>
      <c r="HZ795" s="56"/>
      <c r="IA795" s="56"/>
      <c r="IB795" s="56"/>
      <c r="IC795" s="56"/>
      <c r="ID795" s="56"/>
      <c r="IE795" s="56"/>
      <c r="IF795" s="56"/>
      <c r="IG795" s="56"/>
      <c r="IH795" s="56"/>
      <c r="II795" s="56"/>
    </row>
    <row r="796" spans="3:243" x14ac:dyDescent="0.25">
      <c r="C796" s="56"/>
      <c r="D796" s="56"/>
      <c r="E796" s="56"/>
      <c r="F796" s="354"/>
      <c r="G796" s="354"/>
      <c r="H796" s="56"/>
      <c r="I796" s="56"/>
      <c r="J796" s="56"/>
      <c r="K796" s="56"/>
      <c r="L796" s="56"/>
      <c r="M796" s="598"/>
      <c r="N796" s="56"/>
      <c r="O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c r="BY796" s="56"/>
      <c r="BZ796" s="56"/>
      <c r="CA796" s="56"/>
      <c r="CB796" s="56"/>
      <c r="CC796" s="56"/>
      <c r="CD796" s="56"/>
      <c r="CE796" s="56"/>
      <c r="CF796" s="56"/>
      <c r="CG796" s="56"/>
      <c r="CH796" s="56"/>
      <c r="CI796" s="56"/>
      <c r="CJ796" s="56"/>
      <c r="CK796" s="56"/>
      <c r="CL796" s="56"/>
      <c r="CM796" s="56"/>
      <c r="CN796" s="56"/>
      <c r="CO796" s="56"/>
      <c r="CP796" s="56"/>
      <c r="CQ796" s="56"/>
      <c r="CR796" s="56"/>
      <c r="CS796" s="56"/>
      <c r="CT796" s="56"/>
      <c r="CU796" s="56"/>
      <c r="CV796" s="56"/>
      <c r="CW796" s="56"/>
      <c r="CX796" s="56"/>
      <c r="CY796" s="56"/>
      <c r="CZ796" s="56"/>
      <c r="DA796" s="56"/>
      <c r="DB796" s="56"/>
      <c r="DC796" s="56"/>
      <c r="DD796" s="56"/>
      <c r="DE796" s="56"/>
      <c r="DF796" s="56"/>
      <c r="DG796" s="56"/>
      <c r="DH796" s="56"/>
      <c r="DI796" s="56"/>
      <c r="DJ796" s="56"/>
      <c r="DK796" s="56"/>
      <c r="DL796" s="56"/>
      <c r="DM796" s="56"/>
      <c r="DN796" s="56"/>
      <c r="DO796" s="56"/>
      <c r="DP796" s="56"/>
      <c r="DQ796" s="56"/>
      <c r="DR796" s="56"/>
      <c r="DS796" s="56"/>
      <c r="DT796" s="56"/>
      <c r="DU796" s="56"/>
      <c r="DV796" s="56"/>
      <c r="DW796" s="56"/>
      <c r="DX796" s="56"/>
      <c r="DY796" s="56"/>
      <c r="DZ796" s="56"/>
      <c r="EA796" s="56"/>
      <c r="EB796" s="56"/>
      <c r="EC796" s="56"/>
      <c r="ED796" s="56"/>
      <c r="EE796" s="56"/>
      <c r="EF796" s="56"/>
      <c r="EG796" s="56"/>
      <c r="EH796" s="56"/>
      <c r="EI796" s="56"/>
      <c r="EJ796" s="56"/>
      <c r="EK796" s="56"/>
      <c r="EL796" s="56"/>
      <c r="EM796" s="56"/>
      <c r="EN796" s="56"/>
      <c r="EO796" s="56"/>
      <c r="EP796" s="56"/>
      <c r="EQ796" s="56"/>
      <c r="ER796" s="56"/>
      <c r="ES796" s="56"/>
      <c r="ET796" s="56"/>
      <c r="EU796" s="56"/>
      <c r="EV796" s="56"/>
      <c r="EW796" s="56"/>
      <c r="EX796" s="56"/>
      <c r="EY796" s="56"/>
      <c r="EZ796" s="56"/>
      <c r="FA796" s="56"/>
      <c r="FB796" s="56"/>
      <c r="FC796" s="56"/>
      <c r="FD796" s="56"/>
      <c r="FE796" s="56"/>
      <c r="FF796" s="56"/>
      <c r="FG796" s="56"/>
      <c r="FH796" s="56"/>
      <c r="FI796" s="56"/>
      <c r="FJ796" s="56"/>
      <c r="FK796" s="56"/>
      <c r="FL796" s="56"/>
      <c r="FM796" s="56"/>
      <c r="FN796" s="56"/>
      <c r="FO796" s="56"/>
      <c r="FP796" s="56"/>
      <c r="FQ796" s="56"/>
      <c r="FR796" s="56"/>
      <c r="FS796" s="56"/>
      <c r="FT796" s="56"/>
      <c r="FU796" s="56"/>
      <c r="FV796" s="56"/>
      <c r="FW796" s="56"/>
      <c r="FX796" s="56"/>
      <c r="FY796" s="56"/>
      <c r="FZ796" s="56"/>
      <c r="GA796" s="56"/>
      <c r="GB796" s="56"/>
      <c r="GC796" s="56"/>
      <c r="GD796" s="56"/>
      <c r="GE796" s="56"/>
      <c r="GF796" s="56"/>
      <c r="GG796" s="56"/>
      <c r="GH796" s="56"/>
      <c r="GI796" s="56"/>
      <c r="GJ796" s="56"/>
      <c r="GK796" s="56"/>
      <c r="GL796" s="56"/>
      <c r="GM796" s="56"/>
      <c r="GN796" s="56"/>
      <c r="GO796" s="56"/>
      <c r="GP796" s="56"/>
      <c r="GQ796" s="56"/>
      <c r="GR796" s="56"/>
      <c r="GS796" s="56"/>
      <c r="GT796" s="56"/>
      <c r="GU796" s="56"/>
      <c r="GV796" s="56"/>
      <c r="GW796" s="56"/>
      <c r="GX796" s="56"/>
      <c r="GY796" s="56"/>
      <c r="GZ796" s="56"/>
      <c r="HA796" s="56"/>
      <c r="HB796" s="56"/>
      <c r="HC796" s="56"/>
      <c r="HD796" s="56"/>
      <c r="HE796" s="56"/>
      <c r="HF796" s="56"/>
      <c r="HG796" s="56"/>
      <c r="HH796" s="56"/>
      <c r="HI796" s="56"/>
      <c r="HJ796" s="56"/>
      <c r="HK796" s="56"/>
      <c r="HL796" s="56"/>
      <c r="HM796" s="56"/>
      <c r="HN796" s="56"/>
      <c r="HO796" s="56"/>
      <c r="HP796" s="56"/>
      <c r="HQ796" s="56"/>
      <c r="HR796" s="56"/>
      <c r="HS796" s="56"/>
      <c r="HT796" s="56"/>
      <c r="HU796" s="56"/>
      <c r="HV796" s="56"/>
      <c r="HW796" s="56"/>
      <c r="HX796" s="56"/>
      <c r="HY796" s="56"/>
      <c r="HZ796" s="56"/>
      <c r="IA796" s="56"/>
      <c r="IB796" s="56"/>
      <c r="IC796" s="56"/>
      <c r="ID796" s="56"/>
      <c r="IE796" s="56"/>
      <c r="IF796" s="56"/>
      <c r="IG796" s="56"/>
      <c r="IH796" s="56"/>
      <c r="II796" s="56"/>
    </row>
    <row r="797" spans="3:243" x14ac:dyDescent="0.25">
      <c r="C797" s="56"/>
      <c r="D797" s="56"/>
      <c r="E797" s="56"/>
      <c r="F797" s="354"/>
      <c r="G797" s="354"/>
      <c r="H797" s="56"/>
      <c r="I797" s="56"/>
      <c r="J797" s="56"/>
      <c r="K797" s="56"/>
      <c r="L797" s="56"/>
      <c r="M797" s="598"/>
      <c r="N797" s="56"/>
      <c r="O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c r="BY797" s="56"/>
      <c r="BZ797" s="56"/>
      <c r="CA797" s="56"/>
      <c r="CB797" s="56"/>
      <c r="CC797" s="56"/>
      <c r="CD797" s="56"/>
      <c r="CE797" s="56"/>
      <c r="CF797" s="56"/>
      <c r="CG797" s="56"/>
      <c r="CH797" s="56"/>
      <c r="CI797" s="56"/>
      <c r="CJ797" s="56"/>
      <c r="CK797" s="56"/>
      <c r="CL797" s="56"/>
      <c r="CM797" s="56"/>
      <c r="CN797" s="56"/>
      <c r="CO797" s="56"/>
      <c r="CP797" s="56"/>
      <c r="CQ797" s="56"/>
      <c r="CR797" s="56"/>
      <c r="CS797" s="56"/>
      <c r="CT797" s="56"/>
      <c r="CU797" s="56"/>
      <c r="CV797" s="56"/>
      <c r="CW797" s="56"/>
      <c r="CX797" s="56"/>
      <c r="CY797" s="56"/>
      <c r="CZ797" s="56"/>
      <c r="DA797" s="56"/>
      <c r="DB797" s="56"/>
      <c r="DC797" s="56"/>
      <c r="DD797" s="56"/>
      <c r="DE797" s="56"/>
      <c r="DF797" s="56"/>
      <c r="DG797" s="56"/>
      <c r="DH797" s="56"/>
      <c r="DI797" s="56"/>
      <c r="DJ797" s="56"/>
      <c r="DK797" s="56"/>
      <c r="DL797" s="56"/>
      <c r="DM797" s="56"/>
      <c r="DN797" s="56"/>
      <c r="DO797" s="56"/>
      <c r="DP797" s="56"/>
      <c r="DQ797" s="56"/>
      <c r="DR797" s="56"/>
      <c r="DS797" s="56"/>
      <c r="DT797" s="56"/>
      <c r="DU797" s="56"/>
      <c r="DV797" s="56"/>
      <c r="DW797" s="56"/>
      <c r="DX797" s="56"/>
      <c r="DY797" s="56"/>
      <c r="DZ797" s="56"/>
      <c r="EA797" s="56"/>
      <c r="EB797" s="56"/>
      <c r="EC797" s="56"/>
      <c r="ED797" s="56"/>
      <c r="EE797" s="56"/>
      <c r="EF797" s="56"/>
      <c r="EG797" s="56"/>
      <c r="EH797" s="56"/>
      <c r="EI797" s="56"/>
      <c r="EJ797" s="56"/>
      <c r="EK797" s="56"/>
      <c r="EL797" s="56"/>
      <c r="EM797" s="56"/>
      <c r="EN797" s="56"/>
      <c r="EO797" s="56"/>
      <c r="EP797" s="56"/>
      <c r="EQ797" s="56"/>
      <c r="ER797" s="56"/>
      <c r="ES797" s="56"/>
      <c r="ET797" s="56"/>
      <c r="EU797" s="56"/>
      <c r="EV797" s="56"/>
      <c r="EW797" s="56"/>
      <c r="EX797" s="56"/>
      <c r="EY797" s="56"/>
      <c r="EZ797" s="56"/>
      <c r="FA797" s="56"/>
      <c r="FB797" s="56"/>
      <c r="FC797" s="56"/>
      <c r="FD797" s="56"/>
      <c r="FE797" s="56"/>
      <c r="FF797" s="56"/>
      <c r="FG797" s="56"/>
      <c r="FH797" s="56"/>
      <c r="FI797" s="56"/>
      <c r="FJ797" s="56"/>
      <c r="FK797" s="56"/>
      <c r="FL797" s="56"/>
      <c r="FM797" s="56"/>
      <c r="FN797" s="56"/>
      <c r="FO797" s="56"/>
      <c r="FP797" s="56"/>
      <c r="FQ797" s="56"/>
      <c r="FR797" s="56"/>
      <c r="FS797" s="56"/>
      <c r="FT797" s="56"/>
      <c r="FU797" s="56"/>
      <c r="FV797" s="56"/>
      <c r="FW797" s="56"/>
      <c r="FX797" s="56"/>
      <c r="FY797" s="56"/>
      <c r="FZ797" s="56"/>
      <c r="GA797" s="56"/>
      <c r="GB797" s="56"/>
      <c r="GC797" s="56"/>
      <c r="GD797" s="56"/>
      <c r="GE797" s="56"/>
      <c r="GF797" s="56"/>
      <c r="GG797" s="56"/>
      <c r="GH797" s="56"/>
      <c r="GI797" s="56"/>
      <c r="GJ797" s="56"/>
      <c r="GK797" s="56"/>
      <c r="GL797" s="56"/>
      <c r="GM797" s="56"/>
      <c r="GN797" s="56"/>
      <c r="GO797" s="56"/>
      <c r="GP797" s="56"/>
      <c r="GQ797" s="56"/>
      <c r="GR797" s="56"/>
      <c r="GS797" s="56"/>
      <c r="GT797" s="56"/>
      <c r="GU797" s="56"/>
      <c r="GV797" s="56"/>
      <c r="GW797" s="56"/>
      <c r="GX797" s="56"/>
      <c r="GY797" s="56"/>
      <c r="GZ797" s="56"/>
      <c r="HA797" s="56"/>
      <c r="HB797" s="56"/>
      <c r="HC797" s="56"/>
      <c r="HD797" s="56"/>
      <c r="HE797" s="56"/>
      <c r="HF797" s="56"/>
      <c r="HG797" s="56"/>
      <c r="HH797" s="56"/>
      <c r="HI797" s="56"/>
      <c r="HJ797" s="56"/>
      <c r="HK797" s="56"/>
      <c r="HL797" s="56"/>
      <c r="HM797" s="56"/>
      <c r="HN797" s="56"/>
      <c r="HO797" s="56"/>
      <c r="HP797" s="56"/>
      <c r="HQ797" s="56"/>
      <c r="HR797" s="56"/>
      <c r="HS797" s="56"/>
      <c r="HT797" s="56"/>
      <c r="HU797" s="56"/>
      <c r="HV797" s="56"/>
      <c r="HW797" s="56"/>
      <c r="HX797" s="56"/>
      <c r="HY797" s="56"/>
      <c r="HZ797" s="56"/>
      <c r="IA797" s="56"/>
      <c r="IB797" s="56"/>
      <c r="IC797" s="56"/>
      <c r="ID797" s="56"/>
      <c r="IE797" s="56"/>
      <c r="IF797" s="56"/>
      <c r="IG797" s="56"/>
      <c r="IH797" s="56"/>
      <c r="II797" s="56"/>
    </row>
    <row r="798" spans="3:243" x14ac:dyDescent="0.25">
      <c r="C798" s="56"/>
      <c r="D798" s="56"/>
      <c r="E798" s="56"/>
      <c r="F798" s="354"/>
      <c r="G798" s="354"/>
      <c r="H798" s="56"/>
      <c r="I798" s="56"/>
      <c r="J798" s="56"/>
      <c r="K798" s="56"/>
      <c r="L798" s="56"/>
      <c r="M798" s="598"/>
      <c r="N798" s="56"/>
      <c r="O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c r="BY798" s="56"/>
      <c r="BZ798" s="56"/>
      <c r="CA798" s="56"/>
      <c r="CB798" s="56"/>
      <c r="CC798" s="56"/>
      <c r="CD798" s="56"/>
      <c r="CE798" s="56"/>
      <c r="CF798" s="56"/>
      <c r="CG798" s="56"/>
      <c r="CH798" s="56"/>
      <c r="CI798" s="56"/>
      <c r="CJ798" s="56"/>
      <c r="CK798" s="56"/>
      <c r="CL798" s="56"/>
      <c r="CM798" s="56"/>
      <c r="CN798" s="56"/>
      <c r="CO798" s="56"/>
      <c r="CP798" s="56"/>
      <c r="CQ798" s="56"/>
      <c r="CR798" s="56"/>
      <c r="CS798" s="56"/>
      <c r="CT798" s="56"/>
      <c r="CU798" s="56"/>
      <c r="CV798" s="56"/>
      <c r="CW798" s="56"/>
      <c r="CX798" s="56"/>
      <c r="CY798" s="56"/>
      <c r="CZ798" s="56"/>
      <c r="DA798" s="56"/>
      <c r="DB798" s="56"/>
      <c r="DC798" s="56"/>
      <c r="DD798" s="56"/>
      <c r="DE798" s="56"/>
      <c r="DF798" s="56"/>
      <c r="DG798" s="56"/>
      <c r="DH798" s="56"/>
      <c r="DI798" s="56"/>
      <c r="DJ798" s="56"/>
      <c r="DK798" s="56"/>
      <c r="DL798" s="56"/>
      <c r="DM798" s="56"/>
      <c r="DN798" s="56"/>
      <c r="DO798" s="56"/>
      <c r="DP798" s="56"/>
      <c r="DQ798" s="56"/>
      <c r="DR798" s="56"/>
      <c r="DS798" s="56"/>
      <c r="DT798" s="56"/>
      <c r="DU798" s="56"/>
      <c r="DV798" s="56"/>
      <c r="DW798" s="56"/>
      <c r="DX798" s="56"/>
      <c r="DY798" s="56"/>
      <c r="DZ798" s="56"/>
      <c r="EA798" s="56"/>
      <c r="EB798" s="56"/>
      <c r="EC798" s="56"/>
      <c r="ED798" s="56"/>
      <c r="EE798" s="56"/>
      <c r="EF798" s="56"/>
      <c r="EG798" s="56"/>
      <c r="EH798" s="56"/>
      <c r="EI798" s="56"/>
      <c r="EJ798" s="56"/>
      <c r="EK798" s="56"/>
      <c r="EL798" s="56"/>
      <c r="EM798" s="56"/>
      <c r="EN798" s="56"/>
      <c r="EO798" s="56"/>
      <c r="EP798" s="56"/>
      <c r="EQ798" s="56"/>
      <c r="ER798" s="56"/>
      <c r="ES798" s="56"/>
      <c r="ET798" s="56"/>
      <c r="EU798" s="56"/>
      <c r="EV798" s="56"/>
      <c r="EW798" s="56"/>
      <c r="EX798" s="56"/>
      <c r="EY798" s="56"/>
      <c r="EZ798" s="56"/>
      <c r="FA798" s="56"/>
      <c r="FB798" s="56"/>
      <c r="FC798" s="56"/>
      <c r="FD798" s="56"/>
      <c r="FE798" s="56"/>
      <c r="FF798" s="56"/>
      <c r="FG798" s="56"/>
      <c r="FH798" s="56"/>
      <c r="FI798" s="56"/>
      <c r="FJ798" s="56"/>
      <c r="FK798" s="56"/>
      <c r="FL798" s="56"/>
      <c r="FM798" s="56"/>
      <c r="FN798" s="56"/>
      <c r="FO798" s="56"/>
      <c r="FP798" s="56"/>
      <c r="FQ798" s="56"/>
      <c r="FR798" s="56"/>
      <c r="FS798" s="56"/>
      <c r="FT798" s="56"/>
      <c r="FU798" s="56"/>
      <c r="FV798" s="56"/>
      <c r="FW798" s="56"/>
      <c r="FX798" s="56"/>
      <c r="FY798" s="56"/>
      <c r="FZ798" s="56"/>
      <c r="GA798" s="56"/>
      <c r="GB798" s="56"/>
      <c r="GC798" s="56"/>
      <c r="GD798" s="56"/>
      <c r="GE798" s="56"/>
      <c r="GF798" s="56"/>
      <c r="GG798" s="56"/>
      <c r="GH798" s="56"/>
      <c r="GI798" s="56"/>
      <c r="GJ798" s="56"/>
      <c r="GK798" s="56"/>
      <c r="GL798" s="56"/>
      <c r="GM798" s="56"/>
      <c r="GN798" s="56"/>
      <c r="GO798" s="56"/>
      <c r="GP798" s="56"/>
      <c r="GQ798" s="56"/>
      <c r="GR798" s="56"/>
      <c r="GS798" s="56"/>
      <c r="GT798" s="56"/>
      <c r="GU798" s="56"/>
      <c r="GV798" s="56"/>
      <c r="GW798" s="56"/>
      <c r="GX798" s="56"/>
      <c r="GY798" s="56"/>
      <c r="GZ798" s="56"/>
      <c r="HA798" s="56"/>
      <c r="HB798" s="56"/>
      <c r="HC798" s="56"/>
      <c r="HD798" s="56"/>
      <c r="HE798" s="56"/>
      <c r="HF798" s="56"/>
      <c r="HG798" s="56"/>
      <c r="HH798" s="56"/>
      <c r="HI798" s="56"/>
      <c r="HJ798" s="56"/>
      <c r="HK798" s="56"/>
      <c r="HL798" s="56"/>
      <c r="HM798" s="56"/>
      <c r="HN798" s="56"/>
      <c r="HO798" s="56"/>
      <c r="HP798" s="56"/>
      <c r="HQ798" s="56"/>
      <c r="HR798" s="56"/>
      <c r="HS798" s="56"/>
      <c r="HT798" s="56"/>
      <c r="HU798" s="56"/>
      <c r="HV798" s="56"/>
      <c r="HW798" s="56"/>
      <c r="HX798" s="56"/>
      <c r="HY798" s="56"/>
      <c r="HZ798" s="56"/>
      <c r="IA798" s="56"/>
      <c r="IB798" s="56"/>
      <c r="IC798" s="56"/>
      <c r="ID798" s="56"/>
      <c r="IE798" s="56"/>
      <c r="IF798" s="56"/>
      <c r="IG798" s="56"/>
      <c r="IH798" s="56"/>
      <c r="II798" s="56"/>
    </row>
    <row r="799" spans="3:243" x14ac:dyDescent="0.25">
      <c r="C799" s="56"/>
      <c r="D799" s="56"/>
      <c r="E799" s="56"/>
      <c r="F799" s="354"/>
      <c r="G799" s="354"/>
      <c r="H799" s="56"/>
      <c r="I799" s="56"/>
      <c r="J799" s="56"/>
      <c r="K799" s="56"/>
      <c r="L799" s="56"/>
      <c r="M799" s="598"/>
      <c r="N799" s="56"/>
      <c r="O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c r="BY799" s="56"/>
      <c r="BZ799" s="56"/>
      <c r="CA799" s="56"/>
      <c r="CB799" s="56"/>
      <c r="CC799" s="56"/>
      <c r="CD799" s="56"/>
      <c r="CE799" s="56"/>
      <c r="CF799" s="56"/>
      <c r="CG799" s="56"/>
      <c r="CH799" s="56"/>
      <c r="CI799" s="56"/>
      <c r="CJ799" s="56"/>
      <c r="CK799" s="56"/>
      <c r="CL799" s="56"/>
      <c r="CM799" s="56"/>
      <c r="CN799" s="56"/>
      <c r="CO799" s="56"/>
      <c r="CP799" s="56"/>
      <c r="CQ799" s="56"/>
      <c r="CR799" s="56"/>
      <c r="CS799" s="56"/>
      <c r="CT799" s="56"/>
      <c r="CU799" s="56"/>
      <c r="CV799" s="56"/>
      <c r="CW799" s="56"/>
      <c r="CX799" s="56"/>
      <c r="CY799" s="56"/>
      <c r="CZ799" s="56"/>
      <c r="DA799" s="56"/>
      <c r="DB799" s="56"/>
      <c r="DC799" s="56"/>
      <c r="DD799" s="56"/>
      <c r="DE799" s="56"/>
      <c r="DF799" s="56"/>
      <c r="DG799" s="56"/>
      <c r="DH799" s="56"/>
      <c r="DI799" s="56"/>
      <c r="DJ799" s="56"/>
      <c r="DK799" s="56"/>
      <c r="DL799" s="56"/>
      <c r="DM799" s="56"/>
      <c r="DN799" s="56"/>
      <c r="DO799" s="56"/>
      <c r="DP799" s="56"/>
      <c r="DQ799" s="56"/>
      <c r="DR799" s="56"/>
      <c r="DS799" s="56"/>
      <c r="DT799" s="56"/>
      <c r="DU799" s="56"/>
      <c r="DV799" s="56"/>
      <c r="DW799" s="56"/>
      <c r="DX799" s="56"/>
      <c r="DY799" s="56"/>
      <c r="DZ799" s="56"/>
      <c r="EA799" s="56"/>
      <c r="EB799" s="56"/>
      <c r="EC799" s="56"/>
      <c r="ED799" s="56"/>
      <c r="EE799" s="56"/>
      <c r="EF799" s="56"/>
      <c r="EG799" s="56"/>
      <c r="EH799" s="56"/>
      <c r="EI799" s="56"/>
      <c r="EJ799" s="56"/>
      <c r="EK799" s="56"/>
      <c r="EL799" s="56"/>
      <c r="EM799" s="56"/>
      <c r="EN799" s="56"/>
      <c r="EO799" s="56"/>
      <c r="EP799" s="56"/>
      <c r="EQ799" s="56"/>
      <c r="ER799" s="56"/>
      <c r="ES799" s="56"/>
      <c r="ET799" s="56"/>
      <c r="EU799" s="56"/>
      <c r="EV799" s="56"/>
      <c r="EW799" s="56"/>
      <c r="EX799" s="56"/>
      <c r="EY799" s="56"/>
      <c r="EZ799" s="56"/>
      <c r="FA799" s="56"/>
      <c r="FB799" s="56"/>
      <c r="FC799" s="56"/>
      <c r="FD799" s="56"/>
      <c r="FE799" s="56"/>
      <c r="FF799" s="56"/>
      <c r="FG799" s="56"/>
      <c r="FH799" s="56"/>
      <c r="FI799" s="56"/>
      <c r="FJ799" s="56"/>
      <c r="FK799" s="56"/>
      <c r="FL799" s="56"/>
      <c r="FM799" s="56"/>
      <c r="FN799" s="56"/>
      <c r="FO799" s="56"/>
      <c r="FP799" s="56"/>
      <c r="FQ799" s="56"/>
      <c r="FR799" s="56"/>
      <c r="FS799" s="56"/>
      <c r="FT799" s="56"/>
      <c r="FU799" s="56"/>
      <c r="FV799" s="56"/>
      <c r="FW799" s="56"/>
      <c r="FX799" s="56"/>
      <c r="FY799" s="56"/>
      <c r="FZ799" s="56"/>
      <c r="GA799" s="56"/>
      <c r="GB799" s="56"/>
      <c r="GC799" s="56"/>
      <c r="GD799" s="56"/>
      <c r="GE799" s="56"/>
      <c r="GF799" s="56"/>
      <c r="GG799" s="56"/>
      <c r="GH799" s="56"/>
      <c r="GI799" s="56"/>
      <c r="GJ799" s="56"/>
      <c r="GK799" s="56"/>
      <c r="GL799" s="56"/>
      <c r="GM799" s="56"/>
      <c r="GN799" s="56"/>
      <c r="GO799" s="56"/>
      <c r="GP799" s="56"/>
      <c r="GQ799" s="56"/>
      <c r="GR799" s="56"/>
      <c r="GS799" s="56"/>
      <c r="GT799" s="56"/>
      <c r="GU799" s="56"/>
      <c r="GV799" s="56"/>
      <c r="GW799" s="56"/>
      <c r="GX799" s="56"/>
      <c r="GY799" s="56"/>
      <c r="GZ799" s="56"/>
      <c r="HA799" s="56"/>
      <c r="HB799" s="56"/>
      <c r="HC799" s="56"/>
      <c r="HD799" s="56"/>
      <c r="HE799" s="56"/>
      <c r="HF799" s="56"/>
      <c r="HG799" s="56"/>
      <c r="HH799" s="56"/>
      <c r="HI799" s="56"/>
      <c r="HJ799" s="56"/>
      <c r="HK799" s="56"/>
      <c r="HL799" s="56"/>
      <c r="HM799" s="56"/>
      <c r="HN799" s="56"/>
      <c r="HO799" s="56"/>
      <c r="HP799" s="56"/>
      <c r="HQ799" s="56"/>
      <c r="HR799" s="56"/>
      <c r="HS799" s="56"/>
      <c r="HT799" s="56"/>
      <c r="HU799" s="56"/>
      <c r="HV799" s="56"/>
      <c r="HW799" s="56"/>
      <c r="HX799" s="56"/>
      <c r="HY799" s="56"/>
      <c r="HZ799" s="56"/>
      <c r="IA799" s="56"/>
      <c r="IB799" s="56"/>
      <c r="IC799" s="56"/>
      <c r="ID799" s="56"/>
      <c r="IE799" s="56"/>
      <c r="IF799" s="56"/>
      <c r="IG799" s="56"/>
      <c r="IH799" s="56"/>
      <c r="II799" s="56"/>
    </row>
    <row r="800" spans="3:243" x14ac:dyDescent="0.25">
      <c r="C800" s="56"/>
      <c r="D800" s="56"/>
      <c r="E800" s="56"/>
      <c r="F800" s="354"/>
      <c r="G800" s="354"/>
      <c r="H800" s="56"/>
      <c r="I800" s="56"/>
      <c r="J800" s="56"/>
      <c r="K800" s="56"/>
      <c r="L800" s="56"/>
      <c r="M800" s="598"/>
      <c r="N800" s="56"/>
      <c r="O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c r="BY800" s="56"/>
      <c r="BZ800" s="56"/>
      <c r="CA800" s="56"/>
      <c r="CB800" s="56"/>
      <c r="CC800" s="56"/>
      <c r="CD800" s="56"/>
      <c r="CE800" s="56"/>
      <c r="CF800" s="56"/>
      <c r="CG800" s="56"/>
      <c r="CH800" s="56"/>
      <c r="CI800" s="56"/>
      <c r="CJ800" s="56"/>
      <c r="CK800" s="56"/>
      <c r="CL800" s="56"/>
      <c r="CM800" s="56"/>
      <c r="CN800" s="56"/>
      <c r="CO800" s="56"/>
      <c r="CP800" s="56"/>
      <c r="CQ800" s="56"/>
      <c r="CR800" s="56"/>
      <c r="CS800" s="56"/>
      <c r="CT800" s="56"/>
      <c r="CU800" s="56"/>
      <c r="CV800" s="56"/>
      <c r="CW800" s="56"/>
      <c r="CX800" s="56"/>
      <c r="CY800" s="56"/>
      <c r="CZ800" s="56"/>
      <c r="DA800" s="56"/>
      <c r="DB800" s="56"/>
      <c r="DC800" s="56"/>
      <c r="DD800" s="56"/>
      <c r="DE800" s="56"/>
      <c r="DF800" s="56"/>
      <c r="DG800" s="56"/>
      <c r="DH800" s="56"/>
      <c r="DI800" s="56"/>
      <c r="DJ800" s="56"/>
      <c r="DK800" s="56"/>
      <c r="DL800" s="56"/>
      <c r="DM800" s="56"/>
      <c r="DN800" s="56"/>
      <c r="DO800" s="56"/>
      <c r="DP800" s="56"/>
      <c r="DQ800" s="56"/>
      <c r="DR800" s="56"/>
      <c r="DS800" s="56"/>
      <c r="DT800" s="56"/>
      <c r="DU800" s="56"/>
      <c r="DV800" s="56"/>
      <c r="DW800" s="56"/>
      <c r="DX800" s="56"/>
      <c r="DY800" s="56"/>
      <c r="DZ800" s="56"/>
      <c r="EA800" s="56"/>
      <c r="EB800" s="56"/>
      <c r="EC800" s="56"/>
      <c r="ED800" s="56"/>
      <c r="EE800" s="56"/>
      <c r="EF800" s="56"/>
      <c r="EG800" s="56"/>
      <c r="EH800" s="56"/>
      <c r="EI800" s="56"/>
      <c r="EJ800" s="56"/>
      <c r="EK800" s="56"/>
      <c r="EL800" s="56"/>
      <c r="EM800" s="56"/>
      <c r="EN800" s="56"/>
      <c r="EO800" s="56"/>
      <c r="EP800" s="56"/>
      <c r="EQ800" s="56"/>
      <c r="ER800" s="56"/>
      <c r="ES800" s="56"/>
      <c r="ET800" s="56"/>
      <c r="EU800" s="56"/>
      <c r="EV800" s="56"/>
      <c r="EW800" s="56"/>
      <c r="EX800" s="56"/>
      <c r="EY800" s="56"/>
      <c r="EZ800" s="56"/>
      <c r="FA800" s="56"/>
      <c r="FB800" s="56"/>
      <c r="FC800" s="56"/>
      <c r="FD800" s="56"/>
      <c r="FE800" s="56"/>
      <c r="FF800" s="56"/>
      <c r="FG800" s="56"/>
      <c r="FH800" s="56"/>
      <c r="FI800" s="56"/>
      <c r="FJ800" s="56"/>
      <c r="FK800" s="56"/>
      <c r="FL800" s="56"/>
      <c r="FM800" s="56"/>
      <c r="FN800" s="56"/>
      <c r="FO800" s="56"/>
      <c r="FP800" s="56"/>
      <c r="FQ800" s="56"/>
      <c r="FR800" s="56"/>
      <c r="FS800" s="56"/>
      <c r="FT800" s="56"/>
      <c r="FU800" s="56"/>
      <c r="FV800" s="56"/>
      <c r="FW800" s="56"/>
      <c r="FX800" s="56"/>
      <c r="FY800" s="56"/>
      <c r="FZ800" s="56"/>
      <c r="GA800" s="56"/>
      <c r="GB800" s="56"/>
      <c r="GC800" s="56"/>
      <c r="GD800" s="56"/>
      <c r="GE800" s="56"/>
      <c r="GF800" s="56"/>
      <c r="GG800" s="56"/>
      <c r="GH800" s="56"/>
      <c r="GI800" s="56"/>
      <c r="GJ800" s="56"/>
      <c r="GK800" s="56"/>
      <c r="GL800" s="56"/>
      <c r="GM800" s="56"/>
      <c r="GN800" s="56"/>
      <c r="GO800" s="56"/>
      <c r="GP800" s="56"/>
      <c r="GQ800" s="56"/>
      <c r="GR800" s="56"/>
      <c r="GS800" s="56"/>
      <c r="GT800" s="56"/>
      <c r="GU800" s="56"/>
      <c r="GV800" s="56"/>
      <c r="GW800" s="56"/>
      <c r="GX800" s="56"/>
      <c r="GY800" s="56"/>
      <c r="GZ800" s="56"/>
      <c r="HA800" s="56"/>
      <c r="HB800" s="56"/>
      <c r="HC800" s="56"/>
      <c r="HD800" s="56"/>
      <c r="HE800" s="56"/>
      <c r="HF800" s="56"/>
      <c r="HG800" s="56"/>
      <c r="HH800" s="56"/>
      <c r="HI800" s="56"/>
      <c r="HJ800" s="56"/>
      <c r="HK800" s="56"/>
      <c r="HL800" s="56"/>
      <c r="HM800" s="56"/>
      <c r="HN800" s="56"/>
      <c r="HO800" s="56"/>
      <c r="HP800" s="56"/>
      <c r="HQ800" s="56"/>
      <c r="HR800" s="56"/>
      <c r="HS800" s="56"/>
      <c r="HT800" s="56"/>
      <c r="HU800" s="56"/>
      <c r="HV800" s="56"/>
      <c r="HW800" s="56"/>
      <c r="HX800" s="56"/>
      <c r="HY800" s="56"/>
      <c r="HZ800" s="56"/>
      <c r="IA800" s="56"/>
      <c r="IB800" s="56"/>
      <c r="IC800" s="56"/>
      <c r="ID800" s="56"/>
      <c r="IE800" s="56"/>
      <c r="IF800" s="56"/>
      <c r="IG800" s="56"/>
      <c r="IH800" s="56"/>
      <c r="II800" s="56"/>
    </row>
    <row r="801" spans="3:243" x14ac:dyDescent="0.25">
      <c r="C801" s="56"/>
      <c r="D801" s="56"/>
      <c r="E801" s="56"/>
      <c r="F801" s="354"/>
      <c r="G801" s="354"/>
      <c r="H801" s="56"/>
      <c r="I801" s="56"/>
      <c r="J801" s="56"/>
      <c r="K801" s="56"/>
      <c r="L801" s="56"/>
      <c r="M801" s="598"/>
      <c r="N801" s="56"/>
      <c r="O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c r="BY801" s="56"/>
      <c r="BZ801" s="56"/>
      <c r="CA801" s="56"/>
      <c r="CB801" s="56"/>
      <c r="CC801" s="56"/>
      <c r="CD801" s="56"/>
      <c r="CE801" s="56"/>
      <c r="CF801" s="56"/>
      <c r="CG801" s="56"/>
      <c r="CH801" s="56"/>
      <c r="CI801" s="56"/>
      <c r="CJ801" s="56"/>
      <c r="CK801" s="56"/>
      <c r="CL801" s="56"/>
      <c r="CM801" s="56"/>
      <c r="CN801" s="56"/>
      <c r="CO801" s="56"/>
      <c r="CP801" s="56"/>
      <c r="CQ801" s="56"/>
      <c r="CR801" s="56"/>
      <c r="CS801" s="56"/>
      <c r="CT801" s="56"/>
      <c r="CU801" s="56"/>
      <c r="CV801" s="56"/>
      <c r="CW801" s="56"/>
      <c r="CX801" s="56"/>
      <c r="CY801" s="56"/>
      <c r="CZ801" s="56"/>
      <c r="DA801" s="56"/>
      <c r="DB801" s="56"/>
      <c r="DC801" s="56"/>
      <c r="DD801" s="56"/>
      <c r="DE801" s="56"/>
      <c r="DF801" s="56"/>
      <c r="DG801" s="56"/>
      <c r="DH801" s="56"/>
      <c r="DI801" s="56"/>
      <c r="DJ801" s="56"/>
      <c r="DK801" s="56"/>
      <c r="DL801" s="56"/>
      <c r="DM801" s="56"/>
      <c r="DN801" s="56"/>
      <c r="DO801" s="56"/>
      <c r="DP801" s="56"/>
      <c r="DQ801" s="56"/>
      <c r="DR801" s="56"/>
      <c r="DS801" s="56"/>
      <c r="DT801" s="56"/>
      <c r="DU801" s="56"/>
      <c r="DV801" s="56"/>
      <c r="DW801" s="56"/>
      <c r="DX801" s="56"/>
      <c r="DY801" s="56"/>
      <c r="DZ801" s="56"/>
      <c r="EA801" s="56"/>
      <c r="EB801" s="56"/>
      <c r="EC801" s="56"/>
      <c r="ED801" s="56"/>
      <c r="EE801" s="56"/>
      <c r="EF801" s="56"/>
      <c r="EG801" s="56"/>
      <c r="EH801" s="56"/>
      <c r="EI801" s="56"/>
      <c r="EJ801" s="56"/>
      <c r="EK801" s="56"/>
      <c r="EL801" s="56"/>
      <c r="EM801" s="56"/>
      <c r="EN801" s="56"/>
      <c r="EO801" s="56"/>
      <c r="EP801" s="56"/>
      <c r="EQ801" s="56"/>
      <c r="ER801" s="56"/>
      <c r="ES801" s="56"/>
      <c r="ET801" s="56"/>
      <c r="EU801" s="56"/>
      <c r="EV801" s="56"/>
      <c r="EW801" s="56"/>
      <c r="EX801" s="56"/>
      <c r="EY801" s="56"/>
      <c r="EZ801" s="56"/>
      <c r="FA801" s="56"/>
      <c r="FB801" s="56"/>
      <c r="FC801" s="56"/>
      <c r="FD801" s="56"/>
      <c r="FE801" s="56"/>
      <c r="FF801" s="56"/>
      <c r="FG801" s="56"/>
      <c r="FH801" s="56"/>
      <c r="FI801" s="56"/>
      <c r="FJ801" s="56"/>
      <c r="FK801" s="56"/>
      <c r="FL801" s="56"/>
      <c r="FM801" s="56"/>
      <c r="FN801" s="56"/>
      <c r="FO801" s="56"/>
      <c r="FP801" s="56"/>
      <c r="FQ801" s="56"/>
      <c r="FR801" s="56"/>
      <c r="FS801" s="56"/>
      <c r="FT801" s="56"/>
      <c r="FU801" s="56"/>
      <c r="FV801" s="56"/>
      <c r="FW801" s="56"/>
      <c r="FX801" s="56"/>
      <c r="FY801" s="56"/>
      <c r="FZ801" s="56"/>
      <c r="GA801" s="56"/>
      <c r="GB801" s="56"/>
      <c r="GC801" s="56"/>
      <c r="GD801" s="56"/>
      <c r="GE801" s="56"/>
      <c r="GF801" s="56"/>
      <c r="GG801" s="56"/>
      <c r="GH801" s="56"/>
      <c r="GI801" s="56"/>
      <c r="GJ801" s="56"/>
      <c r="GK801" s="56"/>
      <c r="GL801" s="56"/>
      <c r="GM801" s="56"/>
      <c r="GN801" s="56"/>
      <c r="GO801" s="56"/>
      <c r="GP801" s="56"/>
      <c r="GQ801" s="56"/>
      <c r="GR801" s="56"/>
      <c r="GS801" s="56"/>
      <c r="GT801" s="56"/>
      <c r="GU801" s="56"/>
      <c r="GV801" s="56"/>
      <c r="GW801" s="56"/>
      <c r="GX801" s="56"/>
      <c r="GY801" s="56"/>
      <c r="GZ801" s="56"/>
      <c r="HA801" s="56"/>
      <c r="HB801" s="56"/>
      <c r="HC801" s="56"/>
      <c r="HD801" s="56"/>
      <c r="HE801" s="56"/>
      <c r="HF801" s="56"/>
      <c r="HG801" s="56"/>
      <c r="HH801" s="56"/>
      <c r="HI801" s="56"/>
      <c r="HJ801" s="56"/>
      <c r="HK801" s="56"/>
      <c r="HL801" s="56"/>
      <c r="HM801" s="56"/>
      <c r="HN801" s="56"/>
      <c r="HO801" s="56"/>
      <c r="HP801" s="56"/>
      <c r="HQ801" s="56"/>
      <c r="HR801" s="56"/>
      <c r="HS801" s="56"/>
      <c r="HT801" s="56"/>
      <c r="HU801" s="56"/>
      <c r="HV801" s="56"/>
      <c r="HW801" s="56"/>
      <c r="HX801" s="56"/>
      <c r="HY801" s="56"/>
      <c r="HZ801" s="56"/>
      <c r="IA801" s="56"/>
      <c r="IB801" s="56"/>
      <c r="IC801" s="56"/>
      <c r="ID801" s="56"/>
      <c r="IE801" s="56"/>
      <c r="IF801" s="56"/>
      <c r="IG801" s="56"/>
      <c r="IH801" s="56"/>
      <c r="II801" s="56"/>
    </row>
    <row r="802" spans="3:243" x14ac:dyDescent="0.25">
      <c r="C802" s="56"/>
      <c r="D802" s="56"/>
      <c r="E802" s="56"/>
      <c r="F802" s="354"/>
      <c r="G802" s="354"/>
      <c r="H802" s="56"/>
      <c r="I802" s="56"/>
      <c r="J802" s="56"/>
      <c r="K802" s="56"/>
      <c r="L802" s="56"/>
      <c r="M802" s="598"/>
      <c r="N802" s="56"/>
      <c r="O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c r="BY802" s="56"/>
      <c r="BZ802" s="56"/>
      <c r="CA802" s="56"/>
      <c r="CB802" s="56"/>
      <c r="CC802" s="56"/>
      <c r="CD802" s="56"/>
      <c r="CE802" s="56"/>
      <c r="CF802" s="56"/>
      <c r="CG802" s="56"/>
      <c r="CH802" s="56"/>
      <c r="CI802" s="56"/>
      <c r="CJ802" s="56"/>
      <c r="CK802" s="56"/>
      <c r="CL802" s="56"/>
      <c r="CM802" s="56"/>
      <c r="CN802" s="56"/>
      <c r="CO802" s="56"/>
      <c r="CP802" s="56"/>
      <c r="CQ802" s="56"/>
      <c r="CR802" s="56"/>
      <c r="CS802" s="56"/>
      <c r="CT802" s="56"/>
      <c r="CU802" s="56"/>
      <c r="CV802" s="56"/>
      <c r="CW802" s="56"/>
      <c r="CX802" s="56"/>
      <c r="CY802" s="56"/>
      <c r="CZ802" s="56"/>
      <c r="DA802" s="56"/>
      <c r="DB802" s="56"/>
      <c r="DC802" s="56"/>
      <c r="DD802" s="56"/>
      <c r="DE802" s="56"/>
      <c r="DF802" s="56"/>
      <c r="DG802" s="56"/>
      <c r="DH802" s="56"/>
      <c r="DI802" s="56"/>
      <c r="DJ802" s="56"/>
      <c r="DK802" s="56"/>
      <c r="DL802" s="56"/>
      <c r="DM802" s="56"/>
      <c r="DN802" s="56"/>
      <c r="DO802" s="56"/>
      <c r="DP802" s="56"/>
      <c r="DQ802" s="56"/>
      <c r="DR802" s="56"/>
      <c r="DS802" s="56"/>
      <c r="DT802" s="56"/>
      <c r="DU802" s="56"/>
      <c r="DV802" s="56"/>
      <c r="DW802" s="56"/>
      <c r="DX802" s="56"/>
      <c r="DY802" s="56"/>
      <c r="DZ802" s="56"/>
      <c r="EA802" s="56"/>
      <c r="EB802" s="56"/>
      <c r="EC802" s="56"/>
      <c r="ED802" s="56"/>
      <c r="EE802" s="56"/>
      <c r="EF802" s="56"/>
      <c r="EG802" s="56"/>
      <c r="EH802" s="56"/>
      <c r="EI802" s="56"/>
      <c r="EJ802" s="56"/>
      <c r="EK802" s="56"/>
      <c r="EL802" s="56"/>
      <c r="EM802" s="56"/>
      <c r="EN802" s="56"/>
      <c r="EO802" s="56"/>
      <c r="EP802" s="56"/>
      <c r="EQ802" s="56"/>
      <c r="ER802" s="56"/>
      <c r="ES802" s="56"/>
      <c r="ET802" s="56"/>
      <c r="EU802" s="56"/>
      <c r="EV802" s="56"/>
      <c r="EW802" s="56"/>
      <c r="EX802" s="56"/>
      <c r="EY802" s="56"/>
      <c r="EZ802" s="56"/>
      <c r="FA802" s="56"/>
      <c r="FB802" s="56"/>
      <c r="FC802" s="56"/>
      <c r="FD802" s="56"/>
      <c r="FE802" s="56"/>
      <c r="FF802" s="56"/>
      <c r="FG802" s="56"/>
      <c r="FH802" s="56"/>
      <c r="FI802" s="56"/>
      <c r="FJ802" s="56"/>
      <c r="FK802" s="56"/>
      <c r="FL802" s="56"/>
      <c r="FM802" s="56"/>
      <c r="FN802" s="56"/>
      <c r="FO802" s="56"/>
      <c r="FP802" s="56"/>
      <c r="FQ802" s="56"/>
      <c r="FR802" s="56"/>
      <c r="FS802" s="56"/>
      <c r="FT802" s="56"/>
      <c r="FU802" s="56"/>
      <c r="FV802" s="56"/>
      <c r="FW802" s="56"/>
      <c r="FX802" s="56"/>
      <c r="FY802" s="56"/>
      <c r="FZ802" s="56"/>
      <c r="GA802" s="56"/>
      <c r="GB802" s="56"/>
      <c r="GC802" s="56"/>
      <c r="GD802" s="56"/>
      <c r="GE802" s="56"/>
      <c r="GF802" s="56"/>
      <c r="GG802" s="56"/>
      <c r="GH802" s="56"/>
      <c r="GI802" s="56"/>
      <c r="GJ802" s="56"/>
      <c r="GK802" s="56"/>
      <c r="GL802" s="56"/>
      <c r="GM802" s="56"/>
      <c r="GN802" s="56"/>
      <c r="GO802" s="56"/>
      <c r="GP802" s="56"/>
      <c r="GQ802" s="56"/>
      <c r="GR802" s="56"/>
      <c r="GS802" s="56"/>
      <c r="GT802" s="56"/>
      <c r="GU802" s="56"/>
      <c r="GV802" s="56"/>
      <c r="GW802" s="56"/>
      <c r="GX802" s="56"/>
      <c r="GY802" s="56"/>
      <c r="GZ802" s="56"/>
      <c r="HA802" s="56"/>
      <c r="HB802" s="56"/>
      <c r="HC802" s="56"/>
      <c r="HD802" s="56"/>
      <c r="HE802" s="56"/>
      <c r="HF802" s="56"/>
      <c r="HG802" s="56"/>
      <c r="HH802" s="56"/>
      <c r="HI802" s="56"/>
      <c r="HJ802" s="56"/>
      <c r="HK802" s="56"/>
      <c r="HL802" s="56"/>
      <c r="HM802" s="56"/>
      <c r="HN802" s="56"/>
      <c r="HO802" s="56"/>
      <c r="HP802" s="56"/>
      <c r="HQ802" s="56"/>
      <c r="HR802" s="56"/>
      <c r="HS802" s="56"/>
      <c r="HT802" s="56"/>
      <c r="HU802" s="56"/>
      <c r="HV802" s="56"/>
      <c r="HW802" s="56"/>
      <c r="HX802" s="56"/>
      <c r="HY802" s="56"/>
      <c r="HZ802" s="56"/>
      <c r="IA802" s="56"/>
      <c r="IB802" s="56"/>
      <c r="IC802" s="56"/>
      <c r="ID802" s="56"/>
      <c r="IE802" s="56"/>
      <c r="IF802" s="56"/>
      <c r="IG802" s="56"/>
      <c r="IH802" s="56"/>
      <c r="II802" s="56"/>
    </row>
    <row r="803" spans="3:243" x14ac:dyDescent="0.25">
      <c r="C803" s="56"/>
      <c r="D803" s="56"/>
      <c r="E803" s="56"/>
      <c r="F803" s="354"/>
      <c r="G803" s="354"/>
      <c r="H803" s="56"/>
      <c r="I803" s="56"/>
      <c r="J803" s="56"/>
      <c r="K803" s="56"/>
      <c r="L803" s="56"/>
      <c r="M803" s="598"/>
      <c r="N803" s="56"/>
      <c r="O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c r="BY803" s="56"/>
      <c r="BZ803" s="56"/>
      <c r="CA803" s="56"/>
      <c r="CB803" s="56"/>
      <c r="CC803" s="56"/>
      <c r="CD803" s="56"/>
      <c r="CE803" s="56"/>
      <c r="CF803" s="56"/>
      <c r="CG803" s="56"/>
      <c r="CH803" s="56"/>
      <c r="CI803" s="56"/>
      <c r="CJ803" s="56"/>
      <c r="CK803" s="56"/>
      <c r="CL803" s="56"/>
      <c r="CM803" s="56"/>
      <c r="CN803" s="56"/>
      <c r="CO803" s="56"/>
      <c r="CP803" s="56"/>
      <c r="CQ803" s="56"/>
      <c r="CR803" s="56"/>
      <c r="CS803" s="56"/>
      <c r="CT803" s="56"/>
      <c r="CU803" s="56"/>
      <c r="CV803" s="56"/>
      <c r="CW803" s="56"/>
      <c r="CX803" s="56"/>
      <c r="CY803" s="56"/>
      <c r="CZ803" s="56"/>
      <c r="DA803" s="56"/>
      <c r="DB803" s="56"/>
      <c r="DC803" s="56"/>
      <c r="DD803" s="56"/>
      <c r="DE803" s="56"/>
      <c r="DF803" s="56"/>
      <c r="DG803" s="56"/>
      <c r="DH803" s="56"/>
      <c r="DI803" s="56"/>
      <c r="DJ803" s="56"/>
      <c r="DK803" s="56"/>
      <c r="DL803" s="56"/>
      <c r="DM803" s="56"/>
      <c r="DN803" s="56"/>
      <c r="DO803" s="56"/>
      <c r="DP803" s="56"/>
      <c r="DQ803" s="56"/>
      <c r="DR803" s="56"/>
      <c r="DS803" s="56"/>
      <c r="DT803" s="56"/>
      <c r="DU803" s="56"/>
      <c r="DV803" s="56"/>
      <c r="DW803" s="56"/>
      <c r="DX803" s="56"/>
      <c r="DY803" s="56"/>
      <c r="DZ803" s="56"/>
      <c r="EA803" s="56"/>
      <c r="EB803" s="56"/>
      <c r="EC803" s="56"/>
      <c r="ED803" s="56"/>
      <c r="EE803" s="56"/>
      <c r="EF803" s="56"/>
      <c r="EG803" s="56"/>
      <c r="EH803" s="56"/>
      <c r="EI803" s="56"/>
      <c r="EJ803" s="56"/>
      <c r="EK803" s="56"/>
      <c r="EL803" s="56"/>
      <c r="EM803" s="56"/>
      <c r="EN803" s="56"/>
      <c r="EO803" s="56"/>
      <c r="EP803" s="56"/>
      <c r="EQ803" s="56"/>
      <c r="ER803" s="56"/>
      <c r="ES803" s="56"/>
      <c r="ET803" s="56"/>
      <c r="EU803" s="56"/>
      <c r="EV803" s="56"/>
      <c r="EW803" s="56"/>
      <c r="EX803" s="56"/>
      <c r="EY803" s="56"/>
      <c r="EZ803" s="56"/>
      <c r="FA803" s="56"/>
      <c r="FB803" s="56"/>
      <c r="FC803" s="56"/>
      <c r="FD803" s="56"/>
      <c r="FE803" s="56"/>
      <c r="FF803" s="56"/>
      <c r="FG803" s="56"/>
      <c r="FH803" s="56"/>
      <c r="FI803" s="56"/>
      <c r="FJ803" s="56"/>
      <c r="FK803" s="56"/>
      <c r="FL803" s="56"/>
      <c r="FM803" s="56"/>
      <c r="FN803" s="56"/>
      <c r="FO803" s="56"/>
      <c r="FP803" s="56"/>
      <c r="FQ803" s="56"/>
      <c r="FR803" s="56"/>
      <c r="FS803" s="56"/>
      <c r="FT803" s="56"/>
      <c r="FU803" s="56"/>
      <c r="FV803" s="56"/>
      <c r="FW803" s="56"/>
      <c r="FX803" s="56"/>
      <c r="FY803" s="56"/>
      <c r="FZ803" s="56"/>
      <c r="GA803" s="56"/>
      <c r="GB803" s="56"/>
      <c r="GC803" s="56"/>
      <c r="GD803" s="56"/>
      <c r="GE803" s="56"/>
      <c r="GF803" s="56"/>
      <c r="GG803" s="56"/>
      <c r="GH803" s="56"/>
      <c r="GI803" s="56"/>
      <c r="GJ803" s="56"/>
      <c r="GK803" s="56"/>
      <c r="GL803" s="56"/>
      <c r="GM803" s="56"/>
      <c r="GN803" s="56"/>
      <c r="GO803" s="56"/>
      <c r="GP803" s="56"/>
      <c r="GQ803" s="56"/>
      <c r="GR803" s="56"/>
      <c r="GS803" s="56"/>
      <c r="GT803" s="56"/>
      <c r="GU803" s="56"/>
      <c r="GV803" s="56"/>
      <c r="GW803" s="56"/>
      <c r="GX803" s="56"/>
      <c r="GY803" s="56"/>
      <c r="GZ803" s="56"/>
      <c r="HA803" s="56"/>
      <c r="HB803" s="56"/>
      <c r="HC803" s="56"/>
      <c r="HD803" s="56"/>
      <c r="HE803" s="56"/>
      <c r="HF803" s="56"/>
      <c r="HG803" s="56"/>
      <c r="HH803" s="56"/>
      <c r="HI803" s="56"/>
      <c r="HJ803" s="56"/>
      <c r="HK803" s="56"/>
      <c r="HL803" s="56"/>
      <c r="HM803" s="56"/>
      <c r="HN803" s="56"/>
      <c r="HO803" s="56"/>
      <c r="HP803" s="56"/>
      <c r="HQ803" s="56"/>
      <c r="HR803" s="56"/>
      <c r="HS803" s="56"/>
      <c r="HT803" s="56"/>
      <c r="HU803" s="56"/>
      <c r="HV803" s="56"/>
      <c r="HW803" s="56"/>
      <c r="HX803" s="56"/>
      <c r="HY803" s="56"/>
      <c r="HZ803" s="56"/>
      <c r="IA803" s="56"/>
      <c r="IB803" s="56"/>
      <c r="IC803" s="56"/>
      <c r="ID803" s="56"/>
      <c r="IE803" s="56"/>
      <c r="IF803" s="56"/>
      <c r="IG803" s="56"/>
      <c r="IH803" s="56"/>
      <c r="II803" s="56"/>
    </row>
    <row r="804" spans="3:243" x14ac:dyDescent="0.25">
      <c r="C804" s="56"/>
      <c r="D804" s="56"/>
      <c r="E804" s="56"/>
      <c r="F804" s="354"/>
      <c r="G804" s="354"/>
      <c r="H804" s="56"/>
      <c r="I804" s="56"/>
      <c r="J804" s="56"/>
      <c r="K804" s="56"/>
      <c r="L804" s="56"/>
      <c r="M804" s="598"/>
      <c r="N804" s="56"/>
      <c r="O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c r="BY804" s="56"/>
      <c r="BZ804" s="56"/>
      <c r="CA804" s="56"/>
      <c r="CB804" s="56"/>
      <c r="CC804" s="56"/>
      <c r="CD804" s="56"/>
      <c r="CE804" s="56"/>
      <c r="CF804" s="56"/>
      <c r="CG804" s="56"/>
      <c r="CH804" s="56"/>
      <c r="CI804" s="56"/>
      <c r="CJ804" s="56"/>
      <c r="CK804" s="56"/>
      <c r="CL804" s="56"/>
      <c r="CM804" s="56"/>
      <c r="CN804" s="56"/>
      <c r="CO804" s="56"/>
      <c r="CP804" s="56"/>
      <c r="CQ804" s="56"/>
      <c r="CR804" s="56"/>
      <c r="CS804" s="56"/>
      <c r="CT804" s="56"/>
      <c r="CU804" s="56"/>
      <c r="CV804" s="56"/>
      <c r="CW804" s="56"/>
      <c r="CX804" s="56"/>
      <c r="CY804" s="56"/>
      <c r="CZ804" s="56"/>
      <c r="DA804" s="56"/>
      <c r="DB804" s="56"/>
      <c r="DC804" s="56"/>
      <c r="DD804" s="56"/>
      <c r="DE804" s="56"/>
      <c r="DF804" s="56"/>
      <c r="DG804" s="56"/>
      <c r="DH804" s="56"/>
      <c r="DI804" s="56"/>
      <c r="DJ804" s="56"/>
      <c r="DK804" s="56"/>
      <c r="DL804" s="56"/>
      <c r="DM804" s="56"/>
      <c r="DN804" s="56"/>
      <c r="DO804" s="56"/>
      <c r="DP804" s="56"/>
      <c r="DQ804" s="56"/>
      <c r="DR804" s="56"/>
      <c r="DS804" s="56"/>
      <c r="DT804" s="56"/>
      <c r="DU804" s="56"/>
      <c r="DV804" s="56"/>
      <c r="DW804" s="56"/>
      <c r="DX804" s="56"/>
      <c r="DY804" s="56"/>
      <c r="DZ804" s="56"/>
      <c r="EA804" s="56"/>
      <c r="EB804" s="56"/>
      <c r="EC804" s="56"/>
      <c r="ED804" s="56"/>
      <c r="EE804" s="56"/>
      <c r="EF804" s="56"/>
      <c r="EG804" s="56"/>
      <c r="EH804" s="56"/>
      <c r="EI804" s="56"/>
      <c r="EJ804" s="56"/>
      <c r="EK804" s="56"/>
      <c r="EL804" s="56"/>
      <c r="EM804" s="56"/>
      <c r="EN804" s="56"/>
      <c r="EO804" s="56"/>
      <c r="EP804" s="56"/>
      <c r="EQ804" s="56"/>
      <c r="ER804" s="56"/>
      <c r="ES804" s="56"/>
      <c r="ET804" s="56"/>
      <c r="EU804" s="56"/>
      <c r="EV804" s="56"/>
      <c r="EW804" s="56"/>
      <c r="EX804" s="56"/>
      <c r="EY804" s="56"/>
      <c r="EZ804" s="56"/>
      <c r="FA804" s="56"/>
      <c r="FB804" s="56"/>
      <c r="FC804" s="56"/>
      <c r="FD804" s="56"/>
      <c r="FE804" s="56"/>
      <c r="FF804" s="56"/>
      <c r="FG804" s="56"/>
      <c r="FH804" s="56"/>
      <c r="FI804" s="56"/>
      <c r="FJ804" s="56"/>
      <c r="FK804" s="56"/>
      <c r="FL804" s="56"/>
      <c r="FM804" s="56"/>
      <c r="FN804" s="56"/>
      <c r="FO804" s="56"/>
      <c r="FP804" s="56"/>
      <c r="FQ804" s="56"/>
      <c r="FR804" s="56"/>
      <c r="FS804" s="56"/>
      <c r="FT804" s="56"/>
      <c r="FU804" s="56"/>
      <c r="FV804" s="56"/>
      <c r="FW804" s="56"/>
      <c r="FX804" s="56"/>
      <c r="FY804" s="56"/>
      <c r="FZ804" s="56"/>
      <c r="GA804" s="56"/>
      <c r="GB804" s="56"/>
      <c r="GC804" s="56"/>
      <c r="GD804" s="56"/>
      <c r="GE804" s="56"/>
      <c r="GF804" s="56"/>
      <c r="GG804" s="56"/>
      <c r="GH804" s="56"/>
      <c r="GI804" s="56"/>
      <c r="GJ804" s="56"/>
      <c r="GK804" s="56"/>
      <c r="GL804" s="56"/>
      <c r="GM804" s="56"/>
      <c r="GN804" s="56"/>
      <c r="GO804" s="56"/>
      <c r="GP804" s="56"/>
      <c r="GQ804" s="56"/>
      <c r="GR804" s="56"/>
      <c r="GS804" s="56"/>
      <c r="GT804" s="56"/>
      <c r="GU804" s="56"/>
      <c r="GV804" s="56"/>
      <c r="GW804" s="56"/>
      <c r="GX804" s="56"/>
      <c r="GY804" s="56"/>
      <c r="GZ804" s="56"/>
      <c r="HA804" s="56"/>
      <c r="HB804" s="56"/>
      <c r="HC804" s="56"/>
      <c r="HD804" s="56"/>
      <c r="HE804" s="56"/>
      <c r="HF804" s="56"/>
      <c r="HG804" s="56"/>
      <c r="HH804" s="56"/>
      <c r="HI804" s="56"/>
      <c r="HJ804" s="56"/>
      <c r="HK804" s="56"/>
      <c r="HL804" s="56"/>
      <c r="HM804" s="56"/>
      <c r="HN804" s="56"/>
      <c r="HO804" s="56"/>
      <c r="HP804" s="56"/>
      <c r="HQ804" s="56"/>
      <c r="HR804" s="56"/>
      <c r="HS804" s="56"/>
      <c r="HT804" s="56"/>
      <c r="HU804" s="56"/>
      <c r="HV804" s="56"/>
      <c r="HW804" s="56"/>
      <c r="HX804" s="56"/>
      <c r="HY804" s="56"/>
      <c r="HZ804" s="56"/>
      <c r="IA804" s="56"/>
      <c r="IB804" s="56"/>
      <c r="IC804" s="56"/>
      <c r="ID804" s="56"/>
      <c r="IE804" s="56"/>
      <c r="IF804" s="56"/>
      <c r="IG804" s="56"/>
      <c r="IH804" s="56"/>
      <c r="II804" s="56"/>
    </row>
    <row r="805" spans="3:243" x14ac:dyDescent="0.25">
      <c r="C805" s="56"/>
      <c r="D805" s="56"/>
      <c r="E805" s="56"/>
      <c r="F805" s="354"/>
      <c r="G805" s="354"/>
      <c r="H805" s="56"/>
      <c r="I805" s="56"/>
      <c r="J805" s="56"/>
      <c r="K805" s="56"/>
      <c r="L805" s="56"/>
      <c r="M805" s="598"/>
      <c r="N805" s="56"/>
      <c r="O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c r="BY805" s="56"/>
      <c r="BZ805" s="56"/>
      <c r="CA805" s="56"/>
      <c r="CB805" s="56"/>
      <c r="CC805" s="56"/>
      <c r="CD805" s="56"/>
      <c r="CE805" s="56"/>
      <c r="CF805" s="56"/>
      <c r="CG805" s="56"/>
      <c r="CH805" s="56"/>
      <c r="CI805" s="56"/>
      <c r="CJ805" s="56"/>
      <c r="CK805" s="56"/>
      <c r="CL805" s="56"/>
      <c r="CM805" s="56"/>
      <c r="CN805" s="56"/>
      <c r="CO805" s="56"/>
      <c r="CP805" s="56"/>
      <c r="CQ805" s="56"/>
      <c r="CR805" s="56"/>
      <c r="CS805" s="56"/>
      <c r="CT805" s="56"/>
      <c r="CU805" s="56"/>
      <c r="CV805" s="56"/>
      <c r="CW805" s="56"/>
      <c r="CX805" s="56"/>
      <c r="CY805" s="56"/>
      <c r="CZ805" s="56"/>
      <c r="DA805" s="56"/>
      <c r="DB805" s="56"/>
      <c r="DC805" s="56"/>
      <c r="DD805" s="56"/>
      <c r="DE805" s="56"/>
      <c r="DF805" s="56"/>
      <c r="DG805" s="56"/>
      <c r="DH805" s="56"/>
      <c r="DI805" s="56"/>
      <c r="DJ805" s="56"/>
      <c r="DK805" s="56"/>
      <c r="DL805" s="56"/>
      <c r="DM805" s="56"/>
      <c r="DN805" s="56"/>
      <c r="DO805" s="56"/>
      <c r="DP805" s="56"/>
      <c r="DQ805" s="56"/>
      <c r="DR805" s="56"/>
      <c r="DS805" s="56"/>
      <c r="DT805" s="56"/>
      <c r="DU805" s="56"/>
      <c r="DV805" s="56"/>
      <c r="DW805" s="56"/>
      <c r="DX805" s="56"/>
      <c r="DY805" s="56"/>
      <c r="DZ805" s="56"/>
      <c r="EA805" s="56"/>
      <c r="EB805" s="56"/>
      <c r="EC805" s="56"/>
      <c r="ED805" s="56"/>
      <c r="EE805" s="56"/>
      <c r="EF805" s="56"/>
      <c r="EG805" s="56"/>
      <c r="EH805" s="56"/>
      <c r="EI805" s="56"/>
      <c r="EJ805" s="56"/>
      <c r="EK805" s="56"/>
      <c r="EL805" s="56"/>
      <c r="EM805" s="56"/>
      <c r="EN805" s="56"/>
      <c r="EO805" s="56"/>
      <c r="EP805" s="56"/>
      <c r="EQ805" s="56"/>
      <c r="ER805" s="56"/>
      <c r="ES805" s="56"/>
      <c r="ET805" s="56"/>
      <c r="EU805" s="56"/>
      <c r="EV805" s="56"/>
      <c r="EW805" s="56"/>
      <c r="EX805" s="56"/>
      <c r="EY805" s="56"/>
      <c r="EZ805" s="56"/>
      <c r="FA805" s="56"/>
      <c r="FB805" s="56"/>
      <c r="FC805" s="56"/>
      <c r="FD805" s="56"/>
      <c r="FE805" s="56"/>
      <c r="FF805" s="56"/>
      <c r="FG805" s="56"/>
      <c r="FH805" s="56"/>
      <c r="FI805" s="56"/>
      <c r="FJ805" s="56"/>
      <c r="FK805" s="56"/>
      <c r="FL805" s="56"/>
      <c r="FM805" s="56"/>
      <c r="FN805" s="56"/>
      <c r="FO805" s="56"/>
      <c r="FP805" s="56"/>
      <c r="FQ805" s="56"/>
      <c r="FR805" s="56"/>
      <c r="FS805" s="56"/>
      <c r="FT805" s="56"/>
      <c r="FU805" s="56"/>
      <c r="FV805" s="56"/>
      <c r="FW805" s="56"/>
      <c r="FX805" s="56"/>
      <c r="FY805" s="56"/>
      <c r="FZ805" s="56"/>
      <c r="GA805" s="56"/>
      <c r="GB805" s="56"/>
      <c r="GC805" s="56"/>
      <c r="GD805" s="56"/>
      <c r="GE805" s="56"/>
      <c r="GF805" s="56"/>
      <c r="GG805" s="56"/>
      <c r="GH805" s="56"/>
      <c r="GI805" s="56"/>
      <c r="GJ805" s="56"/>
      <c r="GK805" s="56"/>
      <c r="GL805" s="56"/>
      <c r="GM805" s="56"/>
      <c r="GN805" s="56"/>
      <c r="GO805" s="56"/>
      <c r="GP805" s="56"/>
      <c r="GQ805" s="56"/>
      <c r="GR805" s="56"/>
      <c r="GS805" s="56"/>
      <c r="GT805" s="56"/>
      <c r="GU805" s="56"/>
      <c r="GV805" s="56"/>
      <c r="GW805" s="56"/>
      <c r="GX805" s="56"/>
      <c r="GY805" s="56"/>
      <c r="GZ805" s="56"/>
      <c r="HA805" s="56"/>
      <c r="HB805" s="56"/>
      <c r="HC805" s="56"/>
      <c r="HD805" s="56"/>
      <c r="HE805" s="56"/>
      <c r="HF805" s="56"/>
      <c r="HG805" s="56"/>
      <c r="HH805" s="56"/>
      <c r="HI805" s="56"/>
      <c r="HJ805" s="56"/>
      <c r="HK805" s="56"/>
      <c r="HL805" s="56"/>
      <c r="HM805" s="56"/>
      <c r="HN805" s="56"/>
      <c r="HO805" s="56"/>
      <c r="HP805" s="56"/>
      <c r="HQ805" s="56"/>
      <c r="HR805" s="56"/>
      <c r="HS805" s="56"/>
      <c r="HT805" s="56"/>
      <c r="HU805" s="56"/>
      <c r="HV805" s="56"/>
      <c r="HW805" s="56"/>
      <c r="HX805" s="56"/>
      <c r="HY805" s="56"/>
      <c r="HZ805" s="56"/>
      <c r="IA805" s="56"/>
      <c r="IB805" s="56"/>
      <c r="IC805" s="56"/>
      <c r="ID805" s="56"/>
      <c r="IE805" s="56"/>
      <c r="IF805" s="56"/>
      <c r="IG805" s="56"/>
      <c r="IH805" s="56"/>
      <c r="II805" s="56"/>
    </row>
    <row r="806" spans="3:243" x14ac:dyDescent="0.25">
      <c r="C806" s="56"/>
      <c r="D806" s="56"/>
      <c r="E806" s="56"/>
      <c r="F806" s="354"/>
      <c r="G806" s="354"/>
      <c r="H806" s="56"/>
      <c r="I806" s="56"/>
      <c r="J806" s="56"/>
      <c r="K806" s="56"/>
      <c r="L806" s="56"/>
      <c r="M806" s="598"/>
      <c r="N806" s="56"/>
      <c r="O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c r="BY806" s="56"/>
      <c r="BZ806" s="56"/>
      <c r="CA806" s="56"/>
      <c r="CB806" s="56"/>
      <c r="CC806" s="56"/>
      <c r="CD806" s="56"/>
      <c r="CE806" s="56"/>
      <c r="CF806" s="56"/>
      <c r="CG806" s="56"/>
      <c r="CH806" s="56"/>
      <c r="CI806" s="56"/>
      <c r="CJ806" s="56"/>
      <c r="CK806" s="56"/>
      <c r="CL806" s="56"/>
      <c r="CM806" s="56"/>
      <c r="CN806" s="56"/>
      <c r="CO806" s="56"/>
      <c r="CP806" s="56"/>
      <c r="CQ806" s="56"/>
      <c r="CR806" s="56"/>
      <c r="CS806" s="56"/>
      <c r="CT806" s="56"/>
      <c r="CU806" s="56"/>
      <c r="CV806" s="56"/>
      <c r="CW806" s="56"/>
      <c r="CX806" s="56"/>
      <c r="CY806" s="56"/>
      <c r="CZ806" s="56"/>
      <c r="DA806" s="56"/>
      <c r="DB806" s="56"/>
      <c r="DC806" s="56"/>
      <c r="DD806" s="56"/>
      <c r="DE806" s="56"/>
      <c r="DF806" s="56"/>
      <c r="DG806" s="56"/>
      <c r="DH806" s="56"/>
      <c r="DI806" s="56"/>
      <c r="DJ806" s="56"/>
      <c r="DK806" s="56"/>
      <c r="DL806" s="56"/>
      <c r="DM806" s="56"/>
      <c r="DN806" s="56"/>
      <c r="DO806" s="56"/>
      <c r="DP806" s="56"/>
      <c r="DQ806" s="56"/>
      <c r="DR806" s="56"/>
      <c r="DS806" s="56"/>
      <c r="DT806" s="56"/>
      <c r="DU806" s="56"/>
      <c r="DV806" s="56"/>
      <c r="DW806" s="56"/>
      <c r="DX806" s="56"/>
      <c r="DY806" s="56"/>
      <c r="DZ806" s="56"/>
      <c r="EA806" s="56"/>
      <c r="EB806" s="56"/>
      <c r="EC806" s="56"/>
      <c r="ED806" s="56"/>
      <c r="EE806" s="56"/>
      <c r="EF806" s="56"/>
      <c r="EG806" s="56"/>
      <c r="EH806" s="56"/>
      <c r="EI806" s="56"/>
      <c r="EJ806" s="56"/>
      <c r="EK806" s="56"/>
      <c r="EL806" s="56"/>
      <c r="EM806" s="56"/>
      <c r="EN806" s="56"/>
      <c r="EO806" s="56"/>
      <c r="EP806" s="56"/>
      <c r="EQ806" s="56"/>
      <c r="ER806" s="56"/>
      <c r="ES806" s="56"/>
      <c r="ET806" s="56"/>
      <c r="EU806" s="56"/>
      <c r="EV806" s="56"/>
      <c r="EW806" s="56"/>
      <c r="EX806" s="56"/>
      <c r="EY806" s="56"/>
      <c r="EZ806" s="56"/>
      <c r="FA806" s="56"/>
      <c r="FB806" s="56"/>
      <c r="FC806" s="56"/>
      <c r="FD806" s="56"/>
      <c r="FE806" s="56"/>
      <c r="FF806" s="56"/>
      <c r="FG806" s="56"/>
      <c r="FH806" s="56"/>
      <c r="FI806" s="56"/>
      <c r="FJ806" s="56"/>
      <c r="FK806" s="56"/>
      <c r="FL806" s="56"/>
      <c r="FM806" s="56"/>
      <c r="FN806" s="56"/>
      <c r="FO806" s="56"/>
      <c r="FP806" s="56"/>
      <c r="FQ806" s="56"/>
      <c r="FR806" s="56"/>
      <c r="FS806" s="56"/>
      <c r="FT806" s="56"/>
      <c r="FU806" s="56"/>
      <c r="FV806" s="56"/>
      <c r="FW806" s="56"/>
      <c r="FX806" s="56"/>
      <c r="FY806" s="56"/>
      <c r="FZ806" s="56"/>
      <c r="GA806" s="56"/>
      <c r="GB806" s="56"/>
      <c r="GC806" s="56"/>
      <c r="GD806" s="56"/>
      <c r="GE806" s="56"/>
      <c r="GF806" s="56"/>
      <c r="GG806" s="56"/>
      <c r="GH806" s="56"/>
      <c r="GI806" s="56"/>
      <c r="GJ806" s="56"/>
      <c r="GK806" s="56"/>
      <c r="GL806" s="56"/>
      <c r="GM806" s="56"/>
      <c r="GN806" s="56"/>
      <c r="GO806" s="56"/>
      <c r="GP806" s="56"/>
      <c r="GQ806" s="56"/>
      <c r="GR806" s="56"/>
      <c r="GS806" s="56"/>
      <c r="GT806" s="56"/>
      <c r="GU806" s="56"/>
      <c r="GV806" s="56"/>
      <c r="GW806" s="56"/>
      <c r="GX806" s="56"/>
      <c r="GY806" s="56"/>
      <c r="GZ806" s="56"/>
      <c r="HA806" s="56"/>
      <c r="HB806" s="56"/>
      <c r="HC806" s="56"/>
      <c r="HD806" s="56"/>
      <c r="HE806" s="56"/>
      <c r="HF806" s="56"/>
      <c r="HG806" s="56"/>
      <c r="HH806" s="56"/>
      <c r="HI806" s="56"/>
      <c r="HJ806" s="56"/>
      <c r="HK806" s="56"/>
      <c r="HL806" s="56"/>
      <c r="HM806" s="56"/>
      <c r="HN806" s="56"/>
      <c r="HO806" s="56"/>
      <c r="HP806" s="56"/>
      <c r="HQ806" s="56"/>
      <c r="HR806" s="56"/>
      <c r="HS806" s="56"/>
      <c r="HT806" s="56"/>
      <c r="HU806" s="56"/>
      <c r="HV806" s="56"/>
      <c r="HW806" s="56"/>
      <c r="HX806" s="56"/>
      <c r="HY806" s="56"/>
      <c r="HZ806" s="56"/>
      <c r="IA806" s="56"/>
      <c r="IB806" s="56"/>
      <c r="IC806" s="56"/>
      <c r="ID806" s="56"/>
      <c r="IE806" s="56"/>
      <c r="IF806" s="56"/>
      <c r="IG806" s="56"/>
      <c r="IH806" s="56"/>
      <c r="II806" s="56"/>
    </row>
    <row r="807" spans="3:243" x14ac:dyDescent="0.25">
      <c r="C807" s="56"/>
      <c r="D807" s="56"/>
      <c r="E807" s="56"/>
      <c r="F807" s="354"/>
      <c r="G807" s="354"/>
      <c r="H807" s="56"/>
      <c r="I807" s="56"/>
      <c r="J807" s="56"/>
      <c r="K807" s="56"/>
      <c r="L807" s="56"/>
      <c r="M807" s="598"/>
      <c r="N807" s="56"/>
      <c r="O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c r="BY807" s="56"/>
      <c r="BZ807" s="56"/>
      <c r="CA807" s="56"/>
      <c r="CB807" s="56"/>
      <c r="CC807" s="56"/>
      <c r="CD807" s="56"/>
      <c r="CE807" s="56"/>
      <c r="CF807" s="56"/>
      <c r="CG807" s="56"/>
      <c r="CH807" s="56"/>
      <c r="CI807" s="56"/>
      <c r="CJ807" s="56"/>
      <c r="CK807" s="56"/>
      <c r="CL807" s="56"/>
      <c r="CM807" s="56"/>
      <c r="CN807" s="56"/>
      <c r="CO807" s="56"/>
      <c r="CP807" s="56"/>
      <c r="CQ807" s="56"/>
      <c r="CR807" s="56"/>
      <c r="CS807" s="56"/>
      <c r="CT807" s="56"/>
      <c r="CU807" s="56"/>
      <c r="CV807" s="56"/>
      <c r="CW807" s="56"/>
      <c r="CX807" s="56"/>
      <c r="CY807" s="56"/>
      <c r="CZ807" s="56"/>
      <c r="DA807" s="56"/>
      <c r="DB807" s="56"/>
      <c r="DC807" s="56"/>
      <c r="DD807" s="56"/>
      <c r="DE807" s="56"/>
      <c r="DF807" s="56"/>
      <c r="DG807" s="56"/>
      <c r="DH807" s="56"/>
      <c r="DI807" s="56"/>
      <c r="DJ807" s="56"/>
      <c r="DK807" s="56"/>
      <c r="DL807" s="56"/>
      <c r="DM807" s="56"/>
      <c r="DN807" s="56"/>
      <c r="DO807" s="56"/>
      <c r="DP807" s="56"/>
      <c r="DQ807" s="56"/>
      <c r="DR807" s="56"/>
      <c r="DS807" s="56"/>
      <c r="DT807" s="56"/>
      <c r="DU807" s="56"/>
      <c r="DV807" s="56"/>
      <c r="DW807" s="56"/>
      <c r="DX807" s="56"/>
      <c r="DY807" s="56"/>
      <c r="DZ807" s="56"/>
      <c r="EA807" s="56"/>
      <c r="EB807" s="56"/>
      <c r="EC807" s="56"/>
      <c r="ED807" s="56"/>
      <c r="EE807" s="56"/>
      <c r="EF807" s="56"/>
      <c r="EG807" s="56"/>
      <c r="EH807" s="56"/>
      <c r="EI807" s="56"/>
      <c r="EJ807" s="56"/>
      <c r="EK807" s="56"/>
      <c r="EL807" s="56"/>
      <c r="EM807" s="56"/>
      <c r="EN807" s="56"/>
      <c r="EO807" s="56"/>
      <c r="EP807" s="56"/>
      <c r="EQ807" s="56"/>
      <c r="ER807" s="56"/>
      <c r="ES807" s="56"/>
      <c r="ET807" s="56"/>
      <c r="EU807" s="56"/>
      <c r="EV807" s="56"/>
      <c r="EW807" s="56"/>
      <c r="EX807" s="56"/>
      <c r="EY807" s="56"/>
      <c r="EZ807" s="56"/>
      <c r="FA807" s="56"/>
      <c r="FB807" s="56"/>
      <c r="FC807" s="56"/>
      <c r="FD807" s="56"/>
      <c r="FE807" s="56"/>
      <c r="FF807" s="56"/>
      <c r="FG807" s="56"/>
      <c r="FH807" s="56"/>
      <c r="FI807" s="56"/>
      <c r="FJ807" s="56"/>
      <c r="FK807" s="56"/>
      <c r="FL807" s="56"/>
      <c r="FM807" s="56"/>
      <c r="FN807" s="56"/>
      <c r="FO807" s="56"/>
      <c r="FP807" s="56"/>
      <c r="FQ807" s="56"/>
      <c r="FR807" s="56"/>
      <c r="FS807" s="56"/>
      <c r="FT807" s="56"/>
      <c r="FU807" s="56"/>
      <c r="FV807" s="56"/>
      <c r="FW807" s="56"/>
      <c r="FX807" s="56"/>
      <c r="FY807" s="56"/>
      <c r="FZ807" s="56"/>
      <c r="GA807" s="56"/>
      <c r="GB807" s="56"/>
      <c r="GC807" s="56"/>
      <c r="GD807" s="56"/>
      <c r="GE807" s="56"/>
      <c r="GF807" s="56"/>
      <c r="GG807" s="56"/>
      <c r="GH807" s="56"/>
      <c r="GI807" s="56"/>
      <c r="GJ807" s="56"/>
      <c r="GK807" s="56"/>
      <c r="GL807" s="56"/>
      <c r="GM807" s="56"/>
      <c r="GN807" s="56"/>
      <c r="GO807" s="56"/>
      <c r="GP807" s="56"/>
      <c r="GQ807" s="56"/>
      <c r="GR807" s="56"/>
      <c r="GS807" s="56"/>
      <c r="GT807" s="56"/>
      <c r="GU807" s="56"/>
      <c r="GV807" s="56"/>
      <c r="GW807" s="56"/>
      <c r="GX807" s="56"/>
      <c r="GY807" s="56"/>
      <c r="GZ807" s="56"/>
      <c r="HA807" s="56"/>
      <c r="HB807" s="56"/>
      <c r="HC807" s="56"/>
      <c r="HD807" s="56"/>
      <c r="HE807" s="56"/>
      <c r="HF807" s="56"/>
      <c r="HG807" s="56"/>
      <c r="HH807" s="56"/>
      <c r="HI807" s="56"/>
      <c r="HJ807" s="56"/>
      <c r="HK807" s="56"/>
      <c r="HL807" s="56"/>
      <c r="HM807" s="56"/>
      <c r="HN807" s="56"/>
      <c r="HO807" s="56"/>
      <c r="HP807" s="56"/>
      <c r="HQ807" s="56"/>
      <c r="HR807" s="56"/>
      <c r="HS807" s="56"/>
      <c r="HT807" s="56"/>
      <c r="HU807" s="56"/>
      <c r="HV807" s="56"/>
      <c r="HW807" s="56"/>
      <c r="HX807" s="56"/>
      <c r="HY807" s="56"/>
      <c r="HZ807" s="56"/>
      <c r="IA807" s="56"/>
      <c r="IB807" s="56"/>
      <c r="IC807" s="56"/>
      <c r="ID807" s="56"/>
      <c r="IE807" s="56"/>
      <c r="IF807" s="56"/>
      <c r="IG807" s="56"/>
      <c r="IH807" s="56"/>
      <c r="II807" s="56"/>
    </row>
    <row r="808" spans="3:243" x14ac:dyDescent="0.25">
      <c r="C808" s="56"/>
      <c r="D808" s="56"/>
      <c r="E808" s="56"/>
      <c r="F808" s="354"/>
      <c r="G808" s="354"/>
      <c r="H808" s="56"/>
      <c r="I808" s="56"/>
      <c r="J808" s="56"/>
      <c r="K808" s="56"/>
      <c r="L808" s="56"/>
      <c r="M808" s="598"/>
      <c r="N808" s="56"/>
      <c r="O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c r="BY808" s="56"/>
      <c r="BZ808" s="56"/>
      <c r="CA808" s="56"/>
      <c r="CB808" s="56"/>
      <c r="CC808" s="56"/>
      <c r="CD808" s="56"/>
      <c r="CE808" s="56"/>
      <c r="CF808" s="56"/>
      <c r="CG808" s="56"/>
      <c r="CH808" s="56"/>
      <c r="CI808" s="56"/>
      <c r="CJ808" s="56"/>
      <c r="CK808" s="56"/>
      <c r="CL808" s="56"/>
      <c r="CM808" s="56"/>
      <c r="CN808" s="56"/>
      <c r="CO808" s="56"/>
      <c r="CP808" s="56"/>
      <c r="CQ808" s="56"/>
      <c r="CR808" s="56"/>
      <c r="CS808" s="56"/>
      <c r="CT808" s="56"/>
      <c r="CU808" s="56"/>
      <c r="CV808" s="56"/>
      <c r="CW808" s="56"/>
      <c r="CX808" s="56"/>
      <c r="CY808" s="56"/>
      <c r="CZ808" s="56"/>
      <c r="DA808" s="56"/>
      <c r="DB808" s="56"/>
      <c r="DC808" s="56"/>
      <c r="DD808" s="56"/>
      <c r="DE808" s="56"/>
      <c r="DF808" s="56"/>
      <c r="DG808" s="56"/>
      <c r="DH808" s="56"/>
      <c r="DI808" s="56"/>
      <c r="DJ808" s="56"/>
      <c r="DK808" s="56"/>
      <c r="DL808" s="56"/>
      <c r="DM808" s="56"/>
      <c r="DN808" s="56"/>
      <c r="DO808" s="56"/>
      <c r="DP808" s="56"/>
      <c r="DQ808" s="56"/>
      <c r="DR808" s="56"/>
      <c r="DS808" s="56"/>
      <c r="DT808" s="56"/>
      <c r="DU808" s="56"/>
      <c r="DV808" s="56"/>
      <c r="DW808" s="56"/>
      <c r="DX808" s="56"/>
      <c r="DY808" s="56"/>
      <c r="DZ808" s="56"/>
      <c r="EA808" s="56"/>
      <c r="EB808" s="56"/>
      <c r="EC808" s="56"/>
      <c r="ED808" s="56"/>
      <c r="EE808" s="56"/>
      <c r="EF808" s="56"/>
      <c r="EG808" s="56"/>
      <c r="EH808" s="56"/>
      <c r="EI808" s="56"/>
      <c r="EJ808" s="56"/>
      <c r="EK808" s="56"/>
      <c r="EL808" s="56"/>
      <c r="EM808" s="56"/>
      <c r="EN808" s="56"/>
      <c r="EO808" s="56"/>
      <c r="EP808" s="56"/>
      <c r="EQ808" s="56"/>
      <c r="ER808" s="56"/>
      <c r="ES808" s="56"/>
      <c r="ET808" s="56"/>
      <c r="EU808" s="56"/>
      <c r="EV808" s="56"/>
      <c r="EW808" s="56"/>
      <c r="EX808" s="56"/>
      <c r="EY808" s="56"/>
      <c r="EZ808" s="56"/>
      <c r="FA808" s="56"/>
      <c r="FB808" s="56"/>
      <c r="FC808" s="56"/>
      <c r="FD808" s="56"/>
      <c r="FE808" s="56"/>
      <c r="FF808" s="56"/>
      <c r="FG808" s="56"/>
      <c r="FH808" s="56"/>
      <c r="FI808" s="56"/>
      <c r="FJ808" s="56"/>
      <c r="FK808" s="56"/>
      <c r="FL808" s="56"/>
      <c r="FM808" s="56"/>
      <c r="FN808" s="56"/>
      <c r="FO808" s="56"/>
      <c r="FP808" s="56"/>
      <c r="FQ808" s="56"/>
      <c r="FR808" s="56"/>
      <c r="FS808" s="56"/>
      <c r="FT808" s="56"/>
      <c r="FU808" s="56"/>
      <c r="FV808" s="56"/>
      <c r="FW808" s="56"/>
      <c r="FX808" s="56"/>
      <c r="FY808" s="56"/>
      <c r="FZ808" s="56"/>
      <c r="GA808" s="56"/>
      <c r="GB808" s="56"/>
      <c r="GC808" s="56"/>
      <c r="GD808" s="56"/>
      <c r="GE808" s="56"/>
      <c r="GF808" s="56"/>
      <c r="GG808" s="56"/>
      <c r="GH808" s="56"/>
      <c r="GI808" s="56"/>
      <c r="GJ808" s="56"/>
      <c r="GK808" s="56"/>
      <c r="GL808" s="56"/>
      <c r="GM808" s="56"/>
      <c r="GN808" s="56"/>
      <c r="GO808" s="56"/>
      <c r="GP808" s="56"/>
      <c r="GQ808" s="56"/>
      <c r="GR808" s="56"/>
      <c r="GS808" s="56"/>
      <c r="GT808" s="56"/>
      <c r="GU808" s="56"/>
      <c r="GV808" s="56"/>
      <c r="GW808" s="56"/>
      <c r="GX808" s="56"/>
      <c r="GY808" s="56"/>
      <c r="GZ808" s="56"/>
      <c r="HA808" s="56"/>
      <c r="HB808" s="56"/>
      <c r="HC808" s="56"/>
      <c r="HD808" s="56"/>
      <c r="HE808" s="56"/>
      <c r="HF808" s="56"/>
      <c r="HG808" s="56"/>
      <c r="HH808" s="56"/>
      <c r="HI808" s="56"/>
      <c r="HJ808" s="56"/>
      <c r="HK808" s="56"/>
      <c r="HL808" s="56"/>
      <c r="HM808" s="56"/>
      <c r="HN808" s="56"/>
      <c r="HO808" s="56"/>
      <c r="HP808" s="56"/>
      <c r="HQ808" s="56"/>
      <c r="HR808" s="56"/>
      <c r="HS808" s="56"/>
      <c r="HT808" s="56"/>
      <c r="HU808" s="56"/>
      <c r="HV808" s="56"/>
      <c r="HW808" s="56"/>
      <c r="HX808" s="56"/>
      <c r="HY808" s="56"/>
      <c r="HZ808" s="56"/>
      <c r="IA808" s="56"/>
      <c r="IB808" s="56"/>
      <c r="IC808" s="56"/>
      <c r="ID808" s="56"/>
      <c r="IE808" s="56"/>
      <c r="IF808" s="56"/>
      <c r="IG808" s="56"/>
      <c r="IH808" s="56"/>
      <c r="II808" s="56"/>
    </row>
    <row r="809" spans="3:243" x14ac:dyDescent="0.25">
      <c r="C809" s="56"/>
      <c r="D809" s="56"/>
      <c r="E809" s="56"/>
      <c r="F809" s="354"/>
      <c r="G809" s="354"/>
      <c r="H809" s="56"/>
      <c r="I809" s="56"/>
      <c r="J809" s="56"/>
      <c r="K809" s="56"/>
      <c r="L809" s="56"/>
      <c r="M809" s="598"/>
      <c r="N809" s="56"/>
      <c r="O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c r="FL809" s="56"/>
      <c r="FM809" s="56"/>
      <c r="FN809" s="56"/>
      <c r="FO809" s="56"/>
      <c r="FP809" s="56"/>
      <c r="FQ809" s="56"/>
      <c r="FR809" s="56"/>
      <c r="FS809" s="56"/>
      <c r="FT809" s="56"/>
      <c r="FU809" s="56"/>
      <c r="FV809" s="56"/>
      <c r="FW809" s="56"/>
      <c r="FX809" s="56"/>
      <c r="FY809" s="56"/>
      <c r="FZ809" s="56"/>
      <c r="GA809" s="56"/>
      <c r="GB809" s="56"/>
      <c r="GC809" s="56"/>
      <c r="GD809" s="56"/>
      <c r="GE809" s="56"/>
      <c r="GF809" s="56"/>
      <c r="GG809" s="56"/>
      <c r="GH809" s="56"/>
      <c r="GI809" s="56"/>
      <c r="GJ809" s="56"/>
      <c r="GK809" s="56"/>
      <c r="GL809" s="56"/>
      <c r="GM809" s="56"/>
      <c r="GN809" s="56"/>
      <c r="GO809" s="56"/>
      <c r="GP809" s="56"/>
      <c r="GQ809" s="56"/>
      <c r="GR809" s="56"/>
      <c r="GS809" s="56"/>
      <c r="GT809" s="56"/>
      <c r="GU809" s="56"/>
      <c r="GV809" s="56"/>
      <c r="GW809" s="56"/>
      <c r="GX809" s="56"/>
      <c r="GY809" s="56"/>
      <c r="GZ809" s="56"/>
      <c r="HA809" s="56"/>
      <c r="HB809" s="56"/>
      <c r="HC809" s="56"/>
      <c r="HD809" s="56"/>
      <c r="HE809" s="56"/>
      <c r="HF809" s="56"/>
      <c r="HG809" s="56"/>
      <c r="HH809" s="56"/>
      <c r="HI809" s="56"/>
      <c r="HJ809" s="56"/>
      <c r="HK809" s="56"/>
      <c r="HL809" s="56"/>
      <c r="HM809" s="56"/>
      <c r="HN809" s="56"/>
      <c r="HO809" s="56"/>
      <c r="HP809" s="56"/>
      <c r="HQ809" s="56"/>
      <c r="HR809" s="56"/>
      <c r="HS809" s="56"/>
      <c r="HT809" s="56"/>
      <c r="HU809" s="56"/>
      <c r="HV809" s="56"/>
      <c r="HW809" s="56"/>
      <c r="HX809" s="56"/>
      <c r="HY809" s="56"/>
      <c r="HZ809" s="56"/>
      <c r="IA809" s="56"/>
      <c r="IB809" s="56"/>
      <c r="IC809" s="56"/>
      <c r="ID809" s="56"/>
      <c r="IE809" s="56"/>
      <c r="IF809" s="56"/>
      <c r="IG809" s="56"/>
      <c r="IH809" s="56"/>
      <c r="II809" s="56"/>
    </row>
    <row r="810" spans="3:243" x14ac:dyDescent="0.25">
      <c r="C810" s="56"/>
      <c r="D810" s="56"/>
      <c r="E810" s="56"/>
      <c r="F810" s="354"/>
      <c r="G810" s="354"/>
      <c r="H810" s="56"/>
      <c r="I810" s="56"/>
      <c r="J810" s="56"/>
      <c r="K810" s="56"/>
      <c r="L810" s="56"/>
      <c r="M810" s="598"/>
      <c r="N810" s="56"/>
      <c r="O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c r="BY810" s="56"/>
      <c r="BZ810" s="56"/>
      <c r="CA810" s="56"/>
      <c r="CB810" s="56"/>
      <c r="CC810" s="56"/>
      <c r="CD810" s="56"/>
      <c r="CE810" s="56"/>
      <c r="CF810" s="56"/>
      <c r="CG810" s="56"/>
      <c r="CH810" s="56"/>
      <c r="CI810" s="56"/>
      <c r="CJ810" s="56"/>
      <c r="CK810" s="56"/>
      <c r="CL810" s="56"/>
      <c r="CM810" s="56"/>
      <c r="CN810" s="56"/>
      <c r="CO810" s="56"/>
      <c r="CP810" s="56"/>
      <c r="CQ810" s="56"/>
      <c r="CR810" s="56"/>
      <c r="CS810" s="56"/>
      <c r="CT810" s="56"/>
      <c r="CU810" s="56"/>
      <c r="CV810" s="56"/>
      <c r="CW810" s="56"/>
      <c r="CX810" s="56"/>
      <c r="CY810" s="56"/>
      <c r="CZ810" s="56"/>
      <c r="DA810" s="56"/>
      <c r="DB810" s="56"/>
      <c r="DC810" s="56"/>
      <c r="DD810" s="56"/>
      <c r="DE810" s="56"/>
      <c r="DF810" s="56"/>
      <c r="DG810" s="56"/>
      <c r="DH810" s="56"/>
      <c r="DI810" s="56"/>
      <c r="DJ810" s="56"/>
      <c r="DK810" s="56"/>
      <c r="DL810" s="56"/>
      <c r="DM810" s="56"/>
      <c r="DN810" s="56"/>
      <c r="DO810" s="56"/>
      <c r="DP810" s="56"/>
      <c r="DQ810" s="56"/>
      <c r="DR810" s="56"/>
      <c r="DS810" s="56"/>
      <c r="DT810" s="56"/>
      <c r="DU810" s="56"/>
      <c r="DV810" s="56"/>
      <c r="DW810" s="56"/>
      <c r="DX810" s="56"/>
      <c r="DY810" s="56"/>
      <c r="DZ810" s="56"/>
      <c r="EA810" s="56"/>
      <c r="EB810" s="56"/>
      <c r="EC810" s="56"/>
      <c r="ED810" s="56"/>
      <c r="EE810" s="56"/>
      <c r="EF810" s="56"/>
      <c r="EG810" s="56"/>
      <c r="EH810" s="56"/>
      <c r="EI810" s="56"/>
      <c r="EJ810" s="56"/>
      <c r="EK810" s="56"/>
      <c r="EL810" s="56"/>
      <c r="EM810" s="56"/>
      <c r="EN810" s="56"/>
      <c r="EO810" s="56"/>
      <c r="EP810" s="56"/>
      <c r="EQ810" s="56"/>
      <c r="ER810" s="56"/>
      <c r="ES810" s="56"/>
      <c r="ET810" s="56"/>
      <c r="EU810" s="56"/>
      <c r="EV810" s="56"/>
      <c r="EW810" s="56"/>
      <c r="EX810" s="56"/>
      <c r="EY810" s="56"/>
      <c r="EZ810" s="56"/>
      <c r="FA810" s="56"/>
      <c r="FB810" s="56"/>
      <c r="FC810" s="56"/>
      <c r="FD810" s="56"/>
      <c r="FE810" s="56"/>
      <c r="FF810" s="56"/>
      <c r="FG810" s="56"/>
      <c r="FH810" s="56"/>
      <c r="FI810" s="56"/>
      <c r="FJ810" s="56"/>
      <c r="FK810" s="56"/>
      <c r="FL810" s="56"/>
      <c r="FM810" s="56"/>
      <c r="FN810" s="56"/>
      <c r="FO810" s="56"/>
      <c r="FP810" s="56"/>
      <c r="FQ810" s="56"/>
      <c r="FR810" s="56"/>
      <c r="FS810" s="56"/>
      <c r="FT810" s="56"/>
      <c r="FU810" s="56"/>
      <c r="FV810" s="56"/>
      <c r="FW810" s="56"/>
      <c r="FX810" s="56"/>
      <c r="FY810" s="56"/>
      <c r="FZ810" s="56"/>
      <c r="GA810" s="56"/>
      <c r="GB810" s="56"/>
      <c r="GC810" s="56"/>
      <c r="GD810" s="56"/>
      <c r="GE810" s="56"/>
      <c r="GF810" s="56"/>
      <c r="GG810" s="56"/>
      <c r="GH810" s="56"/>
      <c r="GI810" s="56"/>
      <c r="GJ810" s="56"/>
      <c r="GK810" s="56"/>
      <c r="GL810" s="56"/>
      <c r="GM810" s="56"/>
      <c r="GN810" s="56"/>
      <c r="GO810" s="56"/>
      <c r="GP810" s="56"/>
      <c r="GQ810" s="56"/>
      <c r="GR810" s="56"/>
      <c r="GS810" s="56"/>
      <c r="GT810" s="56"/>
      <c r="GU810" s="56"/>
      <c r="GV810" s="56"/>
      <c r="GW810" s="56"/>
      <c r="GX810" s="56"/>
      <c r="GY810" s="56"/>
      <c r="GZ810" s="56"/>
      <c r="HA810" s="56"/>
      <c r="HB810" s="56"/>
      <c r="HC810" s="56"/>
      <c r="HD810" s="56"/>
      <c r="HE810" s="56"/>
      <c r="HF810" s="56"/>
      <c r="HG810" s="56"/>
      <c r="HH810" s="56"/>
      <c r="HI810" s="56"/>
      <c r="HJ810" s="56"/>
      <c r="HK810" s="56"/>
      <c r="HL810" s="56"/>
      <c r="HM810" s="56"/>
      <c r="HN810" s="56"/>
      <c r="HO810" s="56"/>
      <c r="HP810" s="56"/>
      <c r="HQ810" s="56"/>
      <c r="HR810" s="56"/>
      <c r="HS810" s="56"/>
      <c r="HT810" s="56"/>
      <c r="HU810" s="56"/>
      <c r="HV810" s="56"/>
      <c r="HW810" s="56"/>
      <c r="HX810" s="56"/>
      <c r="HY810" s="56"/>
      <c r="HZ810" s="56"/>
      <c r="IA810" s="56"/>
      <c r="IB810" s="56"/>
      <c r="IC810" s="56"/>
      <c r="ID810" s="56"/>
      <c r="IE810" s="56"/>
      <c r="IF810" s="56"/>
      <c r="IG810" s="56"/>
      <c r="IH810" s="56"/>
      <c r="II810" s="56"/>
    </row>
    <row r="811" spans="3:243" x14ac:dyDescent="0.25">
      <c r="C811" s="56"/>
      <c r="D811" s="56"/>
      <c r="E811" s="56"/>
      <c r="F811" s="354"/>
      <c r="G811" s="354"/>
      <c r="H811" s="56"/>
      <c r="I811" s="56"/>
      <c r="J811" s="56"/>
      <c r="K811" s="56"/>
      <c r="L811" s="56"/>
      <c r="M811" s="598"/>
      <c r="N811" s="56"/>
      <c r="O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c r="BY811" s="56"/>
      <c r="BZ811" s="56"/>
      <c r="CA811" s="56"/>
      <c r="CB811" s="56"/>
      <c r="CC811" s="56"/>
      <c r="CD811" s="56"/>
      <c r="CE811" s="56"/>
      <c r="CF811" s="56"/>
      <c r="CG811" s="56"/>
      <c r="CH811" s="56"/>
      <c r="CI811" s="56"/>
      <c r="CJ811" s="56"/>
      <c r="CK811" s="56"/>
      <c r="CL811" s="56"/>
      <c r="CM811" s="56"/>
      <c r="CN811" s="56"/>
      <c r="CO811" s="56"/>
      <c r="CP811" s="56"/>
      <c r="CQ811" s="56"/>
      <c r="CR811" s="56"/>
      <c r="CS811" s="56"/>
      <c r="CT811" s="56"/>
      <c r="CU811" s="56"/>
      <c r="CV811" s="56"/>
      <c r="CW811" s="56"/>
      <c r="CX811" s="56"/>
      <c r="CY811" s="56"/>
      <c r="CZ811" s="56"/>
      <c r="DA811" s="56"/>
      <c r="DB811" s="56"/>
      <c r="DC811" s="56"/>
      <c r="DD811" s="56"/>
      <c r="DE811" s="56"/>
      <c r="DF811" s="56"/>
      <c r="DG811" s="56"/>
      <c r="DH811" s="56"/>
      <c r="DI811" s="56"/>
      <c r="DJ811" s="56"/>
      <c r="DK811" s="56"/>
      <c r="DL811" s="56"/>
      <c r="DM811" s="56"/>
      <c r="DN811" s="56"/>
      <c r="DO811" s="56"/>
      <c r="DP811" s="56"/>
      <c r="DQ811" s="56"/>
      <c r="DR811" s="56"/>
      <c r="DS811" s="56"/>
      <c r="DT811" s="56"/>
      <c r="DU811" s="56"/>
      <c r="DV811" s="56"/>
      <c r="DW811" s="56"/>
      <c r="DX811" s="56"/>
      <c r="DY811" s="56"/>
      <c r="DZ811" s="56"/>
      <c r="EA811" s="56"/>
      <c r="EB811" s="56"/>
      <c r="EC811" s="56"/>
      <c r="ED811" s="56"/>
      <c r="EE811" s="56"/>
      <c r="EF811" s="56"/>
      <c r="EG811" s="56"/>
      <c r="EH811" s="56"/>
      <c r="EI811" s="56"/>
      <c r="EJ811" s="56"/>
      <c r="EK811" s="56"/>
      <c r="EL811" s="56"/>
      <c r="EM811" s="56"/>
      <c r="EN811" s="56"/>
      <c r="EO811" s="56"/>
      <c r="EP811" s="56"/>
      <c r="EQ811" s="56"/>
      <c r="ER811" s="56"/>
      <c r="ES811" s="56"/>
      <c r="ET811" s="56"/>
      <c r="EU811" s="56"/>
      <c r="EV811" s="56"/>
      <c r="EW811" s="56"/>
      <c r="EX811" s="56"/>
      <c r="EY811" s="56"/>
      <c r="EZ811" s="56"/>
      <c r="FA811" s="56"/>
      <c r="FB811" s="56"/>
      <c r="FC811" s="56"/>
      <c r="FD811" s="56"/>
      <c r="FE811" s="56"/>
      <c r="FF811" s="56"/>
      <c r="FG811" s="56"/>
      <c r="FH811" s="56"/>
      <c r="FI811" s="56"/>
      <c r="FJ811" s="56"/>
      <c r="FK811" s="56"/>
      <c r="FL811" s="56"/>
      <c r="FM811" s="56"/>
      <c r="FN811" s="56"/>
      <c r="FO811" s="56"/>
      <c r="FP811" s="56"/>
      <c r="FQ811" s="56"/>
      <c r="FR811" s="56"/>
      <c r="FS811" s="56"/>
      <c r="FT811" s="56"/>
      <c r="FU811" s="56"/>
      <c r="FV811" s="56"/>
      <c r="FW811" s="56"/>
      <c r="FX811" s="56"/>
      <c r="FY811" s="56"/>
      <c r="FZ811" s="56"/>
      <c r="GA811" s="56"/>
      <c r="GB811" s="56"/>
      <c r="GC811" s="56"/>
      <c r="GD811" s="56"/>
      <c r="GE811" s="56"/>
      <c r="GF811" s="56"/>
      <c r="GG811" s="56"/>
      <c r="GH811" s="56"/>
      <c r="GI811" s="56"/>
      <c r="GJ811" s="56"/>
      <c r="GK811" s="56"/>
      <c r="GL811" s="56"/>
      <c r="GM811" s="56"/>
      <c r="GN811" s="56"/>
      <c r="GO811" s="56"/>
      <c r="GP811" s="56"/>
      <c r="GQ811" s="56"/>
      <c r="GR811" s="56"/>
      <c r="GS811" s="56"/>
      <c r="GT811" s="56"/>
      <c r="GU811" s="56"/>
      <c r="GV811" s="56"/>
      <c r="GW811" s="56"/>
      <c r="GX811" s="56"/>
      <c r="GY811" s="56"/>
      <c r="GZ811" s="56"/>
      <c r="HA811" s="56"/>
      <c r="HB811" s="56"/>
      <c r="HC811" s="56"/>
      <c r="HD811" s="56"/>
      <c r="HE811" s="56"/>
      <c r="HF811" s="56"/>
      <c r="HG811" s="56"/>
      <c r="HH811" s="56"/>
      <c r="HI811" s="56"/>
      <c r="HJ811" s="56"/>
      <c r="HK811" s="56"/>
      <c r="HL811" s="56"/>
      <c r="HM811" s="56"/>
      <c r="HN811" s="56"/>
      <c r="HO811" s="56"/>
      <c r="HP811" s="56"/>
      <c r="HQ811" s="56"/>
      <c r="HR811" s="56"/>
      <c r="HS811" s="56"/>
      <c r="HT811" s="56"/>
      <c r="HU811" s="56"/>
      <c r="HV811" s="56"/>
      <c r="HW811" s="56"/>
      <c r="HX811" s="56"/>
      <c r="HY811" s="56"/>
      <c r="HZ811" s="56"/>
      <c r="IA811" s="56"/>
      <c r="IB811" s="56"/>
      <c r="IC811" s="56"/>
      <c r="ID811" s="56"/>
      <c r="IE811" s="56"/>
      <c r="IF811" s="56"/>
      <c r="IG811" s="56"/>
      <c r="IH811" s="56"/>
      <c r="II811" s="56"/>
    </row>
    <row r="812" spans="3:243" x14ac:dyDescent="0.25">
      <c r="C812" s="56"/>
      <c r="D812" s="56"/>
      <c r="E812" s="56"/>
      <c r="F812" s="354"/>
      <c r="G812" s="354"/>
      <c r="H812" s="56"/>
      <c r="I812" s="56"/>
      <c r="J812" s="56"/>
      <c r="K812" s="56"/>
      <c r="L812" s="56"/>
      <c r="M812" s="598"/>
      <c r="N812" s="56"/>
      <c r="O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c r="BY812" s="56"/>
      <c r="BZ812" s="56"/>
      <c r="CA812" s="56"/>
      <c r="CB812" s="56"/>
      <c r="CC812" s="56"/>
      <c r="CD812" s="56"/>
      <c r="CE812" s="56"/>
      <c r="CF812" s="56"/>
      <c r="CG812" s="56"/>
      <c r="CH812" s="56"/>
      <c r="CI812" s="56"/>
      <c r="CJ812" s="56"/>
      <c r="CK812" s="56"/>
      <c r="CL812" s="56"/>
      <c r="CM812" s="56"/>
      <c r="CN812" s="56"/>
      <c r="CO812" s="56"/>
      <c r="CP812" s="56"/>
      <c r="CQ812" s="56"/>
      <c r="CR812" s="56"/>
      <c r="CS812" s="56"/>
      <c r="CT812" s="56"/>
      <c r="CU812" s="56"/>
      <c r="CV812" s="56"/>
      <c r="CW812" s="56"/>
      <c r="CX812" s="56"/>
      <c r="CY812" s="56"/>
      <c r="CZ812" s="56"/>
      <c r="DA812" s="56"/>
      <c r="DB812" s="56"/>
      <c r="DC812" s="56"/>
      <c r="DD812" s="56"/>
      <c r="DE812" s="56"/>
      <c r="DF812" s="56"/>
      <c r="DG812" s="56"/>
      <c r="DH812" s="56"/>
      <c r="DI812" s="56"/>
      <c r="DJ812" s="56"/>
      <c r="DK812" s="56"/>
      <c r="DL812" s="56"/>
      <c r="DM812" s="56"/>
      <c r="DN812" s="56"/>
      <c r="DO812" s="56"/>
      <c r="DP812" s="56"/>
      <c r="DQ812" s="56"/>
      <c r="DR812" s="56"/>
      <c r="DS812" s="56"/>
      <c r="DT812" s="56"/>
      <c r="DU812" s="56"/>
      <c r="DV812" s="56"/>
      <c r="DW812" s="56"/>
      <c r="DX812" s="56"/>
      <c r="DY812" s="56"/>
      <c r="DZ812" s="56"/>
      <c r="EA812" s="56"/>
      <c r="EB812" s="56"/>
      <c r="EC812" s="56"/>
      <c r="ED812" s="56"/>
      <c r="EE812" s="56"/>
      <c r="EF812" s="56"/>
      <c r="EG812" s="56"/>
      <c r="EH812" s="56"/>
      <c r="EI812" s="56"/>
      <c r="EJ812" s="56"/>
      <c r="EK812" s="56"/>
      <c r="EL812" s="56"/>
      <c r="EM812" s="56"/>
      <c r="EN812" s="56"/>
      <c r="EO812" s="56"/>
      <c r="EP812" s="56"/>
      <c r="EQ812" s="56"/>
      <c r="ER812" s="56"/>
      <c r="ES812" s="56"/>
      <c r="ET812" s="56"/>
      <c r="EU812" s="56"/>
      <c r="EV812" s="56"/>
      <c r="EW812" s="56"/>
      <c r="EX812" s="56"/>
      <c r="EY812" s="56"/>
      <c r="EZ812" s="56"/>
      <c r="FA812" s="56"/>
      <c r="FB812" s="56"/>
      <c r="FC812" s="56"/>
      <c r="FD812" s="56"/>
      <c r="FE812" s="56"/>
      <c r="FF812" s="56"/>
      <c r="FG812" s="56"/>
      <c r="FH812" s="56"/>
      <c r="FI812" s="56"/>
      <c r="FJ812" s="56"/>
      <c r="FK812" s="56"/>
      <c r="FL812" s="56"/>
      <c r="FM812" s="56"/>
      <c r="FN812" s="56"/>
      <c r="FO812" s="56"/>
      <c r="FP812" s="56"/>
      <c r="FQ812" s="56"/>
      <c r="FR812" s="56"/>
      <c r="FS812" s="56"/>
      <c r="FT812" s="56"/>
      <c r="FU812" s="56"/>
      <c r="FV812" s="56"/>
      <c r="FW812" s="56"/>
      <c r="FX812" s="56"/>
      <c r="FY812" s="56"/>
      <c r="FZ812" s="56"/>
      <c r="GA812" s="56"/>
      <c r="GB812" s="56"/>
      <c r="GC812" s="56"/>
      <c r="GD812" s="56"/>
      <c r="GE812" s="56"/>
      <c r="GF812" s="56"/>
      <c r="GG812" s="56"/>
      <c r="GH812" s="56"/>
      <c r="GI812" s="56"/>
      <c r="GJ812" s="56"/>
      <c r="GK812" s="56"/>
      <c r="GL812" s="56"/>
      <c r="GM812" s="56"/>
      <c r="GN812" s="56"/>
      <c r="GO812" s="56"/>
      <c r="GP812" s="56"/>
      <c r="GQ812" s="56"/>
      <c r="GR812" s="56"/>
      <c r="GS812" s="56"/>
      <c r="GT812" s="56"/>
      <c r="GU812" s="56"/>
      <c r="GV812" s="56"/>
      <c r="GW812" s="56"/>
      <c r="GX812" s="56"/>
      <c r="GY812" s="56"/>
      <c r="GZ812" s="56"/>
      <c r="HA812" s="56"/>
      <c r="HB812" s="56"/>
      <c r="HC812" s="56"/>
      <c r="HD812" s="56"/>
      <c r="HE812" s="56"/>
      <c r="HF812" s="56"/>
      <c r="HG812" s="56"/>
      <c r="HH812" s="56"/>
      <c r="HI812" s="56"/>
      <c r="HJ812" s="56"/>
      <c r="HK812" s="56"/>
      <c r="HL812" s="56"/>
      <c r="HM812" s="56"/>
      <c r="HN812" s="56"/>
      <c r="HO812" s="56"/>
      <c r="HP812" s="56"/>
      <c r="HQ812" s="56"/>
      <c r="HR812" s="56"/>
      <c r="HS812" s="56"/>
      <c r="HT812" s="56"/>
      <c r="HU812" s="56"/>
      <c r="HV812" s="56"/>
      <c r="HW812" s="56"/>
      <c r="HX812" s="56"/>
      <c r="HY812" s="56"/>
      <c r="HZ812" s="56"/>
      <c r="IA812" s="56"/>
      <c r="IB812" s="56"/>
      <c r="IC812" s="56"/>
      <c r="ID812" s="56"/>
      <c r="IE812" s="56"/>
      <c r="IF812" s="56"/>
      <c r="IG812" s="56"/>
      <c r="IH812" s="56"/>
      <c r="II812" s="56"/>
    </row>
    <row r="813" spans="3:243" x14ac:dyDescent="0.25">
      <c r="C813" s="56"/>
      <c r="D813" s="56"/>
      <c r="E813" s="56"/>
      <c r="F813" s="354"/>
      <c r="G813" s="354"/>
      <c r="H813" s="56"/>
      <c r="I813" s="56"/>
      <c r="J813" s="56"/>
      <c r="K813" s="56"/>
      <c r="L813" s="56"/>
      <c r="M813" s="598"/>
      <c r="N813" s="56"/>
      <c r="O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c r="BY813" s="56"/>
      <c r="BZ813" s="56"/>
      <c r="CA813" s="56"/>
      <c r="CB813" s="56"/>
      <c r="CC813" s="56"/>
      <c r="CD813" s="56"/>
      <c r="CE813" s="56"/>
      <c r="CF813" s="56"/>
      <c r="CG813" s="56"/>
      <c r="CH813" s="56"/>
      <c r="CI813" s="56"/>
      <c r="CJ813" s="56"/>
      <c r="CK813" s="56"/>
      <c r="CL813" s="56"/>
      <c r="CM813" s="56"/>
      <c r="CN813" s="56"/>
      <c r="CO813" s="56"/>
      <c r="CP813" s="56"/>
      <c r="CQ813" s="56"/>
      <c r="CR813" s="56"/>
      <c r="CS813" s="56"/>
      <c r="CT813" s="56"/>
      <c r="CU813" s="56"/>
      <c r="CV813" s="56"/>
      <c r="CW813" s="56"/>
      <c r="CX813" s="56"/>
      <c r="CY813" s="56"/>
      <c r="CZ813" s="56"/>
      <c r="DA813" s="56"/>
      <c r="DB813" s="56"/>
      <c r="DC813" s="56"/>
      <c r="DD813" s="56"/>
      <c r="DE813" s="56"/>
      <c r="DF813" s="56"/>
      <c r="DG813" s="56"/>
      <c r="DH813" s="56"/>
      <c r="DI813" s="56"/>
      <c r="DJ813" s="56"/>
      <c r="DK813" s="56"/>
      <c r="DL813" s="56"/>
      <c r="DM813" s="56"/>
      <c r="DN813" s="56"/>
      <c r="DO813" s="56"/>
      <c r="DP813" s="56"/>
      <c r="DQ813" s="56"/>
      <c r="DR813" s="56"/>
      <c r="DS813" s="56"/>
      <c r="DT813" s="56"/>
      <c r="DU813" s="56"/>
      <c r="DV813" s="56"/>
      <c r="DW813" s="56"/>
      <c r="DX813" s="56"/>
      <c r="DY813" s="56"/>
      <c r="DZ813" s="56"/>
      <c r="EA813" s="56"/>
      <c r="EB813" s="56"/>
      <c r="EC813" s="56"/>
      <c r="ED813" s="56"/>
      <c r="EE813" s="56"/>
      <c r="EF813" s="56"/>
      <c r="EG813" s="56"/>
      <c r="EH813" s="56"/>
      <c r="EI813" s="56"/>
      <c r="EJ813" s="56"/>
      <c r="EK813" s="56"/>
      <c r="EL813" s="56"/>
      <c r="EM813" s="56"/>
      <c r="EN813" s="56"/>
      <c r="EO813" s="56"/>
      <c r="EP813" s="56"/>
      <c r="EQ813" s="56"/>
      <c r="ER813" s="56"/>
      <c r="ES813" s="56"/>
      <c r="ET813" s="56"/>
      <c r="EU813" s="56"/>
      <c r="EV813" s="56"/>
      <c r="EW813" s="56"/>
      <c r="EX813" s="56"/>
      <c r="EY813" s="56"/>
      <c r="EZ813" s="56"/>
      <c r="FA813" s="56"/>
      <c r="FB813" s="56"/>
      <c r="FC813" s="56"/>
      <c r="FD813" s="56"/>
      <c r="FE813" s="56"/>
      <c r="FF813" s="56"/>
      <c r="FG813" s="56"/>
      <c r="FH813" s="56"/>
      <c r="FI813" s="56"/>
      <c r="FJ813" s="56"/>
      <c r="FK813" s="56"/>
      <c r="FL813" s="56"/>
      <c r="FM813" s="56"/>
      <c r="FN813" s="56"/>
      <c r="FO813" s="56"/>
      <c r="FP813" s="56"/>
      <c r="FQ813" s="56"/>
      <c r="FR813" s="56"/>
      <c r="FS813" s="56"/>
      <c r="FT813" s="56"/>
      <c r="FU813" s="56"/>
      <c r="FV813" s="56"/>
      <c r="FW813" s="56"/>
      <c r="FX813" s="56"/>
      <c r="FY813" s="56"/>
      <c r="FZ813" s="56"/>
      <c r="GA813" s="56"/>
      <c r="GB813" s="56"/>
      <c r="GC813" s="56"/>
      <c r="GD813" s="56"/>
      <c r="GE813" s="56"/>
      <c r="GF813" s="56"/>
      <c r="GG813" s="56"/>
      <c r="GH813" s="56"/>
      <c r="GI813" s="56"/>
      <c r="GJ813" s="56"/>
      <c r="GK813" s="56"/>
      <c r="GL813" s="56"/>
      <c r="GM813" s="56"/>
      <c r="GN813" s="56"/>
      <c r="GO813" s="56"/>
      <c r="GP813" s="56"/>
      <c r="GQ813" s="56"/>
      <c r="GR813" s="56"/>
      <c r="GS813" s="56"/>
      <c r="GT813" s="56"/>
      <c r="GU813" s="56"/>
      <c r="GV813" s="56"/>
      <c r="GW813" s="56"/>
      <c r="GX813" s="56"/>
      <c r="GY813" s="56"/>
      <c r="GZ813" s="56"/>
      <c r="HA813" s="56"/>
      <c r="HB813" s="56"/>
      <c r="HC813" s="56"/>
      <c r="HD813" s="56"/>
      <c r="HE813" s="56"/>
      <c r="HF813" s="56"/>
      <c r="HG813" s="56"/>
      <c r="HH813" s="56"/>
      <c r="HI813" s="56"/>
      <c r="HJ813" s="56"/>
      <c r="HK813" s="56"/>
      <c r="HL813" s="56"/>
      <c r="HM813" s="56"/>
      <c r="HN813" s="56"/>
      <c r="HO813" s="56"/>
      <c r="HP813" s="56"/>
      <c r="HQ813" s="56"/>
      <c r="HR813" s="56"/>
      <c r="HS813" s="56"/>
      <c r="HT813" s="56"/>
      <c r="HU813" s="56"/>
      <c r="HV813" s="56"/>
      <c r="HW813" s="56"/>
      <c r="HX813" s="56"/>
      <c r="HY813" s="56"/>
      <c r="HZ813" s="56"/>
      <c r="IA813" s="56"/>
      <c r="IB813" s="56"/>
      <c r="IC813" s="56"/>
      <c r="ID813" s="56"/>
      <c r="IE813" s="56"/>
      <c r="IF813" s="56"/>
      <c r="IG813" s="56"/>
      <c r="IH813" s="56"/>
      <c r="II813" s="56"/>
    </row>
    <row r="814" spans="3:243" x14ac:dyDescent="0.25">
      <c r="C814" s="56"/>
      <c r="D814" s="56"/>
      <c r="E814" s="56"/>
      <c r="F814" s="354"/>
      <c r="G814" s="354"/>
      <c r="H814" s="56"/>
      <c r="I814" s="56"/>
      <c r="J814" s="56"/>
      <c r="K814" s="56"/>
      <c r="L814" s="56"/>
      <c r="M814" s="598"/>
      <c r="N814" s="56"/>
      <c r="O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c r="BY814" s="56"/>
      <c r="BZ814" s="56"/>
      <c r="CA814" s="56"/>
      <c r="CB814" s="56"/>
      <c r="CC814" s="56"/>
      <c r="CD814" s="56"/>
      <c r="CE814" s="56"/>
      <c r="CF814" s="56"/>
      <c r="CG814" s="56"/>
      <c r="CH814" s="56"/>
      <c r="CI814" s="56"/>
      <c r="CJ814" s="56"/>
      <c r="CK814" s="56"/>
      <c r="CL814" s="56"/>
      <c r="CM814" s="56"/>
      <c r="CN814" s="56"/>
      <c r="CO814" s="56"/>
      <c r="CP814" s="56"/>
      <c r="CQ814" s="56"/>
      <c r="CR814" s="56"/>
      <c r="CS814" s="56"/>
      <c r="CT814" s="56"/>
      <c r="CU814" s="56"/>
      <c r="CV814" s="56"/>
      <c r="CW814" s="56"/>
      <c r="CX814" s="56"/>
      <c r="CY814" s="56"/>
      <c r="CZ814" s="56"/>
      <c r="DA814" s="56"/>
      <c r="DB814" s="56"/>
      <c r="DC814" s="56"/>
      <c r="DD814" s="56"/>
      <c r="DE814" s="56"/>
      <c r="DF814" s="56"/>
      <c r="DG814" s="56"/>
      <c r="DH814" s="56"/>
      <c r="DI814" s="56"/>
      <c r="DJ814" s="56"/>
      <c r="DK814" s="56"/>
      <c r="DL814" s="56"/>
      <c r="DM814" s="56"/>
      <c r="DN814" s="56"/>
      <c r="DO814" s="56"/>
      <c r="DP814" s="56"/>
      <c r="DQ814" s="56"/>
      <c r="DR814" s="56"/>
      <c r="DS814" s="56"/>
      <c r="DT814" s="56"/>
      <c r="DU814" s="56"/>
      <c r="DV814" s="56"/>
      <c r="DW814" s="56"/>
      <c r="DX814" s="56"/>
      <c r="DY814" s="56"/>
      <c r="DZ814" s="56"/>
      <c r="EA814" s="56"/>
      <c r="EB814" s="56"/>
      <c r="EC814" s="56"/>
      <c r="ED814" s="56"/>
      <c r="EE814" s="56"/>
      <c r="EF814" s="56"/>
      <c r="EG814" s="56"/>
      <c r="EH814" s="56"/>
      <c r="EI814" s="56"/>
      <c r="EJ814" s="56"/>
      <c r="EK814" s="56"/>
      <c r="EL814" s="56"/>
      <c r="EM814" s="56"/>
      <c r="EN814" s="56"/>
      <c r="EO814" s="56"/>
      <c r="EP814" s="56"/>
      <c r="EQ814" s="56"/>
      <c r="ER814" s="56"/>
      <c r="ES814" s="56"/>
      <c r="ET814" s="56"/>
      <c r="EU814" s="56"/>
      <c r="EV814" s="56"/>
      <c r="EW814" s="56"/>
      <c r="EX814" s="56"/>
      <c r="EY814" s="56"/>
      <c r="EZ814" s="56"/>
      <c r="FA814" s="56"/>
      <c r="FB814" s="56"/>
      <c r="FC814" s="56"/>
      <c r="FD814" s="56"/>
      <c r="FE814" s="56"/>
      <c r="FF814" s="56"/>
      <c r="FG814" s="56"/>
      <c r="FH814" s="56"/>
      <c r="FI814" s="56"/>
      <c r="FJ814" s="56"/>
      <c r="FK814" s="56"/>
      <c r="FL814" s="56"/>
      <c r="FM814" s="56"/>
      <c r="FN814" s="56"/>
      <c r="FO814" s="56"/>
      <c r="FP814" s="56"/>
      <c r="FQ814" s="56"/>
      <c r="FR814" s="56"/>
      <c r="FS814" s="56"/>
      <c r="FT814" s="56"/>
      <c r="FU814" s="56"/>
      <c r="FV814" s="56"/>
      <c r="FW814" s="56"/>
      <c r="FX814" s="56"/>
      <c r="FY814" s="56"/>
      <c r="FZ814" s="56"/>
      <c r="GA814" s="56"/>
      <c r="GB814" s="56"/>
      <c r="GC814" s="56"/>
      <c r="GD814" s="56"/>
      <c r="GE814" s="56"/>
      <c r="GF814" s="56"/>
      <c r="GG814" s="56"/>
      <c r="GH814" s="56"/>
      <c r="GI814" s="56"/>
      <c r="GJ814" s="56"/>
      <c r="GK814" s="56"/>
      <c r="GL814" s="56"/>
      <c r="GM814" s="56"/>
      <c r="GN814" s="56"/>
      <c r="GO814" s="56"/>
      <c r="GP814" s="56"/>
      <c r="GQ814" s="56"/>
      <c r="GR814" s="56"/>
      <c r="GS814" s="56"/>
      <c r="GT814" s="56"/>
      <c r="GU814" s="56"/>
      <c r="GV814" s="56"/>
      <c r="GW814" s="56"/>
      <c r="GX814" s="56"/>
      <c r="GY814" s="56"/>
      <c r="GZ814" s="56"/>
      <c r="HA814" s="56"/>
      <c r="HB814" s="56"/>
      <c r="HC814" s="56"/>
      <c r="HD814" s="56"/>
      <c r="HE814" s="56"/>
      <c r="HF814" s="56"/>
      <c r="HG814" s="56"/>
      <c r="HH814" s="56"/>
      <c r="HI814" s="56"/>
      <c r="HJ814" s="56"/>
      <c r="HK814" s="56"/>
      <c r="HL814" s="56"/>
      <c r="HM814" s="56"/>
      <c r="HN814" s="56"/>
      <c r="HO814" s="56"/>
      <c r="HP814" s="56"/>
      <c r="HQ814" s="56"/>
      <c r="HR814" s="56"/>
      <c r="HS814" s="56"/>
      <c r="HT814" s="56"/>
      <c r="HU814" s="56"/>
      <c r="HV814" s="56"/>
      <c r="HW814" s="56"/>
      <c r="HX814" s="56"/>
      <c r="HY814" s="56"/>
      <c r="HZ814" s="56"/>
      <c r="IA814" s="56"/>
      <c r="IB814" s="56"/>
      <c r="IC814" s="56"/>
      <c r="ID814" s="56"/>
      <c r="IE814" s="56"/>
      <c r="IF814" s="56"/>
      <c r="IG814" s="56"/>
      <c r="IH814" s="56"/>
      <c r="II814" s="56"/>
    </row>
    <row r="815" spans="3:243" x14ac:dyDescent="0.25">
      <c r="C815" s="56"/>
      <c r="D815" s="56"/>
      <c r="E815" s="56"/>
      <c r="F815" s="354"/>
      <c r="G815" s="354"/>
      <c r="H815" s="56"/>
      <c r="I815" s="56"/>
      <c r="J815" s="56"/>
      <c r="K815" s="56"/>
      <c r="L815" s="56"/>
      <c r="M815" s="598"/>
      <c r="N815" s="56"/>
      <c r="O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c r="BY815" s="56"/>
      <c r="BZ815" s="56"/>
      <c r="CA815" s="56"/>
      <c r="CB815" s="56"/>
      <c r="CC815" s="56"/>
      <c r="CD815" s="56"/>
      <c r="CE815" s="56"/>
      <c r="CF815" s="56"/>
      <c r="CG815" s="56"/>
      <c r="CH815" s="56"/>
      <c r="CI815" s="56"/>
      <c r="CJ815" s="56"/>
      <c r="CK815" s="56"/>
      <c r="CL815" s="56"/>
      <c r="CM815" s="56"/>
      <c r="CN815" s="56"/>
      <c r="CO815" s="56"/>
      <c r="CP815" s="56"/>
      <c r="CQ815" s="56"/>
      <c r="CR815" s="56"/>
      <c r="CS815" s="56"/>
      <c r="CT815" s="56"/>
      <c r="CU815" s="56"/>
      <c r="CV815" s="56"/>
      <c r="CW815" s="56"/>
      <c r="CX815" s="56"/>
      <c r="CY815" s="56"/>
      <c r="CZ815" s="56"/>
      <c r="DA815" s="56"/>
      <c r="DB815" s="56"/>
      <c r="DC815" s="56"/>
      <c r="DD815" s="56"/>
      <c r="DE815" s="56"/>
      <c r="DF815" s="56"/>
      <c r="DG815" s="56"/>
      <c r="DH815" s="56"/>
      <c r="DI815" s="56"/>
      <c r="DJ815" s="56"/>
      <c r="DK815" s="56"/>
      <c r="DL815" s="56"/>
      <c r="DM815" s="56"/>
      <c r="DN815" s="56"/>
      <c r="DO815" s="56"/>
      <c r="DP815" s="56"/>
      <c r="DQ815" s="56"/>
      <c r="DR815" s="56"/>
      <c r="DS815" s="56"/>
      <c r="DT815" s="56"/>
      <c r="DU815" s="56"/>
      <c r="DV815" s="56"/>
      <c r="DW815" s="56"/>
      <c r="DX815" s="56"/>
      <c r="DY815" s="56"/>
      <c r="DZ815" s="56"/>
      <c r="EA815" s="56"/>
      <c r="EB815" s="56"/>
      <c r="EC815" s="56"/>
      <c r="ED815" s="56"/>
      <c r="EE815" s="56"/>
      <c r="EF815" s="56"/>
      <c r="EG815" s="56"/>
      <c r="EH815" s="56"/>
      <c r="EI815" s="56"/>
      <c r="EJ815" s="56"/>
      <c r="EK815" s="56"/>
      <c r="EL815" s="56"/>
      <c r="EM815" s="56"/>
      <c r="EN815" s="56"/>
      <c r="EO815" s="56"/>
      <c r="EP815" s="56"/>
      <c r="EQ815" s="56"/>
      <c r="ER815" s="56"/>
      <c r="ES815" s="56"/>
      <c r="ET815" s="56"/>
      <c r="EU815" s="56"/>
      <c r="EV815" s="56"/>
      <c r="EW815" s="56"/>
      <c r="EX815" s="56"/>
      <c r="EY815" s="56"/>
      <c r="EZ815" s="56"/>
      <c r="FA815" s="56"/>
      <c r="FB815" s="56"/>
      <c r="FC815" s="56"/>
      <c r="FD815" s="56"/>
      <c r="FE815" s="56"/>
      <c r="FF815" s="56"/>
      <c r="FG815" s="56"/>
      <c r="FH815" s="56"/>
      <c r="FI815" s="56"/>
      <c r="FJ815" s="56"/>
      <c r="FK815" s="56"/>
      <c r="FL815" s="56"/>
      <c r="FM815" s="56"/>
      <c r="FN815" s="56"/>
      <c r="FO815" s="56"/>
      <c r="FP815" s="56"/>
      <c r="FQ815" s="56"/>
      <c r="FR815" s="56"/>
      <c r="FS815" s="56"/>
      <c r="FT815" s="56"/>
      <c r="FU815" s="56"/>
      <c r="FV815" s="56"/>
      <c r="FW815" s="56"/>
      <c r="FX815" s="56"/>
      <c r="FY815" s="56"/>
      <c r="FZ815" s="56"/>
      <c r="GA815" s="56"/>
      <c r="GB815" s="56"/>
      <c r="GC815" s="56"/>
      <c r="GD815" s="56"/>
      <c r="GE815" s="56"/>
      <c r="GF815" s="56"/>
      <c r="GG815" s="56"/>
      <c r="GH815" s="56"/>
      <c r="GI815" s="56"/>
      <c r="GJ815" s="56"/>
      <c r="GK815" s="56"/>
      <c r="GL815" s="56"/>
      <c r="GM815" s="56"/>
      <c r="GN815" s="56"/>
      <c r="GO815" s="56"/>
      <c r="GP815" s="56"/>
      <c r="GQ815" s="56"/>
      <c r="GR815" s="56"/>
      <c r="GS815" s="56"/>
      <c r="GT815" s="56"/>
      <c r="GU815" s="56"/>
      <c r="GV815" s="56"/>
      <c r="GW815" s="56"/>
      <c r="GX815" s="56"/>
      <c r="GY815" s="56"/>
      <c r="GZ815" s="56"/>
      <c r="HA815" s="56"/>
      <c r="HB815" s="56"/>
      <c r="HC815" s="56"/>
      <c r="HD815" s="56"/>
      <c r="HE815" s="56"/>
      <c r="HF815" s="56"/>
      <c r="HG815" s="56"/>
      <c r="HH815" s="56"/>
      <c r="HI815" s="56"/>
      <c r="HJ815" s="56"/>
      <c r="HK815" s="56"/>
      <c r="HL815" s="56"/>
      <c r="HM815" s="56"/>
      <c r="HN815" s="56"/>
      <c r="HO815" s="56"/>
      <c r="HP815" s="56"/>
      <c r="HQ815" s="56"/>
      <c r="HR815" s="56"/>
      <c r="HS815" s="56"/>
      <c r="HT815" s="56"/>
      <c r="HU815" s="56"/>
      <c r="HV815" s="56"/>
      <c r="HW815" s="56"/>
      <c r="HX815" s="56"/>
      <c r="HY815" s="56"/>
      <c r="HZ815" s="56"/>
      <c r="IA815" s="56"/>
      <c r="IB815" s="56"/>
      <c r="IC815" s="56"/>
      <c r="ID815" s="56"/>
      <c r="IE815" s="56"/>
      <c r="IF815" s="56"/>
      <c r="IG815" s="56"/>
      <c r="IH815" s="56"/>
      <c r="II815" s="56"/>
    </row>
    <row r="816" spans="3:243" x14ac:dyDescent="0.25">
      <c r="C816" s="56"/>
      <c r="D816" s="56"/>
      <c r="E816" s="56"/>
      <c r="F816" s="354"/>
      <c r="G816" s="354"/>
      <c r="H816" s="56"/>
      <c r="I816" s="56"/>
      <c r="J816" s="56"/>
      <c r="K816" s="56"/>
      <c r="L816" s="56"/>
      <c r="M816" s="598"/>
      <c r="N816" s="56"/>
      <c r="O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c r="BY816" s="56"/>
      <c r="BZ816" s="56"/>
      <c r="CA816" s="56"/>
      <c r="CB816" s="56"/>
      <c r="CC816" s="56"/>
      <c r="CD816" s="56"/>
      <c r="CE816" s="56"/>
      <c r="CF816" s="56"/>
      <c r="CG816" s="56"/>
      <c r="CH816" s="56"/>
      <c r="CI816" s="56"/>
      <c r="CJ816" s="56"/>
      <c r="CK816" s="56"/>
      <c r="CL816" s="56"/>
      <c r="CM816" s="56"/>
      <c r="CN816" s="56"/>
      <c r="CO816" s="56"/>
      <c r="CP816" s="56"/>
      <c r="CQ816" s="56"/>
      <c r="CR816" s="56"/>
      <c r="CS816" s="56"/>
      <c r="CT816" s="56"/>
      <c r="CU816" s="56"/>
      <c r="CV816" s="56"/>
      <c r="CW816" s="56"/>
      <c r="CX816" s="56"/>
      <c r="CY816" s="56"/>
      <c r="CZ816" s="56"/>
      <c r="DA816" s="56"/>
      <c r="DB816" s="56"/>
      <c r="DC816" s="56"/>
      <c r="DD816" s="56"/>
      <c r="DE816" s="56"/>
      <c r="DF816" s="56"/>
      <c r="DG816" s="56"/>
      <c r="DH816" s="56"/>
      <c r="DI816" s="56"/>
      <c r="DJ816" s="56"/>
      <c r="DK816" s="56"/>
      <c r="DL816" s="56"/>
      <c r="DM816" s="56"/>
      <c r="DN816" s="56"/>
      <c r="DO816" s="56"/>
      <c r="DP816" s="56"/>
      <c r="DQ816" s="56"/>
      <c r="DR816" s="56"/>
      <c r="DS816" s="56"/>
      <c r="DT816" s="56"/>
      <c r="DU816" s="56"/>
      <c r="DV816" s="56"/>
      <c r="DW816" s="56"/>
      <c r="DX816" s="56"/>
      <c r="DY816" s="56"/>
      <c r="DZ816" s="56"/>
      <c r="EA816" s="56"/>
      <c r="EB816" s="56"/>
      <c r="EC816" s="56"/>
      <c r="ED816" s="56"/>
      <c r="EE816" s="56"/>
      <c r="EF816" s="56"/>
      <c r="EG816" s="56"/>
      <c r="EH816" s="56"/>
      <c r="EI816" s="56"/>
      <c r="EJ816" s="56"/>
      <c r="EK816" s="56"/>
      <c r="EL816" s="56"/>
      <c r="EM816" s="56"/>
      <c r="EN816" s="56"/>
      <c r="EO816" s="56"/>
      <c r="EP816" s="56"/>
      <c r="EQ816" s="56"/>
      <c r="ER816" s="56"/>
      <c r="ES816" s="56"/>
      <c r="ET816" s="56"/>
      <c r="EU816" s="56"/>
      <c r="EV816" s="56"/>
      <c r="EW816" s="56"/>
      <c r="EX816" s="56"/>
      <c r="EY816" s="56"/>
      <c r="EZ816" s="56"/>
      <c r="FA816" s="56"/>
      <c r="FB816" s="56"/>
      <c r="FC816" s="56"/>
      <c r="FD816" s="56"/>
      <c r="FE816" s="56"/>
      <c r="FF816" s="56"/>
      <c r="FG816" s="56"/>
      <c r="FH816" s="56"/>
      <c r="FI816" s="56"/>
      <c r="FJ816" s="56"/>
      <c r="FK816" s="56"/>
      <c r="FL816" s="56"/>
      <c r="FM816" s="56"/>
      <c r="FN816" s="56"/>
      <c r="FO816" s="56"/>
      <c r="FP816" s="56"/>
      <c r="FQ816" s="56"/>
      <c r="FR816" s="56"/>
      <c r="FS816" s="56"/>
      <c r="FT816" s="56"/>
      <c r="FU816" s="56"/>
      <c r="FV816" s="56"/>
      <c r="FW816" s="56"/>
      <c r="FX816" s="56"/>
      <c r="FY816" s="56"/>
      <c r="FZ816" s="56"/>
      <c r="GA816" s="56"/>
      <c r="GB816" s="56"/>
      <c r="GC816" s="56"/>
      <c r="GD816" s="56"/>
      <c r="GE816" s="56"/>
      <c r="GF816" s="56"/>
      <c r="GG816" s="56"/>
      <c r="GH816" s="56"/>
      <c r="GI816" s="56"/>
      <c r="GJ816" s="56"/>
      <c r="GK816" s="56"/>
      <c r="GL816" s="56"/>
      <c r="GM816" s="56"/>
      <c r="GN816" s="56"/>
      <c r="GO816" s="56"/>
      <c r="GP816" s="56"/>
      <c r="GQ816" s="56"/>
      <c r="GR816" s="56"/>
      <c r="GS816" s="56"/>
      <c r="GT816" s="56"/>
      <c r="GU816" s="56"/>
      <c r="GV816" s="56"/>
      <c r="GW816" s="56"/>
      <c r="GX816" s="56"/>
      <c r="GY816" s="56"/>
      <c r="GZ816" s="56"/>
      <c r="HA816" s="56"/>
      <c r="HB816" s="56"/>
      <c r="HC816" s="56"/>
      <c r="HD816" s="56"/>
      <c r="HE816" s="56"/>
      <c r="HF816" s="56"/>
      <c r="HG816" s="56"/>
      <c r="HH816" s="56"/>
      <c r="HI816" s="56"/>
      <c r="HJ816" s="56"/>
      <c r="HK816" s="56"/>
      <c r="HL816" s="56"/>
      <c r="HM816" s="56"/>
      <c r="HN816" s="56"/>
      <c r="HO816" s="56"/>
      <c r="HP816" s="56"/>
      <c r="HQ816" s="56"/>
      <c r="HR816" s="56"/>
      <c r="HS816" s="56"/>
      <c r="HT816" s="56"/>
      <c r="HU816" s="56"/>
      <c r="HV816" s="56"/>
      <c r="HW816" s="56"/>
      <c r="HX816" s="56"/>
      <c r="HY816" s="56"/>
      <c r="HZ816" s="56"/>
      <c r="IA816" s="56"/>
      <c r="IB816" s="56"/>
      <c r="IC816" s="56"/>
      <c r="ID816" s="56"/>
      <c r="IE816" s="56"/>
      <c r="IF816" s="56"/>
      <c r="IG816" s="56"/>
      <c r="IH816" s="56"/>
      <c r="II816" s="56"/>
    </row>
    <row r="817" spans="3:243" x14ac:dyDescent="0.25">
      <c r="C817" s="56"/>
      <c r="D817" s="56"/>
      <c r="E817" s="56"/>
      <c r="F817" s="354"/>
      <c r="G817" s="354"/>
      <c r="H817" s="56"/>
      <c r="I817" s="56"/>
      <c r="J817" s="56"/>
      <c r="K817" s="56"/>
      <c r="L817" s="56"/>
      <c r="M817" s="598"/>
      <c r="N817" s="56"/>
      <c r="O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c r="BY817" s="56"/>
      <c r="BZ817" s="56"/>
      <c r="CA817" s="56"/>
      <c r="CB817" s="56"/>
      <c r="CC817" s="56"/>
      <c r="CD817" s="56"/>
      <c r="CE817" s="56"/>
      <c r="CF817" s="56"/>
      <c r="CG817" s="56"/>
      <c r="CH817" s="56"/>
      <c r="CI817" s="56"/>
      <c r="CJ817" s="56"/>
      <c r="CK817" s="56"/>
      <c r="CL817" s="56"/>
      <c r="CM817" s="56"/>
      <c r="CN817" s="56"/>
      <c r="CO817" s="56"/>
      <c r="CP817" s="56"/>
      <c r="CQ817" s="56"/>
      <c r="CR817" s="56"/>
      <c r="CS817" s="56"/>
      <c r="CT817" s="56"/>
      <c r="CU817" s="56"/>
      <c r="CV817" s="56"/>
      <c r="CW817" s="56"/>
      <c r="CX817" s="56"/>
      <c r="CY817" s="56"/>
      <c r="CZ817" s="56"/>
      <c r="DA817" s="56"/>
      <c r="DB817" s="56"/>
      <c r="DC817" s="56"/>
      <c r="DD817" s="56"/>
      <c r="DE817" s="56"/>
      <c r="DF817" s="56"/>
      <c r="DG817" s="56"/>
      <c r="DH817" s="56"/>
      <c r="DI817" s="56"/>
      <c r="DJ817" s="56"/>
      <c r="DK817" s="56"/>
      <c r="DL817" s="56"/>
      <c r="DM817" s="56"/>
      <c r="DN817" s="56"/>
      <c r="DO817" s="56"/>
      <c r="DP817" s="56"/>
      <c r="DQ817" s="56"/>
      <c r="DR817" s="56"/>
      <c r="DS817" s="56"/>
      <c r="DT817" s="56"/>
      <c r="DU817" s="56"/>
      <c r="DV817" s="56"/>
      <c r="DW817" s="56"/>
      <c r="DX817" s="56"/>
      <c r="DY817" s="56"/>
      <c r="DZ817" s="56"/>
      <c r="EA817" s="56"/>
      <c r="EB817" s="56"/>
      <c r="EC817" s="56"/>
      <c r="ED817" s="56"/>
      <c r="EE817" s="56"/>
      <c r="EF817" s="56"/>
      <c r="EG817" s="56"/>
      <c r="EH817" s="56"/>
      <c r="EI817" s="56"/>
      <c r="EJ817" s="56"/>
      <c r="EK817" s="56"/>
      <c r="EL817" s="56"/>
      <c r="EM817" s="56"/>
      <c r="EN817" s="56"/>
      <c r="EO817" s="56"/>
      <c r="EP817" s="56"/>
      <c r="EQ817" s="56"/>
      <c r="ER817" s="56"/>
      <c r="ES817" s="56"/>
      <c r="ET817" s="56"/>
      <c r="EU817" s="56"/>
      <c r="EV817" s="56"/>
      <c r="EW817" s="56"/>
      <c r="EX817" s="56"/>
      <c r="EY817" s="56"/>
      <c r="EZ817" s="56"/>
      <c r="FA817" s="56"/>
      <c r="FB817" s="56"/>
      <c r="FC817" s="56"/>
      <c r="FD817" s="56"/>
      <c r="FE817" s="56"/>
      <c r="FF817" s="56"/>
      <c r="FG817" s="56"/>
      <c r="FH817" s="56"/>
      <c r="FI817" s="56"/>
      <c r="FJ817" s="56"/>
      <c r="FK817" s="56"/>
      <c r="FL817" s="56"/>
      <c r="FM817" s="56"/>
      <c r="FN817" s="56"/>
      <c r="FO817" s="56"/>
      <c r="FP817" s="56"/>
      <c r="FQ817" s="56"/>
      <c r="FR817" s="56"/>
      <c r="FS817" s="56"/>
      <c r="FT817" s="56"/>
      <c r="FU817" s="56"/>
      <c r="FV817" s="56"/>
      <c r="FW817" s="56"/>
      <c r="FX817" s="56"/>
      <c r="FY817" s="56"/>
      <c r="FZ817" s="56"/>
      <c r="GA817" s="56"/>
      <c r="GB817" s="56"/>
      <c r="GC817" s="56"/>
      <c r="GD817" s="56"/>
      <c r="GE817" s="56"/>
      <c r="GF817" s="56"/>
      <c r="GG817" s="56"/>
      <c r="GH817" s="56"/>
      <c r="GI817" s="56"/>
      <c r="GJ817" s="56"/>
      <c r="GK817" s="56"/>
      <c r="GL817" s="56"/>
      <c r="GM817" s="56"/>
      <c r="GN817" s="56"/>
      <c r="GO817" s="56"/>
      <c r="GP817" s="56"/>
      <c r="GQ817" s="56"/>
      <c r="GR817" s="56"/>
      <c r="GS817" s="56"/>
      <c r="GT817" s="56"/>
      <c r="GU817" s="56"/>
      <c r="GV817" s="56"/>
      <c r="GW817" s="56"/>
      <c r="GX817" s="56"/>
      <c r="GY817" s="56"/>
      <c r="GZ817" s="56"/>
      <c r="HA817" s="56"/>
      <c r="HB817" s="56"/>
      <c r="HC817" s="56"/>
      <c r="HD817" s="56"/>
      <c r="HE817" s="56"/>
      <c r="HF817" s="56"/>
      <c r="HG817" s="56"/>
      <c r="HH817" s="56"/>
      <c r="HI817" s="56"/>
      <c r="HJ817" s="56"/>
      <c r="HK817" s="56"/>
      <c r="HL817" s="56"/>
      <c r="HM817" s="56"/>
      <c r="HN817" s="56"/>
      <c r="HO817" s="56"/>
      <c r="HP817" s="56"/>
      <c r="HQ817" s="56"/>
      <c r="HR817" s="56"/>
      <c r="HS817" s="56"/>
      <c r="HT817" s="56"/>
      <c r="HU817" s="56"/>
      <c r="HV817" s="56"/>
      <c r="HW817" s="56"/>
      <c r="HX817" s="56"/>
      <c r="HY817" s="56"/>
      <c r="HZ817" s="56"/>
      <c r="IA817" s="56"/>
      <c r="IB817" s="56"/>
      <c r="IC817" s="56"/>
      <c r="ID817" s="56"/>
      <c r="IE817" s="56"/>
      <c r="IF817" s="56"/>
      <c r="IG817" s="56"/>
      <c r="IH817" s="56"/>
      <c r="II817" s="56"/>
    </row>
    <row r="818" spans="3:243" x14ac:dyDescent="0.25">
      <c r="C818" s="56"/>
      <c r="D818" s="56"/>
      <c r="E818" s="56"/>
      <c r="F818" s="354"/>
      <c r="G818" s="354"/>
      <c r="H818" s="56"/>
      <c r="I818" s="56"/>
      <c r="J818" s="56"/>
      <c r="K818" s="56"/>
      <c r="L818" s="56"/>
      <c r="M818" s="598"/>
      <c r="N818" s="56"/>
      <c r="O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c r="BY818" s="56"/>
      <c r="BZ818" s="56"/>
      <c r="CA818" s="56"/>
      <c r="CB818" s="56"/>
      <c r="CC818" s="56"/>
      <c r="CD818" s="56"/>
      <c r="CE818" s="56"/>
      <c r="CF818" s="56"/>
      <c r="CG818" s="56"/>
      <c r="CH818" s="56"/>
      <c r="CI818" s="56"/>
      <c r="CJ818" s="56"/>
      <c r="CK818" s="56"/>
      <c r="CL818" s="56"/>
      <c r="CM818" s="56"/>
      <c r="CN818" s="56"/>
      <c r="CO818" s="56"/>
      <c r="CP818" s="56"/>
      <c r="CQ818" s="56"/>
      <c r="CR818" s="56"/>
      <c r="CS818" s="56"/>
      <c r="CT818" s="56"/>
      <c r="CU818" s="56"/>
      <c r="CV818" s="56"/>
      <c r="CW818" s="56"/>
      <c r="CX818" s="56"/>
      <c r="CY818" s="56"/>
      <c r="CZ818" s="56"/>
      <c r="DA818" s="56"/>
      <c r="DB818" s="56"/>
      <c r="DC818" s="56"/>
      <c r="DD818" s="56"/>
      <c r="DE818" s="56"/>
      <c r="DF818" s="56"/>
      <c r="DG818" s="56"/>
      <c r="DH818" s="56"/>
      <c r="DI818" s="56"/>
      <c r="DJ818" s="56"/>
      <c r="DK818" s="56"/>
      <c r="DL818" s="56"/>
      <c r="DM818" s="56"/>
      <c r="DN818" s="56"/>
      <c r="DO818" s="56"/>
      <c r="DP818" s="56"/>
      <c r="DQ818" s="56"/>
      <c r="DR818" s="56"/>
      <c r="DS818" s="56"/>
      <c r="DT818" s="56"/>
      <c r="DU818" s="56"/>
      <c r="DV818" s="56"/>
      <c r="DW818" s="56"/>
      <c r="DX818" s="56"/>
      <c r="DY818" s="56"/>
      <c r="DZ818" s="56"/>
      <c r="EA818" s="56"/>
      <c r="EB818" s="56"/>
      <c r="EC818" s="56"/>
      <c r="ED818" s="56"/>
      <c r="EE818" s="56"/>
      <c r="EF818" s="56"/>
      <c r="EG818" s="56"/>
      <c r="EH818" s="56"/>
      <c r="EI818" s="56"/>
      <c r="EJ818" s="56"/>
      <c r="EK818" s="56"/>
      <c r="EL818" s="56"/>
      <c r="EM818" s="56"/>
      <c r="EN818" s="56"/>
      <c r="EO818" s="56"/>
      <c r="EP818" s="56"/>
      <c r="EQ818" s="56"/>
      <c r="ER818" s="56"/>
      <c r="ES818" s="56"/>
      <c r="ET818" s="56"/>
      <c r="EU818" s="56"/>
      <c r="EV818" s="56"/>
      <c r="EW818" s="56"/>
      <c r="EX818" s="56"/>
      <c r="EY818" s="56"/>
      <c r="EZ818" s="56"/>
      <c r="FA818" s="56"/>
      <c r="FB818" s="56"/>
      <c r="FC818" s="56"/>
      <c r="FD818" s="56"/>
      <c r="FE818" s="56"/>
      <c r="FF818" s="56"/>
      <c r="FG818" s="56"/>
      <c r="FH818" s="56"/>
      <c r="FI818" s="56"/>
      <c r="FJ818" s="56"/>
      <c r="FK818" s="56"/>
      <c r="FL818" s="56"/>
      <c r="FM818" s="56"/>
      <c r="FN818" s="56"/>
      <c r="FO818" s="56"/>
      <c r="FP818" s="56"/>
      <c r="FQ818" s="56"/>
      <c r="FR818" s="56"/>
      <c r="FS818" s="56"/>
      <c r="FT818" s="56"/>
      <c r="FU818" s="56"/>
      <c r="FV818" s="56"/>
      <c r="FW818" s="56"/>
      <c r="FX818" s="56"/>
      <c r="FY818" s="56"/>
      <c r="FZ818" s="56"/>
      <c r="GA818" s="56"/>
      <c r="GB818" s="56"/>
      <c r="GC818" s="56"/>
      <c r="GD818" s="56"/>
      <c r="GE818" s="56"/>
      <c r="GF818" s="56"/>
      <c r="GG818" s="56"/>
      <c r="GH818" s="56"/>
      <c r="GI818" s="56"/>
      <c r="GJ818" s="56"/>
      <c r="GK818" s="56"/>
      <c r="GL818" s="56"/>
      <c r="GM818" s="56"/>
      <c r="GN818" s="56"/>
      <c r="GO818" s="56"/>
      <c r="GP818" s="56"/>
      <c r="GQ818" s="56"/>
      <c r="GR818" s="56"/>
      <c r="GS818" s="56"/>
      <c r="GT818" s="56"/>
      <c r="GU818" s="56"/>
      <c r="GV818" s="56"/>
      <c r="GW818" s="56"/>
      <c r="GX818" s="56"/>
      <c r="GY818" s="56"/>
      <c r="GZ818" s="56"/>
      <c r="HA818" s="56"/>
      <c r="HB818" s="56"/>
      <c r="HC818" s="56"/>
      <c r="HD818" s="56"/>
      <c r="HE818" s="56"/>
      <c r="HF818" s="56"/>
      <c r="HG818" s="56"/>
      <c r="HH818" s="56"/>
      <c r="HI818" s="56"/>
      <c r="HJ818" s="56"/>
      <c r="HK818" s="56"/>
      <c r="HL818" s="56"/>
      <c r="HM818" s="56"/>
      <c r="HN818" s="56"/>
      <c r="HO818" s="56"/>
      <c r="HP818" s="56"/>
      <c r="HQ818" s="56"/>
      <c r="HR818" s="56"/>
      <c r="HS818" s="56"/>
      <c r="HT818" s="56"/>
      <c r="HU818" s="56"/>
      <c r="HV818" s="56"/>
      <c r="HW818" s="56"/>
      <c r="HX818" s="56"/>
      <c r="HY818" s="56"/>
      <c r="HZ818" s="56"/>
      <c r="IA818" s="56"/>
      <c r="IB818" s="56"/>
      <c r="IC818" s="56"/>
      <c r="ID818" s="56"/>
      <c r="IE818" s="56"/>
      <c r="IF818" s="56"/>
      <c r="IG818" s="56"/>
      <c r="IH818" s="56"/>
      <c r="II818" s="56"/>
    </row>
    <row r="819" spans="3:243" x14ac:dyDescent="0.25">
      <c r="C819" s="56"/>
      <c r="D819" s="56"/>
      <c r="E819" s="56"/>
      <c r="F819" s="354"/>
      <c r="G819" s="354"/>
      <c r="H819" s="56"/>
      <c r="I819" s="56"/>
      <c r="J819" s="56"/>
      <c r="K819" s="56"/>
      <c r="L819" s="56"/>
      <c r="M819" s="598"/>
      <c r="N819" s="56"/>
      <c r="O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c r="BY819" s="56"/>
      <c r="BZ819" s="56"/>
      <c r="CA819" s="56"/>
      <c r="CB819" s="56"/>
      <c r="CC819" s="56"/>
      <c r="CD819" s="56"/>
      <c r="CE819" s="56"/>
      <c r="CF819" s="56"/>
      <c r="CG819" s="56"/>
      <c r="CH819" s="56"/>
      <c r="CI819" s="56"/>
      <c r="CJ819" s="56"/>
      <c r="CK819" s="56"/>
      <c r="CL819" s="56"/>
      <c r="CM819" s="56"/>
      <c r="CN819" s="56"/>
      <c r="CO819" s="56"/>
      <c r="CP819" s="56"/>
      <c r="CQ819" s="56"/>
      <c r="CR819" s="56"/>
      <c r="CS819" s="56"/>
      <c r="CT819" s="56"/>
      <c r="CU819" s="56"/>
      <c r="CV819" s="56"/>
      <c r="CW819" s="56"/>
      <c r="CX819" s="56"/>
      <c r="CY819" s="56"/>
      <c r="CZ819" s="56"/>
      <c r="DA819" s="56"/>
      <c r="DB819" s="56"/>
      <c r="DC819" s="56"/>
      <c r="DD819" s="56"/>
      <c r="DE819" s="56"/>
      <c r="DF819" s="56"/>
      <c r="DG819" s="56"/>
      <c r="DH819" s="56"/>
      <c r="DI819" s="56"/>
      <c r="DJ819" s="56"/>
      <c r="DK819" s="56"/>
      <c r="DL819" s="56"/>
      <c r="DM819" s="56"/>
      <c r="DN819" s="56"/>
      <c r="DO819" s="56"/>
      <c r="DP819" s="56"/>
      <c r="DQ819" s="56"/>
      <c r="DR819" s="56"/>
      <c r="DS819" s="56"/>
      <c r="DT819" s="56"/>
      <c r="DU819" s="56"/>
      <c r="DV819" s="56"/>
      <c r="DW819" s="56"/>
      <c r="DX819" s="56"/>
      <c r="DY819" s="56"/>
      <c r="DZ819" s="56"/>
      <c r="EA819" s="56"/>
      <c r="EB819" s="56"/>
      <c r="EC819" s="56"/>
      <c r="ED819" s="56"/>
      <c r="EE819" s="56"/>
      <c r="EF819" s="56"/>
      <c r="EG819" s="56"/>
      <c r="EH819" s="56"/>
      <c r="EI819" s="56"/>
      <c r="EJ819" s="56"/>
      <c r="EK819" s="56"/>
      <c r="EL819" s="56"/>
      <c r="EM819" s="56"/>
      <c r="EN819" s="56"/>
      <c r="EO819" s="56"/>
      <c r="EP819" s="56"/>
      <c r="EQ819" s="56"/>
      <c r="ER819" s="56"/>
      <c r="ES819" s="56"/>
      <c r="ET819" s="56"/>
      <c r="EU819" s="56"/>
      <c r="EV819" s="56"/>
      <c r="EW819" s="56"/>
      <c r="EX819" s="56"/>
      <c r="EY819" s="56"/>
      <c r="EZ819" s="56"/>
      <c r="FA819" s="56"/>
      <c r="FB819" s="56"/>
      <c r="FC819" s="56"/>
      <c r="FD819" s="56"/>
      <c r="FE819" s="56"/>
      <c r="FF819" s="56"/>
      <c r="FG819" s="56"/>
      <c r="FH819" s="56"/>
      <c r="FI819" s="56"/>
      <c r="FJ819" s="56"/>
      <c r="FK819" s="56"/>
      <c r="FL819" s="56"/>
      <c r="FM819" s="56"/>
      <c r="FN819" s="56"/>
      <c r="FO819" s="56"/>
      <c r="FP819" s="56"/>
      <c r="FQ819" s="56"/>
      <c r="FR819" s="56"/>
      <c r="FS819" s="56"/>
      <c r="FT819" s="56"/>
      <c r="FU819" s="56"/>
      <c r="FV819" s="56"/>
      <c r="FW819" s="56"/>
      <c r="FX819" s="56"/>
      <c r="FY819" s="56"/>
      <c r="FZ819" s="56"/>
      <c r="GA819" s="56"/>
      <c r="GB819" s="56"/>
      <c r="GC819" s="56"/>
      <c r="GD819" s="56"/>
      <c r="GE819" s="56"/>
      <c r="GF819" s="56"/>
      <c r="GG819" s="56"/>
      <c r="GH819" s="56"/>
      <c r="GI819" s="56"/>
      <c r="GJ819" s="56"/>
      <c r="GK819" s="56"/>
      <c r="GL819" s="56"/>
      <c r="GM819" s="56"/>
      <c r="GN819" s="56"/>
      <c r="GO819" s="56"/>
      <c r="GP819" s="56"/>
      <c r="GQ819" s="56"/>
      <c r="GR819" s="56"/>
      <c r="GS819" s="56"/>
      <c r="GT819" s="56"/>
      <c r="GU819" s="56"/>
      <c r="GV819" s="56"/>
      <c r="GW819" s="56"/>
      <c r="GX819" s="56"/>
      <c r="GY819" s="56"/>
      <c r="GZ819" s="56"/>
      <c r="HA819" s="56"/>
      <c r="HB819" s="56"/>
      <c r="HC819" s="56"/>
      <c r="HD819" s="56"/>
      <c r="HE819" s="56"/>
      <c r="HF819" s="56"/>
      <c r="HG819" s="56"/>
      <c r="HH819" s="56"/>
      <c r="HI819" s="56"/>
      <c r="HJ819" s="56"/>
      <c r="HK819" s="56"/>
      <c r="HL819" s="56"/>
      <c r="HM819" s="56"/>
      <c r="HN819" s="56"/>
      <c r="HO819" s="56"/>
      <c r="HP819" s="56"/>
      <c r="HQ819" s="56"/>
      <c r="HR819" s="56"/>
      <c r="HS819" s="56"/>
      <c r="HT819" s="56"/>
      <c r="HU819" s="56"/>
      <c r="HV819" s="56"/>
      <c r="HW819" s="56"/>
      <c r="HX819" s="56"/>
      <c r="HY819" s="56"/>
      <c r="HZ819" s="56"/>
      <c r="IA819" s="56"/>
      <c r="IB819" s="56"/>
      <c r="IC819" s="56"/>
      <c r="ID819" s="56"/>
      <c r="IE819" s="56"/>
      <c r="IF819" s="56"/>
      <c r="IG819" s="56"/>
      <c r="IH819" s="56"/>
      <c r="II819" s="56"/>
    </row>
    <row r="820" spans="3:243" x14ac:dyDescent="0.25">
      <c r="C820" s="56"/>
      <c r="D820" s="56"/>
      <c r="E820" s="56"/>
      <c r="F820" s="354"/>
      <c r="G820" s="354"/>
      <c r="H820" s="56"/>
      <c r="I820" s="56"/>
      <c r="J820" s="56"/>
      <c r="K820" s="56"/>
      <c r="L820" s="56"/>
      <c r="M820" s="598"/>
      <c r="N820" s="56"/>
      <c r="O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c r="DN820" s="56"/>
      <c r="DO820" s="56"/>
      <c r="DP820" s="56"/>
      <c r="DQ820" s="56"/>
      <c r="DR820" s="56"/>
      <c r="DS820" s="56"/>
      <c r="DT820" s="56"/>
      <c r="DU820" s="56"/>
      <c r="DV820" s="56"/>
      <c r="DW820" s="56"/>
      <c r="DX820" s="56"/>
      <c r="DY820" s="56"/>
      <c r="DZ820" s="56"/>
      <c r="EA820" s="56"/>
      <c r="EB820" s="56"/>
      <c r="EC820" s="56"/>
      <c r="ED820" s="56"/>
      <c r="EE820" s="56"/>
      <c r="EF820" s="56"/>
      <c r="EG820" s="56"/>
      <c r="EH820" s="56"/>
      <c r="EI820" s="56"/>
      <c r="EJ820" s="56"/>
      <c r="EK820" s="56"/>
      <c r="EL820" s="56"/>
      <c r="EM820" s="56"/>
      <c r="EN820" s="56"/>
      <c r="EO820" s="56"/>
      <c r="EP820" s="56"/>
      <c r="EQ820" s="56"/>
      <c r="ER820" s="56"/>
      <c r="ES820" s="56"/>
      <c r="ET820" s="56"/>
      <c r="EU820" s="56"/>
      <c r="EV820" s="56"/>
      <c r="EW820" s="56"/>
      <c r="EX820" s="56"/>
      <c r="EY820" s="56"/>
      <c r="EZ820" s="56"/>
      <c r="FA820" s="56"/>
      <c r="FB820" s="56"/>
      <c r="FC820" s="56"/>
      <c r="FD820" s="56"/>
      <c r="FE820" s="56"/>
      <c r="FF820" s="56"/>
      <c r="FG820" s="56"/>
      <c r="FH820" s="56"/>
      <c r="FI820" s="56"/>
      <c r="FJ820" s="56"/>
      <c r="FK820" s="56"/>
      <c r="FL820" s="56"/>
      <c r="FM820" s="56"/>
      <c r="FN820" s="56"/>
      <c r="FO820" s="56"/>
      <c r="FP820" s="56"/>
      <c r="FQ820" s="56"/>
      <c r="FR820" s="56"/>
      <c r="FS820" s="56"/>
      <c r="FT820" s="56"/>
      <c r="FU820" s="56"/>
      <c r="FV820" s="56"/>
      <c r="FW820" s="56"/>
      <c r="FX820" s="56"/>
      <c r="FY820" s="56"/>
      <c r="FZ820" s="56"/>
      <c r="GA820" s="56"/>
      <c r="GB820" s="56"/>
      <c r="GC820" s="56"/>
      <c r="GD820" s="56"/>
      <c r="GE820" s="56"/>
      <c r="GF820" s="56"/>
      <c r="GG820" s="56"/>
      <c r="GH820" s="56"/>
      <c r="GI820" s="56"/>
      <c r="GJ820" s="56"/>
      <c r="GK820" s="56"/>
      <c r="GL820" s="56"/>
      <c r="GM820" s="56"/>
      <c r="GN820" s="56"/>
      <c r="GO820" s="56"/>
      <c r="GP820" s="56"/>
      <c r="GQ820" s="56"/>
      <c r="GR820" s="56"/>
      <c r="GS820" s="56"/>
      <c r="GT820" s="56"/>
      <c r="GU820" s="56"/>
      <c r="GV820" s="56"/>
      <c r="GW820" s="56"/>
      <c r="GX820" s="56"/>
      <c r="GY820" s="56"/>
      <c r="GZ820" s="56"/>
      <c r="HA820" s="56"/>
      <c r="HB820" s="56"/>
      <c r="HC820" s="56"/>
      <c r="HD820" s="56"/>
      <c r="HE820" s="56"/>
      <c r="HF820" s="56"/>
      <c r="HG820" s="56"/>
      <c r="HH820" s="56"/>
      <c r="HI820" s="56"/>
      <c r="HJ820" s="56"/>
      <c r="HK820" s="56"/>
      <c r="HL820" s="56"/>
      <c r="HM820" s="56"/>
      <c r="HN820" s="56"/>
      <c r="HO820" s="56"/>
      <c r="HP820" s="56"/>
      <c r="HQ820" s="56"/>
      <c r="HR820" s="56"/>
      <c r="HS820" s="56"/>
      <c r="HT820" s="56"/>
      <c r="HU820" s="56"/>
      <c r="HV820" s="56"/>
      <c r="HW820" s="56"/>
      <c r="HX820" s="56"/>
      <c r="HY820" s="56"/>
      <c r="HZ820" s="56"/>
      <c r="IA820" s="56"/>
      <c r="IB820" s="56"/>
      <c r="IC820" s="56"/>
      <c r="ID820" s="56"/>
      <c r="IE820" s="56"/>
      <c r="IF820" s="56"/>
      <c r="IG820" s="56"/>
      <c r="IH820" s="56"/>
      <c r="II820" s="56"/>
    </row>
    <row r="821" spans="3:243" x14ac:dyDescent="0.25">
      <c r="C821" s="56"/>
      <c r="D821" s="56"/>
      <c r="E821" s="56"/>
      <c r="F821" s="354"/>
      <c r="G821" s="354"/>
      <c r="H821" s="56"/>
      <c r="I821" s="56"/>
      <c r="J821" s="56"/>
      <c r="K821" s="56"/>
      <c r="L821" s="56"/>
      <c r="M821" s="598"/>
      <c r="N821" s="56"/>
      <c r="O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c r="BY821" s="56"/>
      <c r="BZ821" s="56"/>
      <c r="CA821" s="56"/>
      <c r="CB821" s="56"/>
      <c r="CC821" s="56"/>
      <c r="CD821" s="56"/>
      <c r="CE821" s="56"/>
      <c r="CF821" s="56"/>
      <c r="CG821" s="56"/>
      <c r="CH821" s="56"/>
      <c r="CI821" s="56"/>
      <c r="CJ821" s="56"/>
      <c r="CK821" s="56"/>
      <c r="CL821" s="56"/>
      <c r="CM821" s="56"/>
      <c r="CN821" s="56"/>
      <c r="CO821" s="56"/>
      <c r="CP821" s="56"/>
      <c r="CQ821" s="56"/>
      <c r="CR821" s="56"/>
      <c r="CS821" s="56"/>
      <c r="CT821" s="56"/>
      <c r="CU821" s="56"/>
      <c r="CV821" s="56"/>
      <c r="CW821" s="56"/>
      <c r="CX821" s="56"/>
      <c r="CY821" s="56"/>
      <c r="CZ821" s="56"/>
      <c r="DA821" s="56"/>
      <c r="DB821" s="56"/>
      <c r="DC821" s="56"/>
      <c r="DD821" s="56"/>
      <c r="DE821" s="56"/>
      <c r="DF821" s="56"/>
      <c r="DG821" s="56"/>
      <c r="DH821" s="56"/>
      <c r="DI821" s="56"/>
      <c r="DJ821" s="56"/>
      <c r="DK821" s="56"/>
      <c r="DL821" s="56"/>
      <c r="DM821" s="56"/>
      <c r="DN821" s="56"/>
      <c r="DO821" s="56"/>
      <c r="DP821" s="56"/>
      <c r="DQ821" s="56"/>
      <c r="DR821" s="56"/>
      <c r="DS821" s="56"/>
      <c r="DT821" s="56"/>
      <c r="DU821" s="56"/>
      <c r="DV821" s="56"/>
      <c r="DW821" s="56"/>
      <c r="DX821" s="56"/>
      <c r="DY821" s="56"/>
      <c r="DZ821" s="56"/>
      <c r="EA821" s="56"/>
      <c r="EB821" s="56"/>
      <c r="EC821" s="56"/>
      <c r="ED821" s="56"/>
      <c r="EE821" s="56"/>
      <c r="EF821" s="56"/>
      <c r="EG821" s="56"/>
      <c r="EH821" s="56"/>
      <c r="EI821" s="56"/>
      <c r="EJ821" s="56"/>
      <c r="EK821" s="56"/>
      <c r="EL821" s="56"/>
      <c r="EM821" s="56"/>
      <c r="EN821" s="56"/>
      <c r="EO821" s="56"/>
      <c r="EP821" s="56"/>
      <c r="EQ821" s="56"/>
      <c r="ER821" s="56"/>
      <c r="ES821" s="56"/>
      <c r="ET821" s="56"/>
      <c r="EU821" s="56"/>
      <c r="EV821" s="56"/>
      <c r="EW821" s="56"/>
      <c r="EX821" s="56"/>
      <c r="EY821" s="56"/>
      <c r="EZ821" s="56"/>
      <c r="FA821" s="56"/>
      <c r="FB821" s="56"/>
      <c r="FC821" s="56"/>
      <c r="FD821" s="56"/>
      <c r="FE821" s="56"/>
      <c r="FF821" s="56"/>
      <c r="FG821" s="56"/>
      <c r="FH821" s="56"/>
      <c r="FI821" s="56"/>
      <c r="FJ821" s="56"/>
      <c r="FK821" s="56"/>
      <c r="FL821" s="56"/>
      <c r="FM821" s="56"/>
      <c r="FN821" s="56"/>
      <c r="FO821" s="56"/>
      <c r="FP821" s="56"/>
      <c r="FQ821" s="56"/>
      <c r="FR821" s="56"/>
      <c r="FS821" s="56"/>
      <c r="FT821" s="56"/>
      <c r="FU821" s="56"/>
      <c r="FV821" s="56"/>
      <c r="FW821" s="56"/>
      <c r="FX821" s="56"/>
      <c r="FY821" s="56"/>
      <c r="FZ821" s="56"/>
      <c r="GA821" s="56"/>
      <c r="GB821" s="56"/>
      <c r="GC821" s="56"/>
      <c r="GD821" s="56"/>
      <c r="GE821" s="56"/>
      <c r="GF821" s="56"/>
      <c r="GG821" s="56"/>
      <c r="GH821" s="56"/>
      <c r="GI821" s="56"/>
      <c r="GJ821" s="56"/>
      <c r="GK821" s="56"/>
      <c r="GL821" s="56"/>
      <c r="GM821" s="56"/>
      <c r="GN821" s="56"/>
      <c r="GO821" s="56"/>
      <c r="GP821" s="56"/>
      <c r="GQ821" s="56"/>
      <c r="GR821" s="56"/>
      <c r="GS821" s="56"/>
      <c r="GT821" s="56"/>
      <c r="GU821" s="56"/>
      <c r="GV821" s="56"/>
      <c r="GW821" s="56"/>
      <c r="GX821" s="56"/>
      <c r="GY821" s="56"/>
      <c r="GZ821" s="56"/>
      <c r="HA821" s="56"/>
      <c r="HB821" s="56"/>
      <c r="HC821" s="56"/>
      <c r="HD821" s="56"/>
      <c r="HE821" s="56"/>
      <c r="HF821" s="56"/>
      <c r="HG821" s="56"/>
      <c r="HH821" s="56"/>
      <c r="HI821" s="56"/>
      <c r="HJ821" s="56"/>
      <c r="HK821" s="56"/>
      <c r="HL821" s="56"/>
      <c r="HM821" s="56"/>
      <c r="HN821" s="56"/>
      <c r="HO821" s="56"/>
      <c r="HP821" s="56"/>
      <c r="HQ821" s="56"/>
      <c r="HR821" s="56"/>
      <c r="HS821" s="56"/>
      <c r="HT821" s="56"/>
      <c r="HU821" s="56"/>
      <c r="HV821" s="56"/>
      <c r="HW821" s="56"/>
      <c r="HX821" s="56"/>
      <c r="HY821" s="56"/>
      <c r="HZ821" s="56"/>
      <c r="IA821" s="56"/>
      <c r="IB821" s="56"/>
      <c r="IC821" s="56"/>
      <c r="ID821" s="56"/>
      <c r="IE821" s="56"/>
      <c r="IF821" s="56"/>
      <c r="IG821" s="56"/>
      <c r="IH821" s="56"/>
      <c r="II821" s="56"/>
    </row>
    <row r="822" spans="3:243" x14ac:dyDescent="0.25">
      <c r="C822" s="56"/>
      <c r="D822" s="56"/>
      <c r="E822" s="56"/>
      <c r="F822" s="354"/>
      <c r="G822" s="354"/>
      <c r="H822" s="56"/>
      <c r="I822" s="56"/>
      <c r="J822" s="56"/>
      <c r="K822" s="56"/>
      <c r="L822" s="56"/>
      <c r="M822" s="598"/>
      <c r="N822" s="56"/>
      <c r="O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c r="BY822" s="56"/>
      <c r="BZ822" s="56"/>
      <c r="CA822" s="56"/>
      <c r="CB822" s="56"/>
      <c r="CC822" s="56"/>
      <c r="CD822" s="56"/>
      <c r="CE822" s="56"/>
      <c r="CF822" s="56"/>
      <c r="CG822" s="56"/>
      <c r="CH822" s="56"/>
      <c r="CI822" s="56"/>
      <c r="CJ822" s="56"/>
      <c r="CK822" s="56"/>
      <c r="CL822" s="56"/>
      <c r="CM822" s="56"/>
      <c r="CN822" s="56"/>
      <c r="CO822" s="56"/>
      <c r="CP822" s="56"/>
      <c r="CQ822" s="56"/>
      <c r="CR822" s="56"/>
      <c r="CS822" s="56"/>
      <c r="CT822" s="56"/>
      <c r="CU822" s="56"/>
      <c r="CV822" s="56"/>
      <c r="CW822" s="56"/>
      <c r="CX822" s="56"/>
      <c r="CY822" s="56"/>
      <c r="CZ822" s="56"/>
      <c r="DA822" s="56"/>
      <c r="DB822" s="56"/>
      <c r="DC822" s="56"/>
      <c r="DD822" s="56"/>
      <c r="DE822" s="56"/>
      <c r="DF822" s="56"/>
      <c r="DG822" s="56"/>
      <c r="DH822" s="56"/>
      <c r="DI822" s="56"/>
      <c r="DJ822" s="56"/>
      <c r="DK822" s="56"/>
      <c r="DL822" s="56"/>
      <c r="DM822" s="56"/>
      <c r="DN822" s="56"/>
      <c r="DO822" s="56"/>
      <c r="DP822" s="56"/>
      <c r="DQ822" s="56"/>
      <c r="DR822" s="56"/>
      <c r="DS822" s="56"/>
      <c r="DT822" s="56"/>
      <c r="DU822" s="56"/>
      <c r="DV822" s="56"/>
      <c r="DW822" s="56"/>
      <c r="DX822" s="56"/>
      <c r="DY822" s="56"/>
      <c r="DZ822" s="56"/>
      <c r="EA822" s="56"/>
      <c r="EB822" s="56"/>
      <c r="EC822" s="56"/>
      <c r="ED822" s="56"/>
      <c r="EE822" s="56"/>
      <c r="EF822" s="56"/>
      <c r="EG822" s="56"/>
      <c r="EH822" s="56"/>
      <c r="EI822" s="56"/>
      <c r="EJ822" s="56"/>
      <c r="EK822" s="56"/>
      <c r="EL822" s="56"/>
      <c r="EM822" s="56"/>
      <c r="EN822" s="56"/>
      <c r="EO822" s="56"/>
      <c r="EP822" s="56"/>
      <c r="EQ822" s="56"/>
      <c r="ER822" s="56"/>
      <c r="ES822" s="56"/>
      <c r="ET822" s="56"/>
      <c r="EU822" s="56"/>
      <c r="EV822" s="56"/>
      <c r="EW822" s="56"/>
      <c r="EX822" s="56"/>
      <c r="EY822" s="56"/>
      <c r="EZ822" s="56"/>
      <c r="FA822" s="56"/>
      <c r="FB822" s="56"/>
      <c r="FC822" s="56"/>
      <c r="FD822" s="56"/>
      <c r="FE822" s="56"/>
      <c r="FF822" s="56"/>
      <c r="FG822" s="56"/>
      <c r="FH822" s="56"/>
      <c r="FI822" s="56"/>
      <c r="FJ822" s="56"/>
      <c r="FK822" s="56"/>
      <c r="FL822" s="56"/>
      <c r="FM822" s="56"/>
      <c r="FN822" s="56"/>
      <c r="FO822" s="56"/>
      <c r="FP822" s="56"/>
      <c r="FQ822" s="56"/>
      <c r="FR822" s="56"/>
      <c r="FS822" s="56"/>
      <c r="FT822" s="56"/>
      <c r="FU822" s="56"/>
      <c r="FV822" s="56"/>
      <c r="FW822" s="56"/>
      <c r="FX822" s="56"/>
      <c r="FY822" s="56"/>
      <c r="FZ822" s="56"/>
      <c r="GA822" s="56"/>
      <c r="GB822" s="56"/>
      <c r="GC822" s="56"/>
      <c r="GD822" s="56"/>
      <c r="GE822" s="56"/>
      <c r="GF822" s="56"/>
      <c r="GG822" s="56"/>
      <c r="GH822" s="56"/>
      <c r="GI822" s="56"/>
      <c r="GJ822" s="56"/>
      <c r="GK822" s="56"/>
      <c r="GL822" s="56"/>
      <c r="GM822" s="56"/>
      <c r="GN822" s="56"/>
      <c r="GO822" s="56"/>
      <c r="GP822" s="56"/>
      <c r="GQ822" s="56"/>
      <c r="GR822" s="56"/>
      <c r="GS822" s="56"/>
      <c r="GT822" s="56"/>
      <c r="GU822" s="56"/>
      <c r="GV822" s="56"/>
      <c r="GW822" s="56"/>
      <c r="GX822" s="56"/>
      <c r="GY822" s="56"/>
      <c r="GZ822" s="56"/>
      <c r="HA822" s="56"/>
      <c r="HB822" s="56"/>
      <c r="HC822" s="56"/>
      <c r="HD822" s="56"/>
      <c r="HE822" s="56"/>
      <c r="HF822" s="56"/>
      <c r="HG822" s="56"/>
      <c r="HH822" s="56"/>
      <c r="HI822" s="56"/>
      <c r="HJ822" s="56"/>
      <c r="HK822" s="56"/>
      <c r="HL822" s="56"/>
      <c r="HM822" s="56"/>
      <c r="HN822" s="56"/>
      <c r="HO822" s="56"/>
      <c r="HP822" s="56"/>
      <c r="HQ822" s="56"/>
      <c r="HR822" s="56"/>
      <c r="HS822" s="56"/>
      <c r="HT822" s="56"/>
      <c r="HU822" s="56"/>
      <c r="HV822" s="56"/>
      <c r="HW822" s="56"/>
      <c r="HX822" s="56"/>
      <c r="HY822" s="56"/>
      <c r="HZ822" s="56"/>
      <c r="IA822" s="56"/>
      <c r="IB822" s="56"/>
      <c r="IC822" s="56"/>
      <c r="ID822" s="56"/>
      <c r="IE822" s="56"/>
      <c r="IF822" s="56"/>
      <c r="IG822" s="56"/>
      <c r="IH822" s="56"/>
      <c r="II822" s="56"/>
    </row>
    <row r="823" spans="3:243" x14ac:dyDescent="0.25">
      <c r="C823" s="56"/>
      <c r="D823" s="56"/>
      <c r="E823" s="56"/>
      <c r="F823" s="354"/>
      <c r="G823" s="354"/>
      <c r="H823" s="56"/>
      <c r="I823" s="56"/>
      <c r="J823" s="56"/>
      <c r="K823" s="56"/>
      <c r="L823" s="56"/>
      <c r="M823" s="598"/>
      <c r="N823" s="56"/>
      <c r="O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c r="BY823" s="56"/>
      <c r="BZ823" s="56"/>
      <c r="CA823" s="56"/>
      <c r="CB823" s="56"/>
      <c r="CC823" s="56"/>
      <c r="CD823" s="56"/>
      <c r="CE823" s="56"/>
      <c r="CF823" s="56"/>
      <c r="CG823" s="56"/>
      <c r="CH823" s="56"/>
      <c r="CI823" s="56"/>
      <c r="CJ823" s="56"/>
      <c r="CK823" s="56"/>
      <c r="CL823" s="56"/>
      <c r="CM823" s="56"/>
      <c r="CN823" s="56"/>
      <c r="CO823" s="56"/>
      <c r="CP823" s="56"/>
      <c r="CQ823" s="56"/>
      <c r="CR823" s="56"/>
      <c r="CS823" s="56"/>
      <c r="CT823" s="56"/>
      <c r="CU823" s="56"/>
      <c r="CV823" s="56"/>
      <c r="CW823" s="56"/>
      <c r="CX823" s="56"/>
      <c r="CY823" s="56"/>
      <c r="CZ823" s="56"/>
      <c r="DA823" s="56"/>
      <c r="DB823" s="56"/>
      <c r="DC823" s="56"/>
      <c r="DD823" s="56"/>
      <c r="DE823" s="56"/>
      <c r="DF823" s="56"/>
      <c r="DG823" s="56"/>
      <c r="DH823" s="56"/>
      <c r="DI823" s="56"/>
      <c r="DJ823" s="56"/>
      <c r="DK823" s="56"/>
      <c r="DL823" s="56"/>
      <c r="DM823" s="56"/>
      <c r="DN823" s="56"/>
      <c r="DO823" s="56"/>
      <c r="DP823" s="56"/>
      <c r="DQ823" s="56"/>
      <c r="DR823" s="56"/>
      <c r="DS823" s="56"/>
      <c r="DT823" s="56"/>
      <c r="DU823" s="56"/>
      <c r="DV823" s="56"/>
      <c r="DW823" s="56"/>
      <c r="DX823" s="56"/>
      <c r="DY823" s="56"/>
      <c r="DZ823" s="56"/>
      <c r="EA823" s="56"/>
      <c r="EB823" s="56"/>
      <c r="EC823" s="56"/>
      <c r="ED823" s="56"/>
      <c r="EE823" s="56"/>
      <c r="EF823" s="56"/>
      <c r="EG823" s="56"/>
      <c r="EH823" s="56"/>
      <c r="EI823" s="56"/>
      <c r="EJ823" s="56"/>
      <c r="EK823" s="56"/>
      <c r="EL823" s="56"/>
      <c r="EM823" s="56"/>
      <c r="EN823" s="56"/>
      <c r="EO823" s="56"/>
      <c r="EP823" s="56"/>
      <c r="EQ823" s="56"/>
      <c r="ER823" s="56"/>
      <c r="ES823" s="56"/>
      <c r="ET823" s="56"/>
      <c r="EU823" s="56"/>
      <c r="EV823" s="56"/>
      <c r="EW823" s="56"/>
      <c r="EX823" s="56"/>
      <c r="EY823" s="56"/>
      <c r="EZ823" s="56"/>
      <c r="FA823" s="56"/>
      <c r="FB823" s="56"/>
      <c r="FC823" s="56"/>
      <c r="FD823" s="56"/>
      <c r="FE823" s="56"/>
      <c r="FF823" s="56"/>
      <c r="FG823" s="56"/>
      <c r="FH823" s="56"/>
      <c r="FI823" s="56"/>
      <c r="FJ823" s="56"/>
      <c r="FK823" s="56"/>
      <c r="FL823" s="56"/>
      <c r="FM823" s="56"/>
      <c r="FN823" s="56"/>
      <c r="FO823" s="56"/>
      <c r="FP823" s="56"/>
      <c r="FQ823" s="56"/>
      <c r="FR823" s="56"/>
      <c r="FS823" s="56"/>
      <c r="FT823" s="56"/>
      <c r="FU823" s="56"/>
      <c r="FV823" s="56"/>
      <c r="FW823" s="56"/>
      <c r="FX823" s="56"/>
      <c r="FY823" s="56"/>
      <c r="FZ823" s="56"/>
      <c r="GA823" s="56"/>
      <c r="GB823" s="56"/>
      <c r="GC823" s="56"/>
      <c r="GD823" s="56"/>
      <c r="GE823" s="56"/>
      <c r="GF823" s="56"/>
      <c r="GG823" s="56"/>
      <c r="GH823" s="56"/>
      <c r="GI823" s="56"/>
      <c r="GJ823" s="56"/>
      <c r="GK823" s="56"/>
      <c r="GL823" s="56"/>
      <c r="GM823" s="56"/>
      <c r="GN823" s="56"/>
      <c r="GO823" s="56"/>
      <c r="GP823" s="56"/>
      <c r="GQ823" s="56"/>
      <c r="GR823" s="56"/>
      <c r="GS823" s="56"/>
      <c r="GT823" s="56"/>
      <c r="GU823" s="56"/>
      <c r="GV823" s="56"/>
      <c r="GW823" s="56"/>
      <c r="GX823" s="56"/>
      <c r="GY823" s="56"/>
      <c r="GZ823" s="56"/>
      <c r="HA823" s="56"/>
      <c r="HB823" s="56"/>
      <c r="HC823" s="56"/>
      <c r="HD823" s="56"/>
      <c r="HE823" s="56"/>
      <c r="HF823" s="56"/>
      <c r="HG823" s="56"/>
      <c r="HH823" s="56"/>
      <c r="HI823" s="56"/>
      <c r="HJ823" s="56"/>
      <c r="HK823" s="56"/>
      <c r="HL823" s="56"/>
      <c r="HM823" s="56"/>
      <c r="HN823" s="56"/>
      <c r="HO823" s="56"/>
      <c r="HP823" s="56"/>
      <c r="HQ823" s="56"/>
      <c r="HR823" s="56"/>
      <c r="HS823" s="56"/>
      <c r="HT823" s="56"/>
      <c r="HU823" s="56"/>
      <c r="HV823" s="56"/>
      <c r="HW823" s="56"/>
      <c r="HX823" s="56"/>
      <c r="HY823" s="56"/>
      <c r="HZ823" s="56"/>
      <c r="IA823" s="56"/>
      <c r="IB823" s="56"/>
      <c r="IC823" s="56"/>
      <c r="ID823" s="56"/>
      <c r="IE823" s="56"/>
      <c r="IF823" s="56"/>
      <c r="IG823" s="56"/>
      <c r="IH823" s="56"/>
      <c r="II823" s="56"/>
    </row>
    <row r="824" spans="3:243" x14ac:dyDescent="0.25">
      <c r="C824" s="56"/>
      <c r="D824" s="56"/>
      <c r="E824" s="56"/>
      <c r="F824" s="354"/>
      <c r="G824" s="354"/>
      <c r="H824" s="56"/>
      <c r="I824" s="56"/>
      <c r="J824" s="56"/>
      <c r="K824" s="56"/>
      <c r="L824" s="56"/>
      <c r="M824" s="598"/>
      <c r="N824" s="56"/>
      <c r="O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c r="BY824" s="56"/>
      <c r="BZ824" s="56"/>
      <c r="CA824" s="56"/>
      <c r="CB824" s="56"/>
      <c r="CC824" s="56"/>
      <c r="CD824" s="56"/>
      <c r="CE824" s="56"/>
      <c r="CF824" s="56"/>
      <c r="CG824" s="56"/>
      <c r="CH824" s="56"/>
      <c r="CI824" s="56"/>
      <c r="CJ824" s="56"/>
      <c r="CK824" s="56"/>
      <c r="CL824" s="56"/>
      <c r="CM824" s="56"/>
      <c r="CN824" s="56"/>
      <c r="CO824" s="56"/>
      <c r="CP824" s="56"/>
      <c r="CQ824" s="56"/>
      <c r="CR824" s="56"/>
      <c r="CS824" s="56"/>
      <c r="CT824" s="56"/>
      <c r="CU824" s="56"/>
      <c r="CV824" s="56"/>
      <c r="CW824" s="56"/>
      <c r="CX824" s="56"/>
      <c r="CY824" s="56"/>
      <c r="CZ824" s="56"/>
      <c r="DA824" s="56"/>
      <c r="DB824" s="56"/>
      <c r="DC824" s="56"/>
      <c r="DD824" s="56"/>
      <c r="DE824" s="56"/>
      <c r="DF824" s="56"/>
      <c r="DG824" s="56"/>
      <c r="DH824" s="56"/>
      <c r="DI824" s="56"/>
      <c r="DJ824" s="56"/>
      <c r="DK824" s="56"/>
      <c r="DL824" s="56"/>
      <c r="DM824" s="56"/>
      <c r="DN824" s="56"/>
      <c r="DO824" s="56"/>
      <c r="DP824" s="56"/>
      <c r="DQ824" s="56"/>
      <c r="DR824" s="56"/>
      <c r="DS824" s="56"/>
      <c r="DT824" s="56"/>
      <c r="DU824" s="56"/>
      <c r="DV824" s="56"/>
      <c r="DW824" s="56"/>
      <c r="DX824" s="56"/>
      <c r="DY824" s="56"/>
      <c r="DZ824" s="56"/>
      <c r="EA824" s="56"/>
      <c r="EB824" s="56"/>
      <c r="EC824" s="56"/>
      <c r="ED824" s="56"/>
      <c r="EE824" s="56"/>
      <c r="EF824" s="56"/>
      <c r="EG824" s="56"/>
      <c r="EH824" s="56"/>
      <c r="EI824" s="56"/>
      <c r="EJ824" s="56"/>
      <c r="EK824" s="56"/>
      <c r="EL824" s="56"/>
      <c r="EM824" s="56"/>
      <c r="EN824" s="56"/>
      <c r="EO824" s="56"/>
      <c r="EP824" s="56"/>
      <c r="EQ824" s="56"/>
      <c r="ER824" s="56"/>
      <c r="ES824" s="56"/>
      <c r="ET824" s="56"/>
      <c r="EU824" s="56"/>
      <c r="EV824" s="56"/>
      <c r="EW824" s="56"/>
      <c r="EX824" s="56"/>
      <c r="EY824" s="56"/>
      <c r="EZ824" s="56"/>
      <c r="FA824" s="56"/>
      <c r="FB824" s="56"/>
      <c r="FC824" s="56"/>
      <c r="FD824" s="56"/>
      <c r="FE824" s="56"/>
      <c r="FF824" s="56"/>
      <c r="FG824" s="56"/>
      <c r="FH824" s="56"/>
      <c r="FI824" s="56"/>
      <c r="FJ824" s="56"/>
      <c r="FK824" s="56"/>
      <c r="FL824" s="56"/>
      <c r="FM824" s="56"/>
      <c r="FN824" s="56"/>
      <c r="FO824" s="56"/>
      <c r="FP824" s="56"/>
      <c r="FQ824" s="56"/>
      <c r="FR824" s="56"/>
      <c r="FS824" s="56"/>
      <c r="FT824" s="56"/>
      <c r="FU824" s="56"/>
      <c r="FV824" s="56"/>
      <c r="FW824" s="56"/>
      <c r="FX824" s="56"/>
      <c r="FY824" s="56"/>
      <c r="FZ824" s="56"/>
      <c r="GA824" s="56"/>
      <c r="GB824" s="56"/>
      <c r="GC824" s="56"/>
      <c r="GD824" s="56"/>
      <c r="GE824" s="56"/>
      <c r="GF824" s="56"/>
      <c r="GG824" s="56"/>
      <c r="GH824" s="56"/>
      <c r="GI824" s="56"/>
      <c r="GJ824" s="56"/>
      <c r="GK824" s="56"/>
      <c r="GL824" s="56"/>
      <c r="GM824" s="56"/>
      <c r="GN824" s="56"/>
      <c r="GO824" s="56"/>
      <c r="GP824" s="56"/>
      <c r="GQ824" s="56"/>
      <c r="GR824" s="56"/>
      <c r="GS824" s="56"/>
      <c r="GT824" s="56"/>
      <c r="GU824" s="56"/>
      <c r="GV824" s="56"/>
      <c r="GW824" s="56"/>
      <c r="GX824" s="56"/>
      <c r="GY824" s="56"/>
      <c r="GZ824" s="56"/>
      <c r="HA824" s="56"/>
      <c r="HB824" s="56"/>
      <c r="HC824" s="56"/>
      <c r="HD824" s="56"/>
      <c r="HE824" s="56"/>
      <c r="HF824" s="56"/>
      <c r="HG824" s="56"/>
      <c r="HH824" s="56"/>
      <c r="HI824" s="56"/>
      <c r="HJ824" s="56"/>
      <c r="HK824" s="56"/>
      <c r="HL824" s="56"/>
      <c r="HM824" s="56"/>
      <c r="HN824" s="56"/>
      <c r="HO824" s="56"/>
      <c r="HP824" s="56"/>
      <c r="HQ824" s="56"/>
      <c r="HR824" s="56"/>
      <c r="HS824" s="56"/>
      <c r="HT824" s="56"/>
      <c r="HU824" s="56"/>
      <c r="HV824" s="56"/>
      <c r="HW824" s="56"/>
      <c r="HX824" s="56"/>
      <c r="HY824" s="56"/>
      <c r="HZ824" s="56"/>
      <c r="IA824" s="56"/>
      <c r="IB824" s="56"/>
      <c r="IC824" s="56"/>
      <c r="ID824" s="56"/>
      <c r="IE824" s="56"/>
      <c r="IF824" s="56"/>
      <c r="IG824" s="56"/>
      <c r="IH824" s="56"/>
      <c r="II824" s="56"/>
    </row>
    <row r="825" spans="3:243" x14ac:dyDescent="0.25">
      <c r="C825" s="56"/>
      <c r="D825" s="56"/>
      <c r="E825" s="56"/>
      <c r="F825" s="354"/>
      <c r="G825" s="354"/>
      <c r="H825" s="56"/>
      <c r="I825" s="56"/>
      <c r="J825" s="56"/>
      <c r="K825" s="56"/>
      <c r="L825" s="56"/>
      <c r="M825" s="598"/>
      <c r="N825" s="56"/>
      <c r="O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c r="BY825" s="56"/>
      <c r="BZ825" s="56"/>
      <c r="CA825" s="56"/>
      <c r="CB825" s="56"/>
      <c r="CC825" s="56"/>
      <c r="CD825" s="56"/>
      <c r="CE825" s="56"/>
      <c r="CF825" s="56"/>
      <c r="CG825" s="56"/>
      <c r="CH825" s="56"/>
      <c r="CI825" s="56"/>
      <c r="CJ825" s="56"/>
      <c r="CK825" s="56"/>
      <c r="CL825" s="56"/>
      <c r="CM825" s="56"/>
      <c r="CN825" s="56"/>
      <c r="CO825" s="56"/>
      <c r="CP825" s="56"/>
      <c r="CQ825" s="56"/>
      <c r="CR825" s="56"/>
      <c r="CS825" s="56"/>
      <c r="CT825" s="56"/>
      <c r="CU825" s="56"/>
      <c r="CV825" s="56"/>
      <c r="CW825" s="56"/>
      <c r="CX825" s="56"/>
      <c r="CY825" s="56"/>
      <c r="CZ825" s="56"/>
      <c r="DA825" s="56"/>
      <c r="DB825" s="56"/>
      <c r="DC825" s="56"/>
      <c r="DD825" s="56"/>
      <c r="DE825" s="56"/>
      <c r="DF825" s="56"/>
      <c r="DG825" s="56"/>
      <c r="DH825" s="56"/>
      <c r="DI825" s="56"/>
      <c r="DJ825" s="56"/>
      <c r="DK825" s="56"/>
      <c r="DL825" s="56"/>
      <c r="DM825" s="56"/>
      <c r="DN825" s="56"/>
      <c r="DO825" s="56"/>
      <c r="DP825" s="56"/>
      <c r="DQ825" s="56"/>
      <c r="DR825" s="56"/>
      <c r="DS825" s="56"/>
      <c r="DT825" s="56"/>
      <c r="DU825" s="56"/>
      <c r="DV825" s="56"/>
      <c r="DW825" s="56"/>
      <c r="DX825" s="56"/>
      <c r="DY825" s="56"/>
      <c r="DZ825" s="56"/>
      <c r="EA825" s="56"/>
      <c r="EB825" s="56"/>
      <c r="EC825" s="56"/>
      <c r="ED825" s="56"/>
      <c r="EE825" s="56"/>
      <c r="EF825" s="56"/>
      <c r="EG825" s="56"/>
      <c r="EH825" s="56"/>
      <c r="EI825" s="56"/>
      <c r="EJ825" s="56"/>
      <c r="EK825" s="56"/>
      <c r="EL825" s="56"/>
      <c r="EM825" s="56"/>
      <c r="EN825" s="56"/>
      <c r="EO825" s="56"/>
      <c r="EP825" s="56"/>
      <c r="EQ825" s="56"/>
      <c r="ER825" s="56"/>
      <c r="ES825" s="56"/>
      <c r="ET825" s="56"/>
      <c r="EU825" s="56"/>
      <c r="EV825" s="56"/>
      <c r="EW825" s="56"/>
      <c r="EX825" s="56"/>
      <c r="EY825" s="56"/>
      <c r="EZ825" s="56"/>
      <c r="FA825" s="56"/>
      <c r="FB825" s="56"/>
      <c r="FC825" s="56"/>
      <c r="FD825" s="56"/>
      <c r="FE825" s="56"/>
      <c r="FF825" s="56"/>
      <c r="FG825" s="56"/>
      <c r="FH825" s="56"/>
      <c r="FI825" s="56"/>
      <c r="FJ825" s="56"/>
      <c r="FK825" s="56"/>
      <c r="FL825" s="56"/>
      <c r="FM825" s="56"/>
      <c r="FN825" s="56"/>
      <c r="FO825" s="56"/>
      <c r="FP825" s="56"/>
      <c r="FQ825" s="56"/>
      <c r="FR825" s="56"/>
      <c r="FS825" s="56"/>
      <c r="FT825" s="56"/>
      <c r="FU825" s="56"/>
      <c r="FV825" s="56"/>
      <c r="FW825" s="56"/>
      <c r="FX825" s="56"/>
      <c r="FY825" s="56"/>
      <c r="FZ825" s="56"/>
      <c r="GA825" s="56"/>
      <c r="GB825" s="56"/>
      <c r="GC825" s="56"/>
      <c r="GD825" s="56"/>
      <c r="GE825" s="56"/>
      <c r="GF825" s="56"/>
      <c r="GG825" s="56"/>
      <c r="GH825" s="56"/>
      <c r="GI825" s="56"/>
      <c r="GJ825" s="56"/>
      <c r="GK825" s="56"/>
      <c r="GL825" s="56"/>
      <c r="GM825" s="56"/>
      <c r="GN825" s="56"/>
      <c r="GO825" s="56"/>
      <c r="GP825" s="56"/>
      <c r="GQ825" s="56"/>
      <c r="GR825" s="56"/>
      <c r="GS825" s="56"/>
      <c r="GT825" s="56"/>
      <c r="GU825" s="56"/>
      <c r="GV825" s="56"/>
      <c r="GW825" s="56"/>
      <c r="GX825" s="56"/>
      <c r="GY825" s="56"/>
      <c r="GZ825" s="56"/>
      <c r="HA825" s="56"/>
      <c r="HB825" s="56"/>
      <c r="HC825" s="56"/>
      <c r="HD825" s="56"/>
      <c r="HE825" s="56"/>
      <c r="HF825" s="56"/>
      <c r="HG825" s="56"/>
      <c r="HH825" s="56"/>
      <c r="HI825" s="56"/>
      <c r="HJ825" s="56"/>
      <c r="HK825" s="56"/>
      <c r="HL825" s="56"/>
      <c r="HM825" s="56"/>
      <c r="HN825" s="56"/>
      <c r="HO825" s="56"/>
      <c r="HP825" s="56"/>
      <c r="HQ825" s="56"/>
      <c r="HR825" s="56"/>
      <c r="HS825" s="56"/>
      <c r="HT825" s="56"/>
      <c r="HU825" s="56"/>
      <c r="HV825" s="56"/>
      <c r="HW825" s="56"/>
      <c r="HX825" s="56"/>
      <c r="HY825" s="56"/>
      <c r="HZ825" s="56"/>
      <c r="IA825" s="56"/>
      <c r="IB825" s="56"/>
      <c r="IC825" s="56"/>
      <c r="ID825" s="56"/>
      <c r="IE825" s="56"/>
      <c r="IF825" s="56"/>
      <c r="IG825" s="56"/>
      <c r="IH825" s="56"/>
      <c r="II825" s="56"/>
    </row>
    <row r="826" spans="3:243" x14ac:dyDescent="0.25">
      <c r="C826" s="56"/>
      <c r="D826" s="56"/>
      <c r="E826" s="56"/>
      <c r="F826" s="354"/>
      <c r="G826" s="354"/>
      <c r="H826" s="56"/>
      <c r="I826" s="56"/>
      <c r="J826" s="56"/>
      <c r="K826" s="56"/>
      <c r="L826" s="56"/>
      <c r="M826" s="598"/>
      <c r="N826" s="56"/>
      <c r="O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c r="BY826" s="56"/>
      <c r="BZ826" s="56"/>
      <c r="CA826" s="56"/>
      <c r="CB826" s="56"/>
      <c r="CC826" s="56"/>
      <c r="CD826" s="56"/>
      <c r="CE826" s="56"/>
      <c r="CF826" s="56"/>
      <c r="CG826" s="56"/>
      <c r="CH826" s="56"/>
      <c r="CI826" s="56"/>
      <c r="CJ826" s="56"/>
      <c r="CK826" s="56"/>
      <c r="CL826" s="56"/>
      <c r="CM826" s="56"/>
      <c r="CN826" s="56"/>
      <c r="CO826" s="56"/>
      <c r="CP826" s="56"/>
      <c r="CQ826" s="56"/>
      <c r="CR826" s="56"/>
      <c r="CS826" s="56"/>
      <c r="CT826" s="56"/>
      <c r="CU826" s="56"/>
      <c r="CV826" s="56"/>
      <c r="CW826" s="56"/>
      <c r="CX826" s="56"/>
      <c r="CY826" s="56"/>
      <c r="CZ826" s="56"/>
      <c r="DA826" s="56"/>
      <c r="DB826" s="56"/>
      <c r="DC826" s="56"/>
      <c r="DD826" s="56"/>
      <c r="DE826" s="56"/>
      <c r="DF826" s="56"/>
      <c r="DG826" s="56"/>
      <c r="DH826" s="56"/>
      <c r="DI826" s="56"/>
      <c r="DJ826" s="56"/>
      <c r="DK826" s="56"/>
      <c r="DL826" s="56"/>
      <c r="DM826" s="56"/>
      <c r="DN826" s="56"/>
      <c r="DO826" s="56"/>
      <c r="DP826" s="56"/>
      <c r="DQ826" s="56"/>
      <c r="DR826" s="56"/>
      <c r="DS826" s="56"/>
      <c r="DT826" s="56"/>
      <c r="DU826" s="56"/>
      <c r="DV826" s="56"/>
      <c r="DW826" s="56"/>
      <c r="DX826" s="56"/>
      <c r="DY826" s="56"/>
      <c r="DZ826" s="56"/>
      <c r="EA826" s="56"/>
      <c r="EB826" s="56"/>
      <c r="EC826" s="56"/>
      <c r="ED826" s="56"/>
      <c r="EE826" s="56"/>
      <c r="EF826" s="56"/>
      <c r="EG826" s="56"/>
      <c r="EH826" s="56"/>
      <c r="EI826" s="56"/>
      <c r="EJ826" s="56"/>
      <c r="EK826" s="56"/>
      <c r="EL826" s="56"/>
      <c r="EM826" s="56"/>
      <c r="EN826" s="56"/>
      <c r="EO826" s="56"/>
      <c r="EP826" s="56"/>
      <c r="EQ826" s="56"/>
      <c r="ER826" s="56"/>
      <c r="ES826" s="56"/>
      <c r="ET826" s="56"/>
      <c r="EU826" s="56"/>
      <c r="EV826" s="56"/>
      <c r="EW826" s="56"/>
      <c r="EX826" s="56"/>
      <c r="EY826" s="56"/>
      <c r="EZ826" s="56"/>
      <c r="FA826" s="56"/>
      <c r="FB826" s="56"/>
      <c r="FC826" s="56"/>
      <c r="FD826" s="56"/>
      <c r="FE826" s="56"/>
      <c r="FF826" s="56"/>
      <c r="FG826" s="56"/>
      <c r="FH826" s="56"/>
      <c r="FI826" s="56"/>
      <c r="FJ826" s="56"/>
      <c r="FK826" s="56"/>
      <c r="FL826" s="56"/>
      <c r="FM826" s="56"/>
      <c r="FN826" s="56"/>
      <c r="FO826" s="56"/>
      <c r="FP826" s="56"/>
      <c r="FQ826" s="56"/>
      <c r="FR826" s="56"/>
      <c r="FS826" s="56"/>
      <c r="FT826" s="56"/>
      <c r="FU826" s="56"/>
      <c r="FV826" s="56"/>
      <c r="FW826" s="56"/>
      <c r="FX826" s="56"/>
      <c r="FY826" s="56"/>
      <c r="FZ826" s="56"/>
      <c r="GA826" s="56"/>
      <c r="GB826" s="56"/>
      <c r="GC826" s="56"/>
      <c r="GD826" s="56"/>
      <c r="GE826" s="56"/>
      <c r="GF826" s="56"/>
      <c r="GG826" s="56"/>
      <c r="GH826" s="56"/>
      <c r="GI826" s="56"/>
      <c r="GJ826" s="56"/>
      <c r="GK826" s="56"/>
      <c r="GL826" s="56"/>
      <c r="GM826" s="56"/>
      <c r="GN826" s="56"/>
      <c r="GO826" s="56"/>
      <c r="GP826" s="56"/>
      <c r="GQ826" s="56"/>
      <c r="GR826" s="56"/>
      <c r="GS826" s="56"/>
      <c r="GT826" s="56"/>
      <c r="GU826" s="56"/>
      <c r="GV826" s="56"/>
      <c r="GW826" s="56"/>
      <c r="GX826" s="56"/>
      <c r="GY826" s="56"/>
      <c r="GZ826" s="56"/>
      <c r="HA826" s="56"/>
      <c r="HB826" s="56"/>
      <c r="HC826" s="56"/>
      <c r="HD826" s="56"/>
      <c r="HE826" s="56"/>
      <c r="HF826" s="56"/>
      <c r="HG826" s="56"/>
      <c r="HH826" s="56"/>
      <c r="HI826" s="56"/>
      <c r="HJ826" s="56"/>
      <c r="HK826" s="56"/>
      <c r="HL826" s="56"/>
      <c r="HM826" s="56"/>
      <c r="HN826" s="56"/>
      <c r="HO826" s="56"/>
      <c r="HP826" s="56"/>
      <c r="HQ826" s="56"/>
      <c r="HR826" s="56"/>
      <c r="HS826" s="56"/>
      <c r="HT826" s="56"/>
      <c r="HU826" s="56"/>
      <c r="HV826" s="56"/>
      <c r="HW826" s="56"/>
      <c r="HX826" s="56"/>
      <c r="HY826" s="56"/>
      <c r="HZ826" s="56"/>
      <c r="IA826" s="56"/>
      <c r="IB826" s="56"/>
      <c r="IC826" s="56"/>
      <c r="ID826" s="56"/>
      <c r="IE826" s="56"/>
      <c r="IF826" s="56"/>
      <c r="IG826" s="56"/>
      <c r="IH826" s="56"/>
      <c r="II826" s="56"/>
    </row>
    <row r="827" spans="3:243" x14ac:dyDescent="0.25">
      <c r="C827" s="56"/>
      <c r="D827" s="56"/>
      <c r="E827" s="56"/>
      <c r="F827" s="354"/>
      <c r="G827" s="354"/>
      <c r="H827" s="56"/>
      <c r="I827" s="56"/>
      <c r="J827" s="56"/>
      <c r="K827" s="56"/>
      <c r="L827" s="56"/>
      <c r="M827" s="598"/>
      <c r="N827" s="56"/>
      <c r="O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c r="BY827" s="56"/>
      <c r="BZ827" s="56"/>
      <c r="CA827" s="56"/>
      <c r="CB827" s="56"/>
      <c r="CC827" s="56"/>
      <c r="CD827" s="56"/>
      <c r="CE827" s="56"/>
      <c r="CF827" s="56"/>
      <c r="CG827" s="56"/>
      <c r="CH827" s="56"/>
      <c r="CI827" s="56"/>
      <c r="CJ827" s="56"/>
      <c r="CK827" s="56"/>
      <c r="CL827" s="56"/>
      <c r="CM827" s="56"/>
      <c r="CN827" s="56"/>
      <c r="CO827" s="56"/>
      <c r="CP827" s="56"/>
      <c r="CQ827" s="56"/>
      <c r="CR827" s="56"/>
      <c r="CS827" s="56"/>
      <c r="CT827" s="56"/>
      <c r="CU827" s="56"/>
      <c r="CV827" s="56"/>
      <c r="CW827" s="56"/>
      <c r="CX827" s="56"/>
      <c r="CY827" s="56"/>
      <c r="CZ827" s="56"/>
      <c r="DA827" s="56"/>
      <c r="DB827" s="56"/>
      <c r="DC827" s="56"/>
      <c r="DD827" s="56"/>
      <c r="DE827" s="56"/>
      <c r="DF827" s="56"/>
      <c r="DG827" s="56"/>
      <c r="DH827" s="56"/>
      <c r="DI827" s="56"/>
      <c r="DJ827" s="56"/>
      <c r="DK827" s="56"/>
      <c r="DL827" s="56"/>
      <c r="DM827" s="56"/>
      <c r="DN827" s="56"/>
      <c r="DO827" s="56"/>
      <c r="DP827" s="56"/>
      <c r="DQ827" s="56"/>
      <c r="DR827" s="56"/>
      <c r="DS827" s="56"/>
      <c r="DT827" s="56"/>
      <c r="DU827" s="56"/>
      <c r="DV827" s="56"/>
      <c r="DW827" s="56"/>
      <c r="DX827" s="56"/>
      <c r="DY827" s="56"/>
      <c r="DZ827" s="56"/>
      <c r="EA827" s="56"/>
      <c r="EB827" s="56"/>
      <c r="EC827" s="56"/>
      <c r="ED827" s="56"/>
      <c r="EE827" s="56"/>
      <c r="EF827" s="56"/>
      <c r="EG827" s="56"/>
      <c r="EH827" s="56"/>
      <c r="EI827" s="56"/>
      <c r="EJ827" s="56"/>
      <c r="EK827" s="56"/>
      <c r="EL827" s="56"/>
      <c r="EM827" s="56"/>
      <c r="EN827" s="56"/>
      <c r="EO827" s="56"/>
      <c r="EP827" s="56"/>
      <c r="EQ827" s="56"/>
      <c r="ER827" s="56"/>
      <c r="ES827" s="56"/>
      <c r="ET827" s="56"/>
      <c r="EU827" s="56"/>
      <c r="EV827" s="56"/>
      <c r="EW827" s="56"/>
      <c r="EX827" s="56"/>
      <c r="EY827" s="56"/>
      <c r="EZ827" s="56"/>
      <c r="FA827" s="56"/>
      <c r="FB827" s="56"/>
      <c r="FC827" s="56"/>
      <c r="FD827" s="56"/>
      <c r="FE827" s="56"/>
      <c r="FF827" s="56"/>
      <c r="FG827" s="56"/>
      <c r="FH827" s="56"/>
      <c r="FI827" s="56"/>
      <c r="FJ827" s="56"/>
      <c r="FK827" s="56"/>
      <c r="FL827" s="56"/>
      <c r="FM827" s="56"/>
      <c r="FN827" s="56"/>
      <c r="FO827" s="56"/>
      <c r="FP827" s="56"/>
      <c r="FQ827" s="56"/>
      <c r="FR827" s="56"/>
      <c r="FS827" s="56"/>
      <c r="FT827" s="56"/>
      <c r="FU827" s="56"/>
      <c r="FV827" s="56"/>
      <c r="FW827" s="56"/>
      <c r="FX827" s="56"/>
      <c r="FY827" s="56"/>
      <c r="FZ827" s="56"/>
      <c r="GA827" s="56"/>
      <c r="GB827" s="56"/>
      <c r="GC827" s="56"/>
      <c r="GD827" s="56"/>
      <c r="GE827" s="56"/>
      <c r="GF827" s="56"/>
      <c r="GG827" s="56"/>
      <c r="GH827" s="56"/>
      <c r="GI827" s="56"/>
      <c r="GJ827" s="56"/>
      <c r="GK827" s="56"/>
      <c r="GL827" s="56"/>
      <c r="GM827" s="56"/>
      <c r="GN827" s="56"/>
      <c r="GO827" s="56"/>
      <c r="GP827" s="56"/>
      <c r="GQ827" s="56"/>
      <c r="GR827" s="56"/>
      <c r="GS827" s="56"/>
      <c r="GT827" s="56"/>
      <c r="GU827" s="56"/>
      <c r="GV827" s="56"/>
      <c r="GW827" s="56"/>
      <c r="GX827" s="56"/>
      <c r="GY827" s="56"/>
      <c r="GZ827" s="56"/>
      <c r="HA827" s="56"/>
      <c r="HB827" s="56"/>
      <c r="HC827" s="56"/>
      <c r="HD827" s="56"/>
      <c r="HE827" s="56"/>
      <c r="HF827" s="56"/>
      <c r="HG827" s="56"/>
      <c r="HH827" s="56"/>
      <c r="HI827" s="56"/>
      <c r="HJ827" s="56"/>
      <c r="HK827" s="56"/>
      <c r="HL827" s="56"/>
      <c r="HM827" s="56"/>
      <c r="HN827" s="56"/>
      <c r="HO827" s="56"/>
      <c r="HP827" s="56"/>
      <c r="HQ827" s="56"/>
      <c r="HR827" s="56"/>
      <c r="HS827" s="56"/>
      <c r="HT827" s="56"/>
      <c r="HU827" s="56"/>
      <c r="HV827" s="56"/>
      <c r="HW827" s="56"/>
      <c r="HX827" s="56"/>
      <c r="HY827" s="56"/>
      <c r="HZ827" s="56"/>
      <c r="IA827" s="56"/>
      <c r="IB827" s="56"/>
      <c r="IC827" s="56"/>
      <c r="ID827" s="56"/>
      <c r="IE827" s="56"/>
      <c r="IF827" s="56"/>
      <c r="IG827" s="56"/>
      <c r="IH827" s="56"/>
      <c r="II827" s="56"/>
    </row>
    <row r="828" spans="3:243" x14ac:dyDescent="0.25">
      <c r="C828" s="56"/>
      <c r="D828" s="56"/>
      <c r="E828" s="56"/>
      <c r="F828" s="354"/>
      <c r="G828" s="354"/>
      <c r="H828" s="56"/>
      <c r="I828" s="56"/>
      <c r="J828" s="56"/>
      <c r="K828" s="56"/>
      <c r="L828" s="56"/>
      <c r="M828" s="598"/>
      <c r="N828" s="56"/>
      <c r="O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c r="BY828" s="56"/>
      <c r="BZ828" s="56"/>
      <c r="CA828" s="56"/>
      <c r="CB828" s="56"/>
      <c r="CC828" s="56"/>
      <c r="CD828" s="56"/>
      <c r="CE828" s="56"/>
      <c r="CF828" s="56"/>
      <c r="CG828" s="56"/>
      <c r="CH828" s="56"/>
      <c r="CI828" s="56"/>
      <c r="CJ828" s="56"/>
      <c r="CK828" s="56"/>
      <c r="CL828" s="56"/>
      <c r="CM828" s="56"/>
      <c r="CN828" s="56"/>
      <c r="CO828" s="56"/>
      <c r="CP828" s="56"/>
      <c r="CQ828" s="56"/>
      <c r="CR828" s="56"/>
      <c r="CS828" s="56"/>
      <c r="CT828" s="56"/>
      <c r="CU828" s="56"/>
      <c r="CV828" s="56"/>
      <c r="CW828" s="56"/>
      <c r="CX828" s="56"/>
      <c r="CY828" s="56"/>
      <c r="CZ828" s="56"/>
      <c r="DA828" s="56"/>
      <c r="DB828" s="56"/>
      <c r="DC828" s="56"/>
      <c r="DD828" s="56"/>
      <c r="DE828" s="56"/>
      <c r="DF828" s="56"/>
      <c r="DG828" s="56"/>
      <c r="DH828" s="56"/>
      <c r="DI828" s="56"/>
      <c r="DJ828" s="56"/>
      <c r="DK828" s="56"/>
      <c r="DL828" s="56"/>
      <c r="DM828" s="56"/>
      <c r="DN828" s="56"/>
      <c r="DO828" s="56"/>
      <c r="DP828" s="56"/>
      <c r="DQ828" s="56"/>
      <c r="DR828" s="56"/>
      <c r="DS828" s="56"/>
      <c r="DT828" s="56"/>
      <c r="DU828" s="56"/>
      <c r="DV828" s="56"/>
      <c r="DW828" s="56"/>
      <c r="DX828" s="56"/>
      <c r="DY828" s="56"/>
      <c r="DZ828" s="56"/>
      <c r="EA828" s="56"/>
      <c r="EB828" s="56"/>
      <c r="EC828" s="56"/>
      <c r="ED828" s="56"/>
      <c r="EE828" s="56"/>
      <c r="EF828" s="56"/>
      <c r="EG828" s="56"/>
      <c r="EH828" s="56"/>
      <c r="EI828" s="56"/>
      <c r="EJ828" s="56"/>
      <c r="EK828" s="56"/>
      <c r="EL828" s="56"/>
      <c r="EM828" s="56"/>
      <c r="EN828" s="56"/>
      <c r="EO828" s="56"/>
      <c r="EP828" s="56"/>
      <c r="EQ828" s="56"/>
      <c r="ER828" s="56"/>
      <c r="ES828" s="56"/>
      <c r="ET828" s="56"/>
      <c r="EU828" s="56"/>
      <c r="EV828" s="56"/>
      <c r="EW828" s="56"/>
      <c r="EX828" s="56"/>
      <c r="EY828" s="56"/>
      <c r="EZ828" s="56"/>
      <c r="FA828" s="56"/>
      <c r="FB828" s="56"/>
      <c r="FC828" s="56"/>
      <c r="FD828" s="56"/>
      <c r="FE828" s="56"/>
      <c r="FF828" s="56"/>
      <c r="FG828" s="56"/>
      <c r="FH828" s="56"/>
      <c r="FI828" s="56"/>
      <c r="FJ828" s="56"/>
      <c r="FK828" s="56"/>
      <c r="FL828" s="56"/>
      <c r="FM828" s="56"/>
      <c r="FN828" s="56"/>
      <c r="FO828" s="56"/>
      <c r="FP828" s="56"/>
      <c r="FQ828" s="56"/>
      <c r="FR828" s="56"/>
      <c r="FS828" s="56"/>
      <c r="FT828" s="56"/>
      <c r="FU828" s="56"/>
      <c r="FV828" s="56"/>
      <c r="FW828" s="56"/>
      <c r="FX828" s="56"/>
      <c r="FY828" s="56"/>
      <c r="FZ828" s="56"/>
      <c r="GA828" s="56"/>
      <c r="GB828" s="56"/>
      <c r="GC828" s="56"/>
      <c r="GD828" s="56"/>
      <c r="GE828" s="56"/>
      <c r="GF828" s="56"/>
      <c r="GG828" s="56"/>
      <c r="GH828" s="56"/>
      <c r="GI828" s="56"/>
      <c r="GJ828" s="56"/>
      <c r="GK828" s="56"/>
      <c r="GL828" s="56"/>
      <c r="GM828" s="56"/>
      <c r="GN828" s="56"/>
      <c r="GO828" s="56"/>
      <c r="GP828" s="56"/>
      <c r="GQ828" s="56"/>
      <c r="GR828" s="56"/>
      <c r="GS828" s="56"/>
      <c r="GT828" s="56"/>
      <c r="GU828" s="56"/>
      <c r="GV828" s="56"/>
      <c r="GW828" s="56"/>
      <c r="GX828" s="56"/>
      <c r="GY828" s="56"/>
      <c r="GZ828" s="56"/>
      <c r="HA828" s="56"/>
      <c r="HB828" s="56"/>
      <c r="HC828" s="56"/>
      <c r="HD828" s="56"/>
      <c r="HE828" s="56"/>
      <c r="HF828" s="56"/>
      <c r="HG828" s="56"/>
      <c r="HH828" s="56"/>
      <c r="HI828" s="56"/>
      <c r="HJ828" s="56"/>
      <c r="HK828" s="56"/>
      <c r="HL828" s="56"/>
      <c r="HM828" s="56"/>
      <c r="HN828" s="56"/>
      <c r="HO828" s="56"/>
      <c r="HP828" s="56"/>
      <c r="HQ828" s="56"/>
      <c r="HR828" s="56"/>
      <c r="HS828" s="56"/>
      <c r="HT828" s="56"/>
      <c r="HU828" s="56"/>
      <c r="HV828" s="56"/>
      <c r="HW828" s="56"/>
      <c r="HX828" s="56"/>
      <c r="HY828" s="56"/>
      <c r="HZ828" s="56"/>
      <c r="IA828" s="56"/>
      <c r="IB828" s="56"/>
      <c r="IC828" s="56"/>
      <c r="ID828" s="56"/>
      <c r="IE828" s="56"/>
      <c r="IF828" s="56"/>
      <c r="IG828" s="56"/>
      <c r="IH828" s="56"/>
      <c r="II828" s="56"/>
    </row>
    <row r="829" spans="3:243" x14ac:dyDescent="0.25">
      <c r="C829" s="56"/>
      <c r="D829" s="56"/>
      <c r="E829" s="56"/>
      <c r="F829" s="354"/>
      <c r="G829" s="354"/>
      <c r="H829" s="56"/>
      <c r="I829" s="56"/>
      <c r="J829" s="56"/>
      <c r="K829" s="56"/>
      <c r="L829" s="56"/>
      <c r="M829" s="598"/>
      <c r="N829" s="56"/>
      <c r="O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c r="BY829" s="56"/>
      <c r="BZ829" s="56"/>
      <c r="CA829" s="56"/>
      <c r="CB829" s="56"/>
      <c r="CC829" s="56"/>
      <c r="CD829" s="56"/>
      <c r="CE829" s="56"/>
      <c r="CF829" s="56"/>
      <c r="CG829" s="56"/>
      <c r="CH829" s="56"/>
      <c r="CI829" s="56"/>
      <c r="CJ829" s="56"/>
      <c r="CK829" s="56"/>
      <c r="CL829" s="56"/>
      <c r="CM829" s="56"/>
      <c r="CN829" s="56"/>
      <c r="CO829" s="56"/>
      <c r="CP829" s="56"/>
      <c r="CQ829" s="56"/>
      <c r="CR829" s="56"/>
      <c r="CS829" s="56"/>
      <c r="CT829" s="56"/>
      <c r="CU829" s="56"/>
      <c r="CV829" s="56"/>
      <c r="CW829" s="56"/>
      <c r="CX829" s="56"/>
      <c r="CY829" s="56"/>
      <c r="CZ829" s="56"/>
      <c r="DA829" s="56"/>
      <c r="DB829" s="56"/>
      <c r="DC829" s="56"/>
      <c r="DD829" s="56"/>
      <c r="DE829" s="56"/>
      <c r="DF829" s="56"/>
      <c r="DG829" s="56"/>
      <c r="DH829" s="56"/>
      <c r="DI829" s="56"/>
      <c r="DJ829" s="56"/>
      <c r="DK829" s="56"/>
      <c r="DL829" s="56"/>
      <c r="DM829" s="56"/>
      <c r="DN829" s="56"/>
      <c r="DO829" s="56"/>
      <c r="DP829" s="56"/>
      <c r="DQ829" s="56"/>
      <c r="DR829" s="56"/>
      <c r="DS829" s="56"/>
      <c r="DT829" s="56"/>
      <c r="DU829" s="56"/>
      <c r="DV829" s="56"/>
      <c r="DW829" s="56"/>
      <c r="DX829" s="56"/>
      <c r="DY829" s="56"/>
      <c r="DZ829" s="56"/>
      <c r="EA829" s="56"/>
      <c r="EB829" s="56"/>
      <c r="EC829" s="56"/>
      <c r="ED829" s="56"/>
      <c r="EE829" s="56"/>
      <c r="EF829" s="56"/>
      <c r="EG829" s="56"/>
      <c r="EH829" s="56"/>
      <c r="EI829" s="56"/>
      <c r="EJ829" s="56"/>
      <c r="EK829" s="56"/>
      <c r="EL829" s="56"/>
      <c r="EM829" s="56"/>
      <c r="EN829" s="56"/>
      <c r="EO829" s="56"/>
      <c r="EP829" s="56"/>
      <c r="EQ829" s="56"/>
      <c r="ER829" s="56"/>
      <c r="ES829" s="56"/>
      <c r="ET829" s="56"/>
      <c r="EU829" s="56"/>
      <c r="EV829" s="56"/>
      <c r="EW829" s="56"/>
      <c r="EX829" s="56"/>
      <c r="EY829" s="56"/>
      <c r="EZ829" s="56"/>
      <c r="FA829" s="56"/>
      <c r="FB829" s="56"/>
      <c r="FC829" s="56"/>
      <c r="FD829" s="56"/>
      <c r="FE829" s="56"/>
      <c r="FF829" s="56"/>
      <c r="FG829" s="56"/>
      <c r="FH829" s="56"/>
      <c r="FI829" s="56"/>
      <c r="FJ829" s="56"/>
      <c r="FK829" s="56"/>
      <c r="FL829" s="56"/>
      <c r="FM829" s="56"/>
      <c r="FN829" s="56"/>
      <c r="FO829" s="56"/>
      <c r="FP829" s="56"/>
      <c r="FQ829" s="56"/>
      <c r="FR829" s="56"/>
      <c r="FS829" s="56"/>
      <c r="FT829" s="56"/>
      <c r="FU829" s="56"/>
      <c r="FV829" s="56"/>
      <c r="FW829" s="56"/>
      <c r="FX829" s="56"/>
      <c r="FY829" s="56"/>
      <c r="FZ829" s="56"/>
      <c r="GA829" s="56"/>
      <c r="GB829" s="56"/>
      <c r="GC829" s="56"/>
      <c r="GD829" s="56"/>
      <c r="GE829" s="56"/>
      <c r="GF829" s="56"/>
      <c r="GG829" s="56"/>
      <c r="GH829" s="56"/>
      <c r="GI829" s="56"/>
      <c r="GJ829" s="56"/>
      <c r="GK829" s="56"/>
      <c r="GL829" s="56"/>
      <c r="GM829" s="56"/>
      <c r="GN829" s="56"/>
      <c r="GO829" s="56"/>
      <c r="GP829" s="56"/>
      <c r="GQ829" s="56"/>
      <c r="GR829" s="56"/>
      <c r="GS829" s="56"/>
      <c r="GT829" s="56"/>
      <c r="GU829" s="56"/>
      <c r="GV829" s="56"/>
      <c r="GW829" s="56"/>
      <c r="GX829" s="56"/>
      <c r="GY829" s="56"/>
      <c r="GZ829" s="56"/>
      <c r="HA829" s="56"/>
      <c r="HB829" s="56"/>
      <c r="HC829" s="56"/>
      <c r="HD829" s="56"/>
      <c r="HE829" s="56"/>
      <c r="HF829" s="56"/>
      <c r="HG829" s="56"/>
      <c r="HH829" s="56"/>
      <c r="HI829" s="56"/>
      <c r="HJ829" s="56"/>
      <c r="HK829" s="56"/>
      <c r="HL829" s="56"/>
      <c r="HM829" s="56"/>
      <c r="HN829" s="56"/>
      <c r="HO829" s="56"/>
      <c r="HP829" s="56"/>
      <c r="HQ829" s="56"/>
      <c r="HR829" s="56"/>
      <c r="HS829" s="56"/>
      <c r="HT829" s="56"/>
      <c r="HU829" s="56"/>
      <c r="HV829" s="56"/>
      <c r="HW829" s="56"/>
      <c r="HX829" s="56"/>
      <c r="HY829" s="56"/>
      <c r="HZ829" s="56"/>
      <c r="IA829" s="56"/>
      <c r="IB829" s="56"/>
      <c r="IC829" s="56"/>
      <c r="ID829" s="56"/>
      <c r="IE829" s="56"/>
      <c r="IF829" s="56"/>
      <c r="IG829" s="56"/>
      <c r="IH829" s="56"/>
      <c r="II829" s="56"/>
    </row>
    <row r="830" spans="3:243" x14ac:dyDescent="0.25">
      <c r="C830" s="56"/>
      <c r="D830" s="56"/>
      <c r="E830" s="56"/>
      <c r="F830" s="354"/>
      <c r="G830" s="354"/>
      <c r="H830" s="56"/>
      <c r="I830" s="56"/>
      <c r="J830" s="56"/>
      <c r="K830" s="56"/>
      <c r="L830" s="56"/>
      <c r="M830" s="598"/>
      <c r="N830" s="56"/>
      <c r="O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c r="BY830" s="56"/>
      <c r="BZ830" s="56"/>
      <c r="CA830" s="56"/>
      <c r="CB830" s="56"/>
      <c r="CC830" s="56"/>
      <c r="CD830" s="56"/>
      <c r="CE830" s="56"/>
      <c r="CF830" s="56"/>
      <c r="CG830" s="56"/>
      <c r="CH830" s="56"/>
      <c r="CI830" s="56"/>
      <c r="CJ830" s="56"/>
      <c r="CK830" s="56"/>
      <c r="CL830" s="56"/>
      <c r="CM830" s="56"/>
      <c r="CN830" s="56"/>
      <c r="CO830" s="56"/>
      <c r="CP830" s="56"/>
      <c r="CQ830" s="56"/>
      <c r="CR830" s="56"/>
      <c r="CS830" s="56"/>
      <c r="CT830" s="56"/>
      <c r="CU830" s="56"/>
      <c r="CV830" s="56"/>
      <c r="CW830" s="56"/>
      <c r="CX830" s="56"/>
      <c r="CY830" s="56"/>
      <c r="CZ830" s="56"/>
      <c r="DA830" s="56"/>
      <c r="DB830" s="56"/>
      <c r="DC830" s="56"/>
      <c r="DD830" s="56"/>
      <c r="DE830" s="56"/>
      <c r="DF830" s="56"/>
      <c r="DG830" s="56"/>
      <c r="DH830" s="56"/>
      <c r="DI830" s="56"/>
      <c r="DJ830" s="56"/>
      <c r="DK830" s="56"/>
      <c r="DL830" s="56"/>
      <c r="DM830" s="56"/>
      <c r="DN830" s="56"/>
      <c r="DO830" s="56"/>
      <c r="DP830" s="56"/>
      <c r="DQ830" s="56"/>
      <c r="DR830" s="56"/>
      <c r="DS830" s="56"/>
      <c r="DT830" s="56"/>
      <c r="DU830" s="56"/>
      <c r="DV830" s="56"/>
      <c r="DW830" s="56"/>
      <c r="DX830" s="56"/>
      <c r="DY830" s="56"/>
      <c r="DZ830" s="56"/>
      <c r="EA830" s="56"/>
      <c r="EB830" s="56"/>
      <c r="EC830" s="56"/>
      <c r="ED830" s="56"/>
      <c r="EE830" s="56"/>
      <c r="EF830" s="56"/>
      <c r="EG830" s="56"/>
      <c r="EH830" s="56"/>
      <c r="EI830" s="56"/>
      <c r="EJ830" s="56"/>
      <c r="EK830" s="56"/>
      <c r="EL830" s="56"/>
      <c r="EM830" s="56"/>
      <c r="EN830" s="56"/>
      <c r="EO830" s="56"/>
      <c r="EP830" s="56"/>
      <c r="EQ830" s="56"/>
      <c r="ER830" s="56"/>
      <c r="ES830" s="56"/>
      <c r="ET830" s="56"/>
      <c r="EU830" s="56"/>
      <c r="EV830" s="56"/>
      <c r="EW830" s="56"/>
      <c r="EX830" s="56"/>
      <c r="EY830" s="56"/>
      <c r="EZ830" s="56"/>
      <c r="FA830" s="56"/>
      <c r="FB830" s="56"/>
      <c r="FC830" s="56"/>
      <c r="FD830" s="56"/>
      <c r="FE830" s="56"/>
      <c r="FF830" s="56"/>
      <c r="FG830" s="56"/>
      <c r="FH830" s="56"/>
      <c r="FI830" s="56"/>
      <c r="FJ830" s="56"/>
      <c r="FK830" s="56"/>
      <c r="FL830" s="56"/>
      <c r="FM830" s="56"/>
      <c r="FN830" s="56"/>
      <c r="FO830" s="56"/>
      <c r="FP830" s="56"/>
      <c r="FQ830" s="56"/>
      <c r="FR830" s="56"/>
      <c r="FS830" s="56"/>
      <c r="FT830" s="56"/>
      <c r="FU830" s="56"/>
      <c r="FV830" s="56"/>
      <c r="FW830" s="56"/>
      <c r="FX830" s="56"/>
      <c r="FY830" s="56"/>
      <c r="FZ830" s="56"/>
      <c r="GA830" s="56"/>
      <c r="GB830" s="56"/>
      <c r="GC830" s="56"/>
      <c r="GD830" s="56"/>
      <c r="GE830" s="56"/>
      <c r="GF830" s="56"/>
      <c r="GG830" s="56"/>
      <c r="GH830" s="56"/>
      <c r="GI830" s="56"/>
      <c r="GJ830" s="56"/>
      <c r="GK830" s="56"/>
      <c r="GL830" s="56"/>
      <c r="GM830" s="56"/>
      <c r="GN830" s="56"/>
      <c r="GO830" s="56"/>
      <c r="GP830" s="56"/>
      <c r="GQ830" s="56"/>
      <c r="GR830" s="56"/>
      <c r="GS830" s="56"/>
      <c r="GT830" s="56"/>
      <c r="GU830" s="56"/>
      <c r="GV830" s="56"/>
      <c r="GW830" s="56"/>
      <c r="GX830" s="56"/>
      <c r="GY830" s="56"/>
      <c r="GZ830" s="56"/>
      <c r="HA830" s="56"/>
      <c r="HB830" s="56"/>
      <c r="HC830" s="56"/>
      <c r="HD830" s="56"/>
      <c r="HE830" s="56"/>
      <c r="HF830" s="56"/>
      <c r="HG830" s="56"/>
      <c r="HH830" s="56"/>
      <c r="HI830" s="56"/>
      <c r="HJ830" s="56"/>
      <c r="HK830" s="56"/>
      <c r="HL830" s="56"/>
      <c r="HM830" s="56"/>
      <c r="HN830" s="56"/>
      <c r="HO830" s="56"/>
      <c r="HP830" s="56"/>
      <c r="HQ830" s="56"/>
      <c r="HR830" s="56"/>
      <c r="HS830" s="56"/>
      <c r="HT830" s="56"/>
      <c r="HU830" s="56"/>
      <c r="HV830" s="56"/>
      <c r="HW830" s="56"/>
      <c r="HX830" s="56"/>
      <c r="HY830" s="56"/>
      <c r="HZ830" s="56"/>
      <c r="IA830" s="56"/>
      <c r="IB830" s="56"/>
      <c r="IC830" s="56"/>
      <c r="ID830" s="56"/>
      <c r="IE830" s="56"/>
      <c r="IF830" s="56"/>
      <c r="IG830" s="56"/>
      <c r="IH830" s="56"/>
      <c r="II830" s="56"/>
    </row>
    <row r="831" spans="3:243" x14ac:dyDescent="0.25">
      <c r="C831" s="56"/>
      <c r="D831" s="56"/>
      <c r="E831" s="56"/>
      <c r="F831" s="354"/>
      <c r="G831" s="354"/>
      <c r="H831" s="56"/>
      <c r="I831" s="56"/>
      <c r="J831" s="56"/>
      <c r="K831" s="56"/>
      <c r="L831" s="56"/>
      <c r="M831" s="598"/>
      <c r="N831" s="56"/>
      <c r="O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c r="BY831" s="56"/>
      <c r="BZ831" s="56"/>
      <c r="CA831" s="56"/>
      <c r="CB831" s="56"/>
      <c r="CC831" s="56"/>
      <c r="CD831" s="56"/>
      <c r="CE831" s="56"/>
      <c r="CF831" s="56"/>
      <c r="CG831" s="56"/>
      <c r="CH831" s="56"/>
      <c r="CI831" s="56"/>
      <c r="CJ831" s="56"/>
      <c r="CK831" s="56"/>
      <c r="CL831" s="56"/>
      <c r="CM831" s="56"/>
      <c r="CN831" s="56"/>
      <c r="CO831" s="56"/>
      <c r="CP831" s="56"/>
      <c r="CQ831" s="56"/>
      <c r="CR831" s="56"/>
      <c r="CS831" s="56"/>
      <c r="CT831" s="56"/>
      <c r="CU831" s="56"/>
      <c r="CV831" s="56"/>
      <c r="CW831" s="56"/>
      <c r="CX831" s="56"/>
      <c r="CY831" s="56"/>
      <c r="CZ831" s="56"/>
      <c r="DA831" s="56"/>
      <c r="DB831" s="56"/>
      <c r="DC831" s="56"/>
      <c r="DD831" s="56"/>
      <c r="DE831" s="56"/>
      <c r="DF831" s="56"/>
      <c r="DG831" s="56"/>
      <c r="DH831" s="56"/>
      <c r="DI831" s="56"/>
      <c r="DJ831" s="56"/>
      <c r="DK831" s="56"/>
      <c r="DL831" s="56"/>
      <c r="DM831" s="56"/>
      <c r="DN831" s="56"/>
      <c r="DO831" s="56"/>
      <c r="DP831" s="56"/>
      <c r="DQ831" s="56"/>
      <c r="DR831" s="56"/>
      <c r="DS831" s="56"/>
      <c r="DT831" s="56"/>
      <c r="DU831" s="56"/>
      <c r="DV831" s="56"/>
      <c r="DW831" s="56"/>
      <c r="DX831" s="56"/>
      <c r="DY831" s="56"/>
      <c r="DZ831" s="56"/>
      <c r="EA831" s="56"/>
      <c r="EB831" s="56"/>
      <c r="EC831" s="56"/>
      <c r="ED831" s="56"/>
      <c r="EE831" s="56"/>
      <c r="EF831" s="56"/>
      <c r="EG831" s="56"/>
      <c r="EH831" s="56"/>
      <c r="EI831" s="56"/>
      <c r="EJ831" s="56"/>
      <c r="EK831" s="56"/>
      <c r="EL831" s="56"/>
      <c r="EM831" s="56"/>
      <c r="EN831" s="56"/>
      <c r="EO831" s="56"/>
      <c r="EP831" s="56"/>
      <c r="EQ831" s="56"/>
      <c r="ER831" s="56"/>
      <c r="ES831" s="56"/>
      <c r="ET831" s="56"/>
      <c r="EU831" s="56"/>
      <c r="EV831" s="56"/>
      <c r="EW831" s="56"/>
      <c r="EX831" s="56"/>
      <c r="EY831" s="56"/>
      <c r="EZ831" s="56"/>
      <c r="FA831" s="56"/>
      <c r="FB831" s="56"/>
      <c r="FC831" s="56"/>
      <c r="FD831" s="56"/>
      <c r="FE831" s="56"/>
      <c r="FF831" s="56"/>
      <c r="FG831" s="56"/>
      <c r="FH831" s="56"/>
      <c r="FI831" s="56"/>
      <c r="FJ831" s="56"/>
      <c r="FK831" s="56"/>
      <c r="FL831" s="56"/>
      <c r="FM831" s="56"/>
      <c r="FN831" s="56"/>
      <c r="FO831" s="56"/>
      <c r="FP831" s="56"/>
      <c r="FQ831" s="56"/>
      <c r="FR831" s="56"/>
      <c r="FS831" s="56"/>
      <c r="FT831" s="56"/>
      <c r="FU831" s="56"/>
      <c r="FV831" s="56"/>
      <c r="FW831" s="56"/>
      <c r="FX831" s="56"/>
      <c r="FY831" s="56"/>
      <c r="FZ831" s="56"/>
      <c r="GA831" s="56"/>
      <c r="GB831" s="56"/>
      <c r="GC831" s="56"/>
      <c r="GD831" s="56"/>
      <c r="GE831" s="56"/>
      <c r="GF831" s="56"/>
      <c r="GG831" s="56"/>
      <c r="GH831" s="56"/>
      <c r="GI831" s="56"/>
      <c r="GJ831" s="56"/>
      <c r="GK831" s="56"/>
      <c r="GL831" s="56"/>
      <c r="GM831" s="56"/>
      <c r="GN831" s="56"/>
      <c r="GO831" s="56"/>
      <c r="GP831" s="56"/>
      <c r="GQ831" s="56"/>
      <c r="GR831" s="56"/>
      <c r="GS831" s="56"/>
      <c r="GT831" s="56"/>
      <c r="GU831" s="56"/>
      <c r="GV831" s="56"/>
      <c r="GW831" s="56"/>
      <c r="GX831" s="56"/>
      <c r="GY831" s="56"/>
      <c r="GZ831" s="56"/>
      <c r="HA831" s="56"/>
      <c r="HB831" s="56"/>
      <c r="HC831" s="56"/>
      <c r="HD831" s="56"/>
      <c r="HE831" s="56"/>
      <c r="HF831" s="56"/>
      <c r="HG831" s="56"/>
      <c r="HH831" s="56"/>
      <c r="HI831" s="56"/>
      <c r="HJ831" s="56"/>
      <c r="HK831" s="56"/>
      <c r="HL831" s="56"/>
      <c r="HM831" s="56"/>
      <c r="HN831" s="56"/>
      <c r="HO831" s="56"/>
      <c r="HP831" s="56"/>
      <c r="HQ831" s="56"/>
      <c r="HR831" s="56"/>
      <c r="HS831" s="56"/>
      <c r="HT831" s="56"/>
      <c r="HU831" s="56"/>
      <c r="HV831" s="56"/>
      <c r="HW831" s="56"/>
      <c r="HX831" s="56"/>
      <c r="HY831" s="56"/>
      <c r="HZ831" s="56"/>
      <c r="IA831" s="56"/>
      <c r="IB831" s="56"/>
      <c r="IC831" s="56"/>
      <c r="ID831" s="56"/>
      <c r="IE831" s="56"/>
      <c r="IF831" s="56"/>
      <c r="IG831" s="56"/>
      <c r="IH831" s="56"/>
      <c r="II831" s="56"/>
    </row>
    <row r="832" spans="3:243" x14ac:dyDescent="0.25">
      <c r="C832" s="56"/>
      <c r="D832" s="56"/>
      <c r="E832" s="56"/>
      <c r="F832" s="354"/>
      <c r="G832" s="354"/>
      <c r="H832" s="56"/>
      <c r="I832" s="56"/>
      <c r="J832" s="56"/>
      <c r="K832" s="56"/>
      <c r="L832" s="56"/>
      <c r="M832" s="598"/>
      <c r="N832" s="56"/>
      <c r="O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c r="BY832" s="56"/>
      <c r="BZ832" s="56"/>
      <c r="CA832" s="56"/>
      <c r="CB832" s="56"/>
      <c r="CC832" s="56"/>
      <c r="CD832" s="56"/>
      <c r="CE832" s="56"/>
      <c r="CF832" s="56"/>
      <c r="CG832" s="56"/>
      <c r="CH832" s="56"/>
      <c r="CI832" s="56"/>
      <c r="CJ832" s="56"/>
      <c r="CK832" s="56"/>
      <c r="CL832" s="56"/>
      <c r="CM832" s="56"/>
      <c r="CN832" s="56"/>
      <c r="CO832" s="56"/>
      <c r="CP832" s="56"/>
      <c r="CQ832" s="56"/>
      <c r="CR832" s="56"/>
      <c r="CS832" s="56"/>
      <c r="CT832" s="56"/>
      <c r="CU832" s="56"/>
      <c r="CV832" s="56"/>
      <c r="CW832" s="56"/>
      <c r="CX832" s="56"/>
      <c r="CY832" s="56"/>
      <c r="CZ832" s="56"/>
      <c r="DA832" s="56"/>
      <c r="DB832" s="56"/>
      <c r="DC832" s="56"/>
      <c r="DD832" s="56"/>
      <c r="DE832" s="56"/>
      <c r="DF832" s="56"/>
      <c r="DG832" s="56"/>
      <c r="DH832" s="56"/>
      <c r="DI832" s="56"/>
      <c r="DJ832" s="56"/>
      <c r="DK832" s="56"/>
      <c r="DL832" s="56"/>
      <c r="DM832" s="56"/>
      <c r="DN832" s="56"/>
      <c r="DO832" s="56"/>
      <c r="DP832" s="56"/>
      <c r="DQ832" s="56"/>
      <c r="DR832" s="56"/>
      <c r="DS832" s="56"/>
      <c r="DT832" s="56"/>
      <c r="DU832" s="56"/>
      <c r="DV832" s="56"/>
      <c r="DW832" s="56"/>
      <c r="DX832" s="56"/>
      <c r="DY832" s="56"/>
      <c r="DZ832" s="56"/>
      <c r="EA832" s="56"/>
      <c r="EB832" s="56"/>
      <c r="EC832" s="56"/>
      <c r="ED832" s="56"/>
      <c r="EE832" s="56"/>
      <c r="EF832" s="56"/>
      <c r="EG832" s="56"/>
      <c r="EH832" s="56"/>
      <c r="EI832" s="56"/>
      <c r="EJ832" s="56"/>
      <c r="EK832" s="56"/>
      <c r="EL832" s="56"/>
      <c r="EM832" s="56"/>
      <c r="EN832" s="56"/>
      <c r="EO832" s="56"/>
      <c r="EP832" s="56"/>
      <c r="EQ832" s="56"/>
      <c r="ER832" s="56"/>
      <c r="ES832" s="56"/>
      <c r="ET832" s="56"/>
      <c r="EU832" s="56"/>
      <c r="EV832" s="56"/>
      <c r="EW832" s="56"/>
      <c r="EX832" s="56"/>
      <c r="EY832" s="56"/>
      <c r="EZ832" s="56"/>
      <c r="FA832" s="56"/>
      <c r="FB832" s="56"/>
      <c r="FC832" s="56"/>
      <c r="FD832" s="56"/>
      <c r="FE832" s="56"/>
      <c r="FF832" s="56"/>
      <c r="FG832" s="56"/>
      <c r="FH832" s="56"/>
      <c r="FI832" s="56"/>
      <c r="FJ832" s="56"/>
      <c r="FK832" s="56"/>
      <c r="FL832" s="56"/>
      <c r="FM832" s="56"/>
      <c r="FN832" s="56"/>
      <c r="FO832" s="56"/>
      <c r="FP832" s="56"/>
      <c r="FQ832" s="56"/>
      <c r="FR832" s="56"/>
      <c r="FS832" s="56"/>
      <c r="FT832" s="56"/>
      <c r="FU832" s="56"/>
      <c r="FV832" s="56"/>
      <c r="FW832" s="56"/>
      <c r="FX832" s="56"/>
      <c r="FY832" s="56"/>
      <c r="FZ832" s="56"/>
      <c r="GA832" s="56"/>
      <c r="GB832" s="56"/>
      <c r="GC832" s="56"/>
      <c r="GD832" s="56"/>
      <c r="GE832" s="56"/>
      <c r="GF832" s="56"/>
      <c r="GG832" s="56"/>
      <c r="GH832" s="56"/>
      <c r="GI832" s="56"/>
      <c r="GJ832" s="56"/>
      <c r="GK832" s="56"/>
      <c r="GL832" s="56"/>
      <c r="GM832" s="56"/>
      <c r="GN832" s="56"/>
      <c r="GO832" s="56"/>
      <c r="GP832" s="56"/>
      <c r="GQ832" s="56"/>
      <c r="GR832" s="56"/>
      <c r="GS832" s="56"/>
      <c r="GT832" s="56"/>
      <c r="GU832" s="56"/>
      <c r="GV832" s="56"/>
      <c r="GW832" s="56"/>
      <c r="GX832" s="56"/>
      <c r="GY832" s="56"/>
      <c r="GZ832" s="56"/>
      <c r="HA832" s="56"/>
      <c r="HB832" s="56"/>
      <c r="HC832" s="56"/>
      <c r="HD832" s="56"/>
      <c r="HE832" s="56"/>
      <c r="HF832" s="56"/>
      <c r="HG832" s="56"/>
      <c r="HH832" s="56"/>
      <c r="HI832" s="56"/>
      <c r="HJ832" s="56"/>
      <c r="HK832" s="56"/>
      <c r="HL832" s="56"/>
      <c r="HM832" s="56"/>
      <c r="HN832" s="56"/>
      <c r="HO832" s="56"/>
      <c r="HP832" s="56"/>
      <c r="HQ832" s="56"/>
      <c r="HR832" s="56"/>
      <c r="HS832" s="56"/>
      <c r="HT832" s="56"/>
      <c r="HU832" s="56"/>
      <c r="HV832" s="56"/>
      <c r="HW832" s="56"/>
      <c r="HX832" s="56"/>
      <c r="HY832" s="56"/>
      <c r="HZ832" s="56"/>
      <c r="IA832" s="56"/>
      <c r="IB832" s="56"/>
      <c r="IC832" s="56"/>
      <c r="ID832" s="56"/>
      <c r="IE832" s="56"/>
      <c r="IF832" s="56"/>
      <c r="IG832" s="56"/>
      <c r="IH832" s="56"/>
      <c r="II832" s="56"/>
    </row>
    <row r="833" spans="3:243" x14ac:dyDescent="0.25">
      <c r="C833" s="56"/>
      <c r="D833" s="56"/>
      <c r="E833" s="56"/>
      <c r="F833" s="354"/>
      <c r="G833" s="354"/>
      <c r="H833" s="56"/>
      <c r="I833" s="56"/>
      <c r="J833" s="56"/>
      <c r="K833" s="56"/>
      <c r="L833" s="56"/>
      <c r="M833" s="598"/>
      <c r="N833" s="56"/>
      <c r="O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c r="BY833" s="56"/>
      <c r="BZ833" s="56"/>
      <c r="CA833" s="56"/>
      <c r="CB833" s="56"/>
      <c r="CC833" s="56"/>
      <c r="CD833" s="56"/>
      <c r="CE833" s="56"/>
      <c r="CF833" s="56"/>
      <c r="CG833" s="56"/>
      <c r="CH833" s="56"/>
      <c r="CI833" s="56"/>
      <c r="CJ833" s="56"/>
      <c r="CK833" s="56"/>
      <c r="CL833" s="56"/>
      <c r="CM833" s="56"/>
      <c r="CN833" s="56"/>
      <c r="CO833" s="56"/>
      <c r="CP833" s="56"/>
      <c r="CQ833" s="56"/>
      <c r="CR833" s="56"/>
      <c r="CS833" s="56"/>
      <c r="CT833" s="56"/>
      <c r="CU833" s="56"/>
      <c r="CV833" s="56"/>
      <c r="CW833" s="56"/>
      <c r="CX833" s="56"/>
      <c r="CY833" s="56"/>
      <c r="CZ833" s="56"/>
      <c r="DA833" s="56"/>
      <c r="DB833" s="56"/>
      <c r="DC833" s="56"/>
      <c r="DD833" s="56"/>
      <c r="DE833" s="56"/>
      <c r="DF833" s="56"/>
      <c r="DG833" s="56"/>
      <c r="DH833" s="56"/>
      <c r="DI833" s="56"/>
      <c r="DJ833" s="56"/>
      <c r="DK833" s="56"/>
      <c r="DL833" s="56"/>
      <c r="DM833" s="56"/>
      <c r="DN833" s="56"/>
      <c r="DO833" s="56"/>
      <c r="DP833" s="56"/>
      <c r="DQ833" s="56"/>
      <c r="DR833" s="56"/>
      <c r="DS833" s="56"/>
      <c r="DT833" s="56"/>
      <c r="DU833" s="56"/>
      <c r="DV833" s="56"/>
      <c r="DW833" s="56"/>
      <c r="DX833" s="56"/>
      <c r="DY833" s="56"/>
      <c r="DZ833" s="56"/>
      <c r="EA833" s="56"/>
      <c r="EB833" s="56"/>
      <c r="EC833" s="56"/>
      <c r="ED833" s="56"/>
      <c r="EE833" s="56"/>
      <c r="EF833" s="56"/>
      <c r="EG833" s="56"/>
      <c r="EH833" s="56"/>
      <c r="EI833" s="56"/>
      <c r="EJ833" s="56"/>
      <c r="EK833" s="56"/>
      <c r="EL833" s="56"/>
      <c r="EM833" s="56"/>
      <c r="EN833" s="56"/>
      <c r="EO833" s="56"/>
      <c r="EP833" s="56"/>
      <c r="EQ833" s="56"/>
      <c r="ER833" s="56"/>
      <c r="ES833" s="56"/>
      <c r="ET833" s="56"/>
      <c r="EU833" s="56"/>
      <c r="EV833" s="56"/>
      <c r="EW833" s="56"/>
      <c r="EX833" s="56"/>
      <c r="EY833" s="56"/>
      <c r="EZ833" s="56"/>
      <c r="FA833" s="56"/>
      <c r="FB833" s="56"/>
      <c r="FC833" s="56"/>
      <c r="FD833" s="56"/>
      <c r="FE833" s="56"/>
      <c r="FF833" s="56"/>
      <c r="FG833" s="56"/>
      <c r="FH833" s="56"/>
      <c r="FI833" s="56"/>
      <c r="FJ833" s="56"/>
      <c r="FK833" s="56"/>
      <c r="FL833" s="56"/>
      <c r="FM833" s="56"/>
      <c r="FN833" s="56"/>
      <c r="FO833" s="56"/>
      <c r="FP833" s="56"/>
      <c r="FQ833" s="56"/>
      <c r="FR833" s="56"/>
      <c r="FS833" s="56"/>
      <c r="FT833" s="56"/>
      <c r="FU833" s="56"/>
      <c r="FV833" s="56"/>
      <c r="FW833" s="56"/>
      <c r="FX833" s="56"/>
      <c r="FY833" s="56"/>
      <c r="FZ833" s="56"/>
      <c r="GA833" s="56"/>
      <c r="GB833" s="56"/>
      <c r="GC833" s="56"/>
      <c r="GD833" s="56"/>
      <c r="GE833" s="56"/>
      <c r="GF833" s="56"/>
      <c r="GG833" s="56"/>
      <c r="GH833" s="56"/>
      <c r="GI833" s="56"/>
      <c r="GJ833" s="56"/>
      <c r="GK833" s="56"/>
      <c r="GL833" s="56"/>
      <c r="GM833" s="56"/>
      <c r="GN833" s="56"/>
      <c r="GO833" s="56"/>
      <c r="GP833" s="56"/>
      <c r="GQ833" s="56"/>
      <c r="GR833" s="56"/>
      <c r="GS833" s="56"/>
      <c r="GT833" s="56"/>
      <c r="GU833" s="56"/>
      <c r="GV833" s="56"/>
      <c r="GW833" s="56"/>
      <c r="GX833" s="56"/>
      <c r="GY833" s="56"/>
      <c r="GZ833" s="56"/>
      <c r="HA833" s="56"/>
      <c r="HB833" s="56"/>
      <c r="HC833" s="56"/>
      <c r="HD833" s="56"/>
      <c r="HE833" s="56"/>
      <c r="HF833" s="56"/>
      <c r="HG833" s="56"/>
      <c r="HH833" s="56"/>
      <c r="HI833" s="56"/>
      <c r="HJ833" s="56"/>
      <c r="HK833" s="56"/>
      <c r="HL833" s="56"/>
      <c r="HM833" s="56"/>
      <c r="HN833" s="56"/>
      <c r="HO833" s="56"/>
      <c r="HP833" s="56"/>
      <c r="HQ833" s="56"/>
      <c r="HR833" s="56"/>
      <c r="HS833" s="56"/>
      <c r="HT833" s="56"/>
      <c r="HU833" s="56"/>
      <c r="HV833" s="56"/>
      <c r="HW833" s="56"/>
      <c r="HX833" s="56"/>
      <c r="HY833" s="56"/>
      <c r="HZ833" s="56"/>
      <c r="IA833" s="56"/>
      <c r="IB833" s="56"/>
      <c r="IC833" s="56"/>
      <c r="ID833" s="56"/>
      <c r="IE833" s="56"/>
      <c r="IF833" s="56"/>
      <c r="IG833" s="56"/>
      <c r="IH833" s="56"/>
      <c r="II833" s="56"/>
    </row>
    <row r="834" spans="3:243" x14ac:dyDescent="0.25">
      <c r="C834" s="56"/>
      <c r="D834" s="56"/>
      <c r="E834" s="56"/>
      <c r="F834" s="354"/>
      <c r="G834" s="354"/>
      <c r="H834" s="56"/>
      <c r="I834" s="56"/>
      <c r="J834" s="56"/>
      <c r="K834" s="56"/>
      <c r="L834" s="56"/>
      <c r="M834" s="598"/>
      <c r="N834" s="56"/>
      <c r="O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c r="BY834" s="56"/>
      <c r="BZ834" s="56"/>
      <c r="CA834" s="56"/>
      <c r="CB834" s="56"/>
      <c r="CC834" s="56"/>
      <c r="CD834" s="56"/>
      <c r="CE834" s="56"/>
      <c r="CF834" s="56"/>
      <c r="CG834" s="56"/>
      <c r="CH834" s="56"/>
      <c r="CI834" s="56"/>
      <c r="CJ834" s="56"/>
      <c r="CK834" s="56"/>
      <c r="CL834" s="56"/>
      <c r="CM834" s="56"/>
      <c r="CN834" s="56"/>
      <c r="CO834" s="56"/>
      <c r="CP834" s="56"/>
      <c r="CQ834" s="56"/>
      <c r="CR834" s="56"/>
      <c r="CS834" s="56"/>
      <c r="CT834" s="56"/>
      <c r="CU834" s="56"/>
      <c r="CV834" s="56"/>
      <c r="CW834" s="56"/>
      <c r="CX834" s="56"/>
      <c r="CY834" s="56"/>
      <c r="CZ834" s="56"/>
      <c r="DA834" s="56"/>
      <c r="DB834" s="56"/>
      <c r="DC834" s="56"/>
      <c r="DD834" s="56"/>
      <c r="DE834" s="56"/>
      <c r="DF834" s="56"/>
      <c r="DG834" s="56"/>
      <c r="DH834" s="56"/>
      <c r="DI834" s="56"/>
      <c r="DJ834" s="56"/>
      <c r="DK834" s="56"/>
      <c r="DL834" s="56"/>
      <c r="DM834" s="56"/>
      <c r="DN834" s="56"/>
      <c r="DO834" s="56"/>
      <c r="DP834" s="56"/>
      <c r="DQ834" s="56"/>
      <c r="DR834" s="56"/>
      <c r="DS834" s="56"/>
      <c r="DT834" s="56"/>
      <c r="DU834" s="56"/>
      <c r="DV834" s="56"/>
      <c r="DW834" s="56"/>
      <c r="DX834" s="56"/>
      <c r="DY834" s="56"/>
      <c r="DZ834" s="56"/>
      <c r="EA834" s="56"/>
      <c r="EB834" s="56"/>
      <c r="EC834" s="56"/>
      <c r="ED834" s="56"/>
      <c r="EE834" s="56"/>
      <c r="EF834" s="56"/>
      <c r="EG834" s="56"/>
      <c r="EH834" s="56"/>
      <c r="EI834" s="56"/>
      <c r="EJ834" s="56"/>
      <c r="EK834" s="56"/>
      <c r="EL834" s="56"/>
      <c r="EM834" s="56"/>
      <c r="EN834" s="56"/>
      <c r="EO834" s="56"/>
      <c r="EP834" s="56"/>
      <c r="EQ834" s="56"/>
      <c r="ER834" s="56"/>
      <c r="ES834" s="56"/>
      <c r="ET834" s="56"/>
      <c r="EU834" s="56"/>
      <c r="EV834" s="56"/>
      <c r="EW834" s="56"/>
      <c r="EX834" s="56"/>
      <c r="EY834" s="56"/>
      <c r="EZ834" s="56"/>
      <c r="FA834" s="56"/>
      <c r="FB834" s="56"/>
      <c r="FC834" s="56"/>
      <c r="FD834" s="56"/>
      <c r="FE834" s="56"/>
      <c r="FF834" s="56"/>
      <c r="FG834" s="56"/>
      <c r="FH834" s="56"/>
      <c r="FI834" s="56"/>
      <c r="FJ834" s="56"/>
      <c r="FK834" s="56"/>
      <c r="FL834" s="56"/>
      <c r="FM834" s="56"/>
      <c r="FN834" s="56"/>
      <c r="FO834" s="56"/>
      <c r="FP834" s="56"/>
      <c r="FQ834" s="56"/>
      <c r="FR834" s="56"/>
      <c r="FS834" s="56"/>
      <c r="FT834" s="56"/>
      <c r="FU834" s="56"/>
      <c r="FV834" s="56"/>
      <c r="FW834" s="56"/>
      <c r="FX834" s="56"/>
      <c r="FY834" s="56"/>
      <c r="FZ834" s="56"/>
      <c r="GA834" s="56"/>
      <c r="GB834" s="56"/>
      <c r="GC834" s="56"/>
      <c r="GD834" s="56"/>
      <c r="GE834" s="56"/>
      <c r="GF834" s="56"/>
      <c r="GG834" s="56"/>
      <c r="GH834" s="56"/>
      <c r="GI834" s="56"/>
      <c r="GJ834" s="56"/>
      <c r="GK834" s="56"/>
      <c r="GL834" s="56"/>
      <c r="GM834" s="56"/>
      <c r="GN834" s="56"/>
      <c r="GO834" s="56"/>
      <c r="GP834" s="56"/>
      <c r="GQ834" s="56"/>
      <c r="GR834" s="56"/>
      <c r="GS834" s="56"/>
      <c r="GT834" s="56"/>
      <c r="GU834" s="56"/>
      <c r="GV834" s="56"/>
      <c r="GW834" s="56"/>
      <c r="GX834" s="56"/>
      <c r="GY834" s="56"/>
      <c r="GZ834" s="56"/>
      <c r="HA834" s="56"/>
      <c r="HB834" s="56"/>
      <c r="HC834" s="56"/>
      <c r="HD834" s="56"/>
      <c r="HE834" s="56"/>
      <c r="HF834" s="56"/>
      <c r="HG834" s="56"/>
      <c r="HH834" s="56"/>
      <c r="HI834" s="56"/>
      <c r="HJ834" s="56"/>
      <c r="HK834" s="56"/>
      <c r="HL834" s="56"/>
      <c r="HM834" s="56"/>
      <c r="HN834" s="56"/>
      <c r="HO834" s="56"/>
      <c r="HP834" s="56"/>
      <c r="HQ834" s="56"/>
      <c r="HR834" s="56"/>
      <c r="HS834" s="56"/>
      <c r="HT834" s="56"/>
      <c r="HU834" s="56"/>
      <c r="HV834" s="56"/>
      <c r="HW834" s="56"/>
      <c r="HX834" s="56"/>
      <c r="HY834" s="56"/>
      <c r="HZ834" s="56"/>
      <c r="IA834" s="56"/>
      <c r="IB834" s="56"/>
      <c r="IC834" s="56"/>
      <c r="ID834" s="56"/>
      <c r="IE834" s="56"/>
      <c r="IF834" s="56"/>
      <c r="IG834" s="56"/>
      <c r="IH834" s="56"/>
      <c r="II834" s="56"/>
    </row>
    <row r="835" spans="3:243" x14ac:dyDescent="0.25">
      <c r="C835" s="56"/>
      <c r="D835" s="56"/>
      <c r="E835" s="56"/>
      <c r="F835" s="354"/>
      <c r="G835" s="354"/>
      <c r="H835" s="56"/>
      <c r="I835" s="56"/>
      <c r="J835" s="56"/>
      <c r="K835" s="56"/>
      <c r="L835" s="56"/>
      <c r="M835" s="598"/>
      <c r="N835" s="56"/>
      <c r="O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c r="BY835" s="56"/>
      <c r="BZ835" s="56"/>
      <c r="CA835" s="56"/>
      <c r="CB835" s="56"/>
      <c r="CC835" s="56"/>
      <c r="CD835" s="56"/>
      <c r="CE835" s="56"/>
      <c r="CF835" s="56"/>
      <c r="CG835" s="56"/>
      <c r="CH835" s="56"/>
      <c r="CI835" s="56"/>
      <c r="CJ835" s="56"/>
      <c r="CK835" s="56"/>
      <c r="CL835" s="56"/>
      <c r="CM835" s="56"/>
      <c r="CN835" s="56"/>
      <c r="CO835" s="56"/>
      <c r="CP835" s="56"/>
      <c r="CQ835" s="56"/>
      <c r="CR835" s="56"/>
      <c r="CS835" s="56"/>
      <c r="CT835" s="56"/>
      <c r="CU835" s="56"/>
      <c r="CV835" s="56"/>
      <c r="CW835" s="56"/>
      <c r="CX835" s="56"/>
      <c r="CY835" s="56"/>
      <c r="CZ835" s="56"/>
      <c r="DA835" s="56"/>
      <c r="DB835" s="56"/>
      <c r="DC835" s="56"/>
      <c r="DD835" s="56"/>
      <c r="DE835" s="56"/>
      <c r="DF835" s="56"/>
      <c r="DG835" s="56"/>
      <c r="DH835" s="56"/>
      <c r="DI835" s="56"/>
      <c r="DJ835" s="56"/>
      <c r="DK835" s="56"/>
      <c r="DL835" s="56"/>
      <c r="DM835" s="56"/>
      <c r="DN835" s="56"/>
      <c r="DO835" s="56"/>
      <c r="DP835" s="56"/>
      <c r="DQ835" s="56"/>
      <c r="DR835" s="56"/>
      <c r="DS835" s="56"/>
      <c r="DT835" s="56"/>
      <c r="DU835" s="56"/>
      <c r="DV835" s="56"/>
      <c r="DW835" s="56"/>
      <c r="DX835" s="56"/>
      <c r="DY835" s="56"/>
      <c r="DZ835" s="56"/>
      <c r="EA835" s="56"/>
      <c r="EB835" s="56"/>
      <c r="EC835" s="56"/>
      <c r="ED835" s="56"/>
      <c r="EE835" s="56"/>
      <c r="EF835" s="56"/>
      <c r="EG835" s="56"/>
      <c r="EH835" s="56"/>
      <c r="EI835" s="56"/>
      <c r="EJ835" s="56"/>
      <c r="EK835" s="56"/>
      <c r="EL835" s="56"/>
      <c r="EM835" s="56"/>
      <c r="EN835" s="56"/>
      <c r="EO835" s="56"/>
      <c r="EP835" s="56"/>
      <c r="EQ835" s="56"/>
      <c r="ER835" s="56"/>
      <c r="ES835" s="56"/>
      <c r="ET835" s="56"/>
      <c r="EU835" s="56"/>
      <c r="EV835" s="56"/>
      <c r="EW835" s="56"/>
      <c r="EX835" s="56"/>
      <c r="EY835" s="56"/>
      <c r="EZ835" s="56"/>
      <c r="FA835" s="56"/>
      <c r="FB835" s="56"/>
      <c r="FC835" s="56"/>
      <c r="FD835" s="56"/>
      <c r="FE835" s="56"/>
      <c r="FF835" s="56"/>
      <c r="FG835" s="56"/>
      <c r="FH835" s="56"/>
      <c r="FI835" s="56"/>
      <c r="FJ835" s="56"/>
      <c r="FK835" s="56"/>
      <c r="FL835" s="56"/>
      <c r="FM835" s="56"/>
      <c r="FN835" s="56"/>
      <c r="FO835" s="56"/>
      <c r="FP835" s="56"/>
      <c r="FQ835" s="56"/>
      <c r="FR835" s="56"/>
      <c r="FS835" s="56"/>
      <c r="FT835" s="56"/>
      <c r="FU835" s="56"/>
      <c r="FV835" s="56"/>
      <c r="FW835" s="56"/>
      <c r="FX835" s="56"/>
      <c r="FY835" s="56"/>
      <c r="FZ835" s="56"/>
      <c r="GA835" s="56"/>
      <c r="GB835" s="56"/>
      <c r="GC835" s="56"/>
      <c r="GD835" s="56"/>
      <c r="GE835" s="56"/>
      <c r="GF835" s="56"/>
      <c r="GG835" s="56"/>
      <c r="GH835" s="56"/>
      <c r="GI835" s="56"/>
      <c r="GJ835" s="56"/>
      <c r="GK835" s="56"/>
      <c r="GL835" s="56"/>
      <c r="GM835" s="56"/>
      <c r="GN835" s="56"/>
      <c r="GO835" s="56"/>
      <c r="GP835" s="56"/>
      <c r="GQ835" s="56"/>
      <c r="GR835" s="56"/>
      <c r="GS835" s="56"/>
      <c r="GT835" s="56"/>
      <c r="GU835" s="56"/>
      <c r="GV835" s="56"/>
      <c r="GW835" s="56"/>
      <c r="GX835" s="56"/>
      <c r="GY835" s="56"/>
      <c r="GZ835" s="56"/>
      <c r="HA835" s="56"/>
      <c r="HB835" s="56"/>
      <c r="HC835" s="56"/>
      <c r="HD835" s="56"/>
      <c r="HE835" s="56"/>
      <c r="HF835" s="56"/>
      <c r="HG835" s="56"/>
      <c r="HH835" s="56"/>
      <c r="HI835" s="56"/>
      <c r="HJ835" s="56"/>
      <c r="HK835" s="56"/>
      <c r="HL835" s="56"/>
      <c r="HM835" s="56"/>
      <c r="HN835" s="56"/>
      <c r="HO835" s="56"/>
      <c r="HP835" s="56"/>
      <c r="HQ835" s="56"/>
      <c r="HR835" s="56"/>
      <c r="HS835" s="56"/>
      <c r="HT835" s="56"/>
      <c r="HU835" s="56"/>
      <c r="HV835" s="56"/>
      <c r="HW835" s="56"/>
      <c r="HX835" s="56"/>
      <c r="HY835" s="56"/>
      <c r="HZ835" s="56"/>
      <c r="IA835" s="56"/>
      <c r="IB835" s="56"/>
      <c r="IC835" s="56"/>
      <c r="ID835" s="56"/>
      <c r="IE835" s="56"/>
      <c r="IF835" s="56"/>
      <c r="IG835" s="56"/>
      <c r="IH835" s="56"/>
      <c r="II835" s="56"/>
    </row>
    <row r="836" spans="3:243" x14ac:dyDescent="0.25">
      <c r="C836" s="56"/>
      <c r="D836" s="56"/>
      <c r="E836" s="56"/>
      <c r="F836" s="354"/>
      <c r="G836" s="354"/>
      <c r="H836" s="56"/>
      <c r="I836" s="56"/>
      <c r="J836" s="56"/>
      <c r="K836" s="56"/>
      <c r="L836" s="56"/>
      <c r="M836" s="598"/>
      <c r="N836" s="56"/>
      <c r="O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c r="BY836" s="56"/>
      <c r="BZ836" s="56"/>
      <c r="CA836" s="56"/>
      <c r="CB836" s="56"/>
      <c r="CC836" s="56"/>
      <c r="CD836" s="56"/>
      <c r="CE836" s="56"/>
      <c r="CF836" s="56"/>
      <c r="CG836" s="56"/>
      <c r="CH836" s="56"/>
      <c r="CI836" s="56"/>
      <c r="CJ836" s="56"/>
      <c r="CK836" s="56"/>
      <c r="CL836" s="56"/>
      <c r="CM836" s="56"/>
      <c r="CN836" s="56"/>
      <c r="CO836" s="56"/>
      <c r="CP836" s="56"/>
      <c r="CQ836" s="56"/>
      <c r="CR836" s="56"/>
      <c r="CS836" s="56"/>
      <c r="CT836" s="56"/>
      <c r="CU836" s="56"/>
      <c r="CV836" s="56"/>
      <c r="CW836" s="56"/>
      <c r="CX836" s="56"/>
      <c r="CY836" s="56"/>
      <c r="CZ836" s="56"/>
      <c r="DA836" s="56"/>
      <c r="DB836" s="56"/>
      <c r="DC836" s="56"/>
      <c r="DD836" s="56"/>
      <c r="DE836" s="56"/>
      <c r="DF836" s="56"/>
      <c r="DG836" s="56"/>
      <c r="DH836" s="56"/>
      <c r="DI836" s="56"/>
      <c r="DJ836" s="56"/>
      <c r="DK836" s="56"/>
      <c r="DL836" s="56"/>
      <c r="DM836" s="56"/>
      <c r="DN836" s="56"/>
      <c r="DO836" s="56"/>
      <c r="DP836" s="56"/>
      <c r="DQ836" s="56"/>
      <c r="DR836" s="56"/>
      <c r="DS836" s="56"/>
      <c r="DT836" s="56"/>
      <c r="DU836" s="56"/>
      <c r="DV836" s="56"/>
      <c r="DW836" s="56"/>
      <c r="DX836" s="56"/>
      <c r="DY836" s="56"/>
      <c r="DZ836" s="56"/>
      <c r="EA836" s="56"/>
      <c r="EB836" s="56"/>
      <c r="EC836" s="56"/>
      <c r="ED836" s="56"/>
      <c r="EE836" s="56"/>
      <c r="EF836" s="56"/>
      <c r="EG836" s="56"/>
      <c r="EH836" s="56"/>
      <c r="EI836" s="56"/>
      <c r="EJ836" s="56"/>
      <c r="EK836" s="56"/>
      <c r="EL836" s="56"/>
      <c r="EM836" s="56"/>
      <c r="EN836" s="56"/>
      <c r="EO836" s="56"/>
      <c r="EP836" s="56"/>
      <c r="EQ836" s="56"/>
      <c r="ER836" s="56"/>
      <c r="ES836" s="56"/>
      <c r="ET836" s="56"/>
      <c r="EU836" s="56"/>
      <c r="EV836" s="56"/>
      <c r="EW836" s="56"/>
      <c r="EX836" s="56"/>
      <c r="EY836" s="56"/>
      <c r="EZ836" s="56"/>
      <c r="FA836" s="56"/>
      <c r="FB836" s="56"/>
      <c r="FC836" s="56"/>
      <c r="FD836" s="56"/>
      <c r="FE836" s="56"/>
      <c r="FF836" s="56"/>
      <c r="FG836" s="56"/>
      <c r="FH836" s="56"/>
      <c r="FI836" s="56"/>
      <c r="FJ836" s="56"/>
      <c r="FK836" s="56"/>
      <c r="FL836" s="56"/>
      <c r="FM836" s="56"/>
      <c r="FN836" s="56"/>
      <c r="FO836" s="56"/>
      <c r="FP836" s="56"/>
      <c r="FQ836" s="56"/>
      <c r="FR836" s="56"/>
      <c r="FS836" s="56"/>
      <c r="FT836" s="56"/>
      <c r="FU836" s="56"/>
      <c r="FV836" s="56"/>
      <c r="FW836" s="56"/>
      <c r="FX836" s="56"/>
      <c r="FY836" s="56"/>
      <c r="FZ836" s="56"/>
      <c r="GA836" s="56"/>
      <c r="GB836" s="56"/>
      <c r="GC836" s="56"/>
      <c r="GD836" s="56"/>
      <c r="GE836" s="56"/>
      <c r="GF836" s="56"/>
      <c r="GG836" s="56"/>
      <c r="GH836" s="56"/>
      <c r="GI836" s="56"/>
      <c r="GJ836" s="56"/>
      <c r="GK836" s="56"/>
      <c r="GL836" s="56"/>
      <c r="GM836" s="56"/>
      <c r="GN836" s="56"/>
      <c r="GO836" s="56"/>
      <c r="GP836" s="56"/>
      <c r="GQ836" s="56"/>
      <c r="GR836" s="56"/>
      <c r="GS836" s="56"/>
      <c r="GT836" s="56"/>
      <c r="GU836" s="56"/>
      <c r="GV836" s="56"/>
      <c r="GW836" s="56"/>
      <c r="GX836" s="56"/>
      <c r="GY836" s="56"/>
      <c r="GZ836" s="56"/>
      <c r="HA836" s="56"/>
      <c r="HB836" s="56"/>
      <c r="HC836" s="56"/>
      <c r="HD836" s="56"/>
      <c r="HE836" s="56"/>
      <c r="HF836" s="56"/>
      <c r="HG836" s="56"/>
      <c r="HH836" s="56"/>
      <c r="HI836" s="56"/>
      <c r="HJ836" s="56"/>
      <c r="HK836" s="56"/>
      <c r="HL836" s="56"/>
      <c r="HM836" s="56"/>
      <c r="HN836" s="56"/>
      <c r="HO836" s="56"/>
      <c r="HP836" s="56"/>
      <c r="HQ836" s="56"/>
      <c r="HR836" s="56"/>
      <c r="HS836" s="56"/>
      <c r="HT836" s="56"/>
      <c r="HU836" s="56"/>
      <c r="HV836" s="56"/>
      <c r="HW836" s="56"/>
      <c r="HX836" s="56"/>
      <c r="HY836" s="56"/>
      <c r="HZ836" s="56"/>
      <c r="IA836" s="56"/>
      <c r="IB836" s="56"/>
      <c r="IC836" s="56"/>
      <c r="ID836" s="56"/>
      <c r="IE836" s="56"/>
      <c r="IF836" s="56"/>
      <c r="IG836" s="56"/>
      <c r="IH836" s="56"/>
      <c r="II836" s="56"/>
    </row>
    <row r="837" spans="3:243" x14ac:dyDescent="0.25">
      <c r="C837" s="56"/>
      <c r="D837" s="56"/>
      <c r="E837" s="56"/>
      <c r="F837" s="354"/>
      <c r="G837" s="354"/>
      <c r="H837" s="56"/>
      <c r="I837" s="56"/>
      <c r="J837" s="56"/>
      <c r="K837" s="56"/>
      <c r="L837" s="56"/>
      <c r="M837" s="598"/>
      <c r="N837" s="56"/>
      <c r="O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c r="BY837" s="56"/>
      <c r="BZ837" s="56"/>
      <c r="CA837" s="56"/>
      <c r="CB837" s="56"/>
      <c r="CC837" s="56"/>
      <c r="CD837" s="56"/>
      <c r="CE837" s="56"/>
      <c r="CF837" s="56"/>
      <c r="CG837" s="56"/>
      <c r="CH837" s="56"/>
      <c r="CI837" s="56"/>
      <c r="CJ837" s="56"/>
      <c r="CK837" s="56"/>
      <c r="CL837" s="56"/>
      <c r="CM837" s="56"/>
      <c r="CN837" s="56"/>
      <c r="CO837" s="56"/>
      <c r="CP837" s="56"/>
      <c r="CQ837" s="56"/>
      <c r="CR837" s="56"/>
      <c r="CS837" s="56"/>
      <c r="CT837" s="56"/>
      <c r="CU837" s="56"/>
      <c r="CV837" s="56"/>
      <c r="CW837" s="56"/>
      <c r="CX837" s="56"/>
      <c r="CY837" s="56"/>
      <c r="CZ837" s="56"/>
      <c r="DA837" s="56"/>
      <c r="DB837" s="56"/>
      <c r="DC837" s="56"/>
      <c r="DD837" s="56"/>
      <c r="DE837" s="56"/>
      <c r="DF837" s="56"/>
      <c r="DG837" s="56"/>
      <c r="DH837" s="56"/>
      <c r="DI837" s="56"/>
      <c r="DJ837" s="56"/>
      <c r="DK837" s="56"/>
      <c r="DL837" s="56"/>
      <c r="DM837" s="56"/>
      <c r="DN837" s="56"/>
      <c r="DO837" s="56"/>
      <c r="DP837" s="56"/>
      <c r="DQ837" s="56"/>
      <c r="DR837" s="56"/>
      <c r="DS837" s="56"/>
      <c r="DT837" s="56"/>
      <c r="DU837" s="56"/>
      <c r="DV837" s="56"/>
      <c r="DW837" s="56"/>
      <c r="DX837" s="56"/>
      <c r="DY837" s="56"/>
      <c r="DZ837" s="56"/>
      <c r="EA837" s="56"/>
      <c r="EB837" s="56"/>
      <c r="EC837" s="56"/>
      <c r="ED837" s="56"/>
      <c r="EE837" s="56"/>
      <c r="EF837" s="56"/>
      <c r="EG837" s="56"/>
      <c r="EH837" s="56"/>
      <c r="EI837" s="56"/>
      <c r="EJ837" s="56"/>
      <c r="EK837" s="56"/>
      <c r="EL837" s="56"/>
      <c r="EM837" s="56"/>
      <c r="EN837" s="56"/>
      <c r="EO837" s="56"/>
      <c r="EP837" s="56"/>
      <c r="EQ837" s="56"/>
      <c r="ER837" s="56"/>
      <c r="ES837" s="56"/>
      <c r="ET837" s="56"/>
      <c r="EU837" s="56"/>
      <c r="EV837" s="56"/>
      <c r="EW837" s="56"/>
      <c r="EX837" s="56"/>
      <c r="EY837" s="56"/>
      <c r="EZ837" s="56"/>
      <c r="FA837" s="56"/>
      <c r="FB837" s="56"/>
      <c r="FC837" s="56"/>
      <c r="FD837" s="56"/>
      <c r="FE837" s="56"/>
      <c r="FF837" s="56"/>
      <c r="FG837" s="56"/>
      <c r="FH837" s="56"/>
      <c r="FI837" s="56"/>
      <c r="FJ837" s="56"/>
      <c r="FK837" s="56"/>
      <c r="FL837" s="56"/>
      <c r="FM837" s="56"/>
      <c r="FN837" s="56"/>
      <c r="FO837" s="56"/>
      <c r="FP837" s="56"/>
      <c r="FQ837" s="56"/>
      <c r="FR837" s="56"/>
      <c r="FS837" s="56"/>
      <c r="FT837" s="56"/>
      <c r="FU837" s="56"/>
      <c r="FV837" s="56"/>
      <c r="FW837" s="56"/>
      <c r="FX837" s="56"/>
      <c r="FY837" s="56"/>
      <c r="FZ837" s="56"/>
      <c r="GA837" s="56"/>
      <c r="GB837" s="56"/>
      <c r="GC837" s="56"/>
      <c r="GD837" s="56"/>
      <c r="GE837" s="56"/>
      <c r="GF837" s="56"/>
      <c r="GG837" s="56"/>
      <c r="GH837" s="56"/>
      <c r="GI837" s="56"/>
      <c r="GJ837" s="56"/>
      <c r="GK837" s="56"/>
      <c r="GL837" s="56"/>
      <c r="GM837" s="56"/>
      <c r="GN837" s="56"/>
      <c r="GO837" s="56"/>
      <c r="GP837" s="56"/>
      <c r="GQ837" s="56"/>
      <c r="GR837" s="56"/>
      <c r="GS837" s="56"/>
      <c r="GT837" s="56"/>
      <c r="GU837" s="56"/>
      <c r="GV837" s="56"/>
      <c r="GW837" s="56"/>
      <c r="GX837" s="56"/>
      <c r="GY837" s="56"/>
      <c r="GZ837" s="56"/>
      <c r="HA837" s="56"/>
      <c r="HB837" s="56"/>
      <c r="HC837" s="56"/>
      <c r="HD837" s="56"/>
      <c r="HE837" s="56"/>
      <c r="HF837" s="56"/>
      <c r="HG837" s="56"/>
      <c r="HH837" s="56"/>
      <c r="HI837" s="56"/>
      <c r="HJ837" s="56"/>
      <c r="HK837" s="56"/>
      <c r="HL837" s="56"/>
      <c r="HM837" s="56"/>
      <c r="HN837" s="56"/>
      <c r="HO837" s="56"/>
      <c r="HP837" s="56"/>
      <c r="HQ837" s="56"/>
      <c r="HR837" s="56"/>
      <c r="HS837" s="56"/>
      <c r="HT837" s="56"/>
      <c r="HU837" s="56"/>
      <c r="HV837" s="56"/>
      <c r="HW837" s="56"/>
      <c r="HX837" s="56"/>
      <c r="HY837" s="56"/>
      <c r="HZ837" s="56"/>
      <c r="IA837" s="56"/>
      <c r="IB837" s="56"/>
      <c r="IC837" s="56"/>
      <c r="ID837" s="56"/>
      <c r="IE837" s="56"/>
      <c r="IF837" s="56"/>
      <c r="IG837" s="56"/>
      <c r="IH837" s="56"/>
      <c r="II837" s="56"/>
    </row>
    <row r="838" spans="3:243" x14ac:dyDescent="0.25">
      <c r="C838" s="56"/>
      <c r="D838" s="56"/>
      <c r="E838" s="56"/>
      <c r="F838" s="354"/>
      <c r="G838" s="354"/>
      <c r="H838" s="56"/>
      <c r="I838" s="56"/>
      <c r="J838" s="56"/>
      <c r="K838" s="56"/>
      <c r="L838" s="56"/>
      <c r="M838" s="598"/>
      <c r="N838" s="56"/>
      <c r="O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c r="BY838" s="56"/>
      <c r="BZ838" s="56"/>
      <c r="CA838" s="56"/>
      <c r="CB838" s="56"/>
      <c r="CC838" s="56"/>
      <c r="CD838" s="56"/>
      <c r="CE838" s="56"/>
      <c r="CF838" s="56"/>
      <c r="CG838" s="56"/>
      <c r="CH838" s="56"/>
      <c r="CI838" s="56"/>
      <c r="CJ838" s="56"/>
      <c r="CK838" s="56"/>
      <c r="CL838" s="56"/>
      <c r="CM838" s="56"/>
      <c r="CN838" s="56"/>
      <c r="CO838" s="56"/>
      <c r="CP838" s="56"/>
      <c r="CQ838" s="56"/>
      <c r="CR838" s="56"/>
      <c r="CS838" s="56"/>
      <c r="CT838" s="56"/>
      <c r="CU838" s="56"/>
      <c r="CV838" s="56"/>
      <c r="CW838" s="56"/>
      <c r="CX838" s="56"/>
      <c r="CY838" s="56"/>
      <c r="CZ838" s="56"/>
      <c r="DA838" s="56"/>
      <c r="DB838" s="56"/>
      <c r="DC838" s="56"/>
      <c r="DD838" s="56"/>
      <c r="DE838" s="56"/>
      <c r="DF838" s="56"/>
      <c r="DG838" s="56"/>
      <c r="DH838" s="56"/>
      <c r="DI838" s="56"/>
      <c r="DJ838" s="56"/>
      <c r="DK838" s="56"/>
      <c r="DL838" s="56"/>
      <c r="DM838" s="56"/>
      <c r="DN838" s="56"/>
      <c r="DO838" s="56"/>
      <c r="DP838" s="56"/>
      <c r="DQ838" s="56"/>
      <c r="DR838" s="56"/>
      <c r="DS838" s="56"/>
      <c r="DT838" s="56"/>
      <c r="DU838" s="56"/>
      <c r="DV838" s="56"/>
      <c r="DW838" s="56"/>
      <c r="DX838" s="56"/>
      <c r="DY838" s="56"/>
      <c r="DZ838" s="56"/>
      <c r="EA838" s="56"/>
      <c r="EB838" s="56"/>
      <c r="EC838" s="56"/>
      <c r="ED838" s="56"/>
      <c r="EE838" s="56"/>
      <c r="EF838" s="56"/>
      <c r="EG838" s="56"/>
      <c r="EH838" s="56"/>
      <c r="EI838" s="56"/>
      <c r="EJ838" s="56"/>
      <c r="EK838" s="56"/>
      <c r="EL838" s="56"/>
      <c r="EM838" s="56"/>
      <c r="EN838" s="56"/>
      <c r="EO838" s="56"/>
      <c r="EP838" s="56"/>
      <c r="EQ838" s="56"/>
      <c r="ER838" s="56"/>
      <c r="ES838" s="56"/>
      <c r="ET838" s="56"/>
      <c r="EU838" s="56"/>
      <c r="EV838" s="56"/>
      <c r="EW838" s="56"/>
      <c r="EX838" s="56"/>
      <c r="EY838" s="56"/>
      <c r="EZ838" s="56"/>
      <c r="FA838" s="56"/>
      <c r="FB838" s="56"/>
      <c r="FC838" s="56"/>
      <c r="FD838" s="56"/>
      <c r="FE838" s="56"/>
      <c r="FF838" s="56"/>
      <c r="FG838" s="56"/>
      <c r="FH838" s="56"/>
      <c r="FI838" s="56"/>
      <c r="FJ838" s="56"/>
      <c r="FK838" s="56"/>
      <c r="FL838" s="56"/>
      <c r="FM838" s="56"/>
      <c r="FN838" s="56"/>
      <c r="FO838" s="56"/>
      <c r="FP838" s="56"/>
      <c r="FQ838" s="56"/>
      <c r="FR838" s="56"/>
      <c r="FS838" s="56"/>
      <c r="FT838" s="56"/>
      <c r="FU838" s="56"/>
      <c r="FV838" s="56"/>
      <c r="FW838" s="56"/>
      <c r="FX838" s="56"/>
      <c r="FY838" s="56"/>
      <c r="FZ838" s="56"/>
      <c r="GA838" s="56"/>
      <c r="GB838" s="56"/>
      <c r="GC838" s="56"/>
      <c r="GD838" s="56"/>
      <c r="GE838" s="56"/>
      <c r="GF838" s="56"/>
      <c r="GG838" s="56"/>
      <c r="GH838" s="56"/>
      <c r="GI838" s="56"/>
      <c r="GJ838" s="56"/>
      <c r="GK838" s="56"/>
      <c r="GL838" s="56"/>
      <c r="GM838" s="56"/>
      <c r="GN838" s="56"/>
      <c r="GO838" s="56"/>
      <c r="GP838" s="56"/>
      <c r="GQ838" s="56"/>
      <c r="GR838" s="56"/>
      <c r="GS838" s="56"/>
      <c r="GT838" s="56"/>
      <c r="GU838" s="56"/>
      <c r="GV838" s="56"/>
      <c r="GW838" s="56"/>
      <c r="GX838" s="56"/>
      <c r="GY838" s="56"/>
      <c r="GZ838" s="56"/>
      <c r="HA838" s="56"/>
      <c r="HB838" s="56"/>
      <c r="HC838" s="56"/>
      <c r="HD838" s="56"/>
      <c r="HE838" s="56"/>
      <c r="HF838" s="56"/>
      <c r="HG838" s="56"/>
      <c r="HH838" s="56"/>
      <c r="HI838" s="56"/>
      <c r="HJ838" s="56"/>
      <c r="HK838" s="56"/>
      <c r="HL838" s="56"/>
      <c r="HM838" s="56"/>
      <c r="HN838" s="56"/>
      <c r="HO838" s="56"/>
      <c r="HP838" s="56"/>
      <c r="HQ838" s="56"/>
      <c r="HR838" s="56"/>
      <c r="HS838" s="56"/>
      <c r="HT838" s="56"/>
      <c r="HU838" s="56"/>
      <c r="HV838" s="56"/>
      <c r="HW838" s="56"/>
      <c r="HX838" s="56"/>
      <c r="HY838" s="56"/>
      <c r="HZ838" s="56"/>
      <c r="IA838" s="56"/>
      <c r="IB838" s="56"/>
      <c r="IC838" s="56"/>
      <c r="ID838" s="56"/>
      <c r="IE838" s="56"/>
      <c r="IF838" s="56"/>
      <c r="IG838" s="56"/>
      <c r="IH838" s="56"/>
      <c r="II838" s="56"/>
    </row>
    <row r="839" spans="3:243" x14ac:dyDescent="0.25">
      <c r="C839" s="56"/>
      <c r="D839" s="56"/>
      <c r="E839" s="56"/>
      <c r="F839" s="354"/>
      <c r="G839" s="354"/>
      <c r="H839" s="56"/>
      <c r="I839" s="56"/>
      <c r="J839" s="56"/>
      <c r="K839" s="56"/>
      <c r="L839" s="56"/>
      <c r="M839" s="598"/>
      <c r="N839" s="56"/>
      <c r="O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c r="BY839" s="56"/>
      <c r="BZ839" s="56"/>
      <c r="CA839" s="56"/>
      <c r="CB839" s="56"/>
      <c r="CC839" s="56"/>
      <c r="CD839" s="56"/>
      <c r="CE839" s="56"/>
      <c r="CF839" s="56"/>
      <c r="CG839" s="56"/>
      <c r="CH839" s="56"/>
      <c r="CI839" s="56"/>
      <c r="CJ839" s="56"/>
      <c r="CK839" s="56"/>
      <c r="CL839" s="56"/>
      <c r="CM839" s="56"/>
      <c r="CN839" s="56"/>
      <c r="CO839" s="56"/>
      <c r="CP839" s="56"/>
      <c r="CQ839" s="56"/>
      <c r="CR839" s="56"/>
      <c r="CS839" s="56"/>
      <c r="CT839" s="56"/>
      <c r="CU839" s="56"/>
      <c r="CV839" s="56"/>
      <c r="CW839" s="56"/>
      <c r="CX839" s="56"/>
      <c r="CY839" s="56"/>
      <c r="CZ839" s="56"/>
      <c r="DA839" s="56"/>
      <c r="DB839" s="56"/>
      <c r="DC839" s="56"/>
      <c r="DD839" s="56"/>
      <c r="DE839" s="56"/>
      <c r="DF839" s="56"/>
      <c r="DG839" s="56"/>
      <c r="DH839" s="56"/>
      <c r="DI839" s="56"/>
      <c r="DJ839" s="56"/>
      <c r="DK839" s="56"/>
      <c r="DL839" s="56"/>
      <c r="DM839" s="56"/>
      <c r="DN839" s="56"/>
      <c r="DO839" s="56"/>
      <c r="DP839" s="56"/>
      <c r="DQ839" s="56"/>
      <c r="DR839" s="56"/>
      <c r="DS839" s="56"/>
      <c r="DT839" s="56"/>
      <c r="DU839" s="56"/>
      <c r="DV839" s="56"/>
      <c r="DW839" s="56"/>
      <c r="DX839" s="56"/>
      <c r="DY839" s="56"/>
      <c r="DZ839" s="56"/>
      <c r="EA839" s="56"/>
      <c r="EB839" s="56"/>
      <c r="EC839" s="56"/>
      <c r="ED839" s="56"/>
      <c r="EE839" s="56"/>
      <c r="EF839" s="56"/>
      <c r="EG839" s="56"/>
      <c r="EH839" s="56"/>
      <c r="EI839" s="56"/>
      <c r="EJ839" s="56"/>
      <c r="EK839" s="56"/>
      <c r="EL839" s="56"/>
      <c r="EM839" s="56"/>
      <c r="EN839" s="56"/>
      <c r="EO839" s="56"/>
      <c r="EP839" s="56"/>
      <c r="EQ839" s="56"/>
      <c r="ER839" s="56"/>
      <c r="ES839" s="56"/>
      <c r="ET839" s="56"/>
      <c r="EU839" s="56"/>
      <c r="EV839" s="56"/>
      <c r="EW839" s="56"/>
      <c r="EX839" s="56"/>
      <c r="EY839" s="56"/>
      <c r="EZ839" s="56"/>
      <c r="FA839" s="56"/>
      <c r="FB839" s="56"/>
      <c r="FC839" s="56"/>
      <c r="FD839" s="56"/>
      <c r="FE839" s="56"/>
      <c r="FF839" s="56"/>
      <c r="FG839" s="56"/>
      <c r="FH839" s="56"/>
      <c r="FI839" s="56"/>
      <c r="FJ839" s="56"/>
      <c r="FK839" s="56"/>
      <c r="FL839" s="56"/>
      <c r="FM839" s="56"/>
      <c r="FN839" s="56"/>
      <c r="FO839" s="56"/>
      <c r="FP839" s="56"/>
      <c r="FQ839" s="56"/>
      <c r="FR839" s="56"/>
      <c r="FS839" s="56"/>
      <c r="FT839" s="56"/>
      <c r="FU839" s="56"/>
      <c r="FV839" s="56"/>
      <c r="FW839" s="56"/>
      <c r="FX839" s="56"/>
      <c r="FY839" s="56"/>
      <c r="FZ839" s="56"/>
      <c r="GA839" s="56"/>
      <c r="GB839" s="56"/>
      <c r="GC839" s="56"/>
      <c r="GD839" s="56"/>
      <c r="GE839" s="56"/>
      <c r="GF839" s="56"/>
      <c r="GG839" s="56"/>
      <c r="GH839" s="56"/>
      <c r="GI839" s="56"/>
      <c r="GJ839" s="56"/>
      <c r="GK839" s="56"/>
      <c r="GL839" s="56"/>
      <c r="GM839" s="56"/>
      <c r="GN839" s="56"/>
      <c r="GO839" s="56"/>
      <c r="GP839" s="56"/>
      <c r="GQ839" s="56"/>
      <c r="GR839" s="56"/>
      <c r="GS839" s="56"/>
      <c r="GT839" s="56"/>
      <c r="GU839" s="56"/>
      <c r="GV839" s="56"/>
      <c r="GW839" s="56"/>
      <c r="GX839" s="56"/>
      <c r="GY839" s="56"/>
      <c r="GZ839" s="56"/>
      <c r="HA839" s="56"/>
      <c r="HB839" s="56"/>
      <c r="HC839" s="56"/>
      <c r="HD839" s="56"/>
      <c r="HE839" s="56"/>
      <c r="HF839" s="56"/>
      <c r="HG839" s="56"/>
      <c r="HH839" s="56"/>
      <c r="HI839" s="56"/>
      <c r="HJ839" s="56"/>
      <c r="HK839" s="56"/>
      <c r="HL839" s="56"/>
      <c r="HM839" s="56"/>
      <c r="HN839" s="56"/>
      <c r="HO839" s="56"/>
      <c r="HP839" s="56"/>
      <c r="HQ839" s="56"/>
      <c r="HR839" s="56"/>
      <c r="HS839" s="56"/>
      <c r="HT839" s="56"/>
      <c r="HU839" s="56"/>
      <c r="HV839" s="56"/>
      <c r="HW839" s="56"/>
      <c r="HX839" s="56"/>
      <c r="HY839" s="56"/>
      <c r="HZ839" s="56"/>
      <c r="IA839" s="56"/>
      <c r="IB839" s="56"/>
      <c r="IC839" s="56"/>
      <c r="ID839" s="56"/>
      <c r="IE839" s="56"/>
      <c r="IF839" s="56"/>
      <c r="IG839" s="56"/>
      <c r="IH839" s="56"/>
      <c r="II839" s="56"/>
    </row>
    <row r="840" spans="3:243" x14ac:dyDescent="0.25">
      <c r="C840" s="56"/>
      <c r="D840" s="56"/>
      <c r="E840" s="56"/>
      <c r="F840" s="354"/>
      <c r="G840" s="354"/>
      <c r="H840" s="56"/>
      <c r="I840" s="56"/>
      <c r="J840" s="56"/>
      <c r="K840" s="56"/>
      <c r="L840" s="56"/>
      <c r="M840" s="598"/>
      <c r="N840" s="56"/>
      <c r="O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c r="BY840" s="56"/>
      <c r="BZ840" s="56"/>
      <c r="CA840" s="56"/>
      <c r="CB840" s="56"/>
      <c r="CC840" s="56"/>
      <c r="CD840" s="56"/>
      <c r="CE840" s="56"/>
      <c r="CF840" s="56"/>
      <c r="CG840" s="56"/>
      <c r="CH840" s="56"/>
      <c r="CI840" s="56"/>
      <c r="CJ840" s="56"/>
      <c r="CK840" s="56"/>
      <c r="CL840" s="56"/>
      <c r="CM840" s="56"/>
      <c r="CN840" s="56"/>
      <c r="CO840" s="56"/>
      <c r="CP840" s="56"/>
      <c r="CQ840" s="56"/>
      <c r="CR840" s="56"/>
      <c r="CS840" s="56"/>
      <c r="CT840" s="56"/>
      <c r="CU840" s="56"/>
      <c r="CV840" s="56"/>
      <c r="CW840" s="56"/>
      <c r="CX840" s="56"/>
      <c r="CY840" s="56"/>
      <c r="CZ840" s="56"/>
      <c r="DA840" s="56"/>
      <c r="DB840" s="56"/>
      <c r="DC840" s="56"/>
      <c r="DD840" s="56"/>
      <c r="DE840" s="56"/>
      <c r="DF840" s="56"/>
      <c r="DG840" s="56"/>
      <c r="DH840" s="56"/>
      <c r="DI840" s="56"/>
      <c r="DJ840" s="56"/>
      <c r="DK840" s="56"/>
      <c r="DL840" s="56"/>
      <c r="DM840" s="56"/>
      <c r="DN840" s="56"/>
      <c r="DO840" s="56"/>
      <c r="DP840" s="56"/>
      <c r="DQ840" s="56"/>
      <c r="DR840" s="56"/>
      <c r="DS840" s="56"/>
      <c r="DT840" s="56"/>
      <c r="DU840" s="56"/>
      <c r="DV840" s="56"/>
      <c r="DW840" s="56"/>
      <c r="DX840" s="56"/>
      <c r="DY840" s="56"/>
      <c r="DZ840" s="56"/>
      <c r="EA840" s="56"/>
      <c r="EB840" s="56"/>
      <c r="EC840" s="56"/>
      <c r="ED840" s="56"/>
      <c r="EE840" s="56"/>
      <c r="EF840" s="56"/>
      <c r="EG840" s="56"/>
      <c r="EH840" s="56"/>
      <c r="EI840" s="56"/>
      <c r="EJ840" s="56"/>
      <c r="EK840" s="56"/>
      <c r="EL840" s="56"/>
      <c r="EM840" s="56"/>
      <c r="EN840" s="56"/>
      <c r="EO840" s="56"/>
      <c r="EP840" s="56"/>
      <c r="EQ840" s="56"/>
      <c r="ER840" s="56"/>
      <c r="ES840" s="56"/>
      <c r="ET840" s="56"/>
      <c r="EU840" s="56"/>
      <c r="EV840" s="56"/>
      <c r="EW840" s="56"/>
      <c r="EX840" s="56"/>
      <c r="EY840" s="56"/>
      <c r="EZ840" s="56"/>
      <c r="FA840" s="56"/>
      <c r="FB840" s="56"/>
      <c r="FC840" s="56"/>
      <c r="FD840" s="56"/>
      <c r="FE840" s="56"/>
      <c r="FF840" s="56"/>
      <c r="FG840" s="56"/>
      <c r="FH840" s="56"/>
      <c r="FI840" s="56"/>
      <c r="FJ840" s="56"/>
      <c r="FK840" s="56"/>
      <c r="FL840" s="56"/>
      <c r="FM840" s="56"/>
      <c r="FN840" s="56"/>
      <c r="FO840" s="56"/>
      <c r="FP840" s="56"/>
      <c r="FQ840" s="56"/>
      <c r="FR840" s="56"/>
      <c r="FS840" s="56"/>
      <c r="FT840" s="56"/>
      <c r="FU840" s="56"/>
      <c r="FV840" s="56"/>
      <c r="FW840" s="56"/>
      <c r="FX840" s="56"/>
      <c r="FY840" s="56"/>
      <c r="FZ840" s="56"/>
      <c r="GA840" s="56"/>
      <c r="GB840" s="56"/>
      <c r="GC840" s="56"/>
      <c r="GD840" s="56"/>
      <c r="GE840" s="56"/>
      <c r="GF840" s="56"/>
      <c r="GG840" s="56"/>
      <c r="GH840" s="56"/>
      <c r="GI840" s="56"/>
      <c r="GJ840" s="56"/>
      <c r="GK840" s="56"/>
      <c r="GL840" s="56"/>
      <c r="GM840" s="56"/>
      <c r="GN840" s="56"/>
      <c r="GO840" s="56"/>
      <c r="GP840" s="56"/>
      <c r="GQ840" s="56"/>
      <c r="GR840" s="56"/>
      <c r="GS840" s="56"/>
      <c r="GT840" s="56"/>
      <c r="GU840" s="56"/>
      <c r="GV840" s="56"/>
      <c r="GW840" s="56"/>
      <c r="GX840" s="56"/>
      <c r="GY840" s="56"/>
      <c r="GZ840" s="56"/>
      <c r="HA840" s="56"/>
      <c r="HB840" s="56"/>
      <c r="HC840" s="56"/>
      <c r="HD840" s="56"/>
      <c r="HE840" s="56"/>
      <c r="HF840" s="56"/>
      <c r="HG840" s="56"/>
      <c r="HH840" s="56"/>
      <c r="HI840" s="56"/>
      <c r="HJ840" s="56"/>
      <c r="HK840" s="56"/>
      <c r="HL840" s="56"/>
      <c r="HM840" s="56"/>
      <c r="HN840" s="56"/>
      <c r="HO840" s="56"/>
      <c r="HP840" s="56"/>
      <c r="HQ840" s="56"/>
      <c r="HR840" s="56"/>
      <c r="HS840" s="56"/>
      <c r="HT840" s="56"/>
      <c r="HU840" s="56"/>
      <c r="HV840" s="56"/>
      <c r="HW840" s="56"/>
      <c r="HX840" s="56"/>
      <c r="HY840" s="56"/>
      <c r="HZ840" s="56"/>
      <c r="IA840" s="56"/>
      <c r="IB840" s="56"/>
      <c r="IC840" s="56"/>
      <c r="ID840" s="56"/>
      <c r="IE840" s="56"/>
      <c r="IF840" s="56"/>
      <c r="IG840" s="56"/>
      <c r="IH840" s="56"/>
      <c r="II840" s="56"/>
    </row>
    <row r="841" spans="3:243" x14ac:dyDescent="0.25">
      <c r="C841" s="56"/>
      <c r="D841" s="56"/>
      <c r="E841" s="56"/>
      <c r="F841" s="354"/>
      <c r="G841" s="354"/>
      <c r="H841" s="56"/>
      <c r="I841" s="56"/>
      <c r="J841" s="56"/>
      <c r="K841" s="56"/>
      <c r="L841" s="56"/>
      <c r="M841" s="598"/>
      <c r="N841" s="56"/>
      <c r="O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c r="BY841" s="56"/>
      <c r="BZ841" s="56"/>
      <c r="CA841" s="56"/>
      <c r="CB841" s="56"/>
      <c r="CC841" s="56"/>
      <c r="CD841" s="56"/>
      <c r="CE841" s="56"/>
      <c r="CF841" s="56"/>
      <c r="CG841" s="56"/>
      <c r="CH841" s="56"/>
      <c r="CI841" s="56"/>
      <c r="CJ841" s="56"/>
      <c r="CK841" s="56"/>
      <c r="CL841" s="56"/>
      <c r="CM841" s="56"/>
      <c r="CN841" s="56"/>
      <c r="CO841" s="56"/>
      <c r="CP841" s="56"/>
      <c r="CQ841" s="56"/>
      <c r="CR841" s="56"/>
      <c r="CS841" s="56"/>
      <c r="CT841" s="56"/>
      <c r="CU841" s="56"/>
      <c r="CV841" s="56"/>
      <c r="CW841" s="56"/>
      <c r="CX841" s="56"/>
      <c r="CY841" s="56"/>
      <c r="CZ841" s="56"/>
      <c r="DA841" s="56"/>
      <c r="DB841" s="56"/>
      <c r="DC841" s="56"/>
      <c r="DD841" s="56"/>
      <c r="DE841" s="56"/>
      <c r="DF841" s="56"/>
      <c r="DG841" s="56"/>
      <c r="DH841" s="56"/>
      <c r="DI841" s="56"/>
      <c r="DJ841" s="56"/>
      <c r="DK841" s="56"/>
      <c r="DL841" s="56"/>
      <c r="DM841" s="56"/>
      <c r="DN841" s="56"/>
      <c r="DO841" s="56"/>
      <c r="DP841" s="56"/>
      <c r="DQ841" s="56"/>
      <c r="DR841" s="56"/>
      <c r="DS841" s="56"/>
      <c r="DT841" s="56"/>
      <c r="DU841" s="56"/>
      <c r="DV841" s="56"/>
      <c r="DW841" s="56"/>
      <c r="DX841" s="56"/>
      <c r="DY841" s="56"/>
      <c r="DZ841" s="56"/>
      <c r="EA841" s="56"/>
      <c r="EB841" s="56"/>
      <c r="EC841" s="56"/>
      <c r="ED841" s="56"/>
      <c r="EE841" s="56"/>
      <c r="EF841" s="56"/>
      <c r="EG841" s="56"/>
      <c r="EH841" s="56"/>
      <c r="EI841" s="56"/>
      <c r="EJ841" s="56"/>
      <c r="EK841" s="56"/>
      <c r="EL841" s="56"/>
      <c r="EM841" s="56"/>
      <c r="EN841" s="56"/>
      <c r="EO841" s="56"/>
      <c r="EP841" s="56"/>
      <c r="EQ841" s="56"/>
      <c r="ER841" s="56"/>
      <c r="ES841" s="56"/>
      <c r="ET841" s="56"/>
      <c r="EU841" s="56"/>
      <c r="EV841" s="56"/>
      <c r="EW841" s="56"/>
      <c r="EX841" s="56"/>
      <c r="EY841" s="56"/>
      <c r="EZ841" s="56"/>
      <c r="FA841" s="56"/>
      <c r="FB841" s="56"/>
      <c r="FC841" s="56"/>
      <c r="FD841" s="56"/>
      <c r="FE841" s="56"/>
      <c r="FF841" s="56"/>
      <c r="FG841" s="56"/>
      <c r="FH841" s="56"/>
      <c r="FI841" s="56"/>
      <c r="FJ841" s="56"/>
      <c r="FK841" s="56"/>
      <c r="FL841" s="56"/>
      <c r="FM841" s="56"/>
      <c r="FN841" s="56"/>
      <c r="FO841" s="56"/>
      <c r="FP841" s="56"/>
      <c r="FQ841" s="56"/>
      <c r="FR841" s="56"/>
      <c r="FS841" s="56"/>
      <c r="FT841" s="56"/>
      <c r="FU841" s="56"/>
      <c r="FV841" s="56"/>
      <c r="FW841" s="56"/>
      <c r="FX841" s="56"/>
      <c r="FY841" s="56"/>
      <c r="FZ841" s="56"/>
      <c r="GA841" s="56"/>
      <c r="GB841" s="56"/>
      <c r="GC841" s="56"/>
      <c r="GD841" s="56"/>
      <c r="GE841" s="56"/>
      <c r="GF841" s="56"/>
      <c r="GG841" s="56"/>
      <c r="GH841" s="56"/>
      <c r="GI841" s="56"/>
      <c r="GJ841" s="56"/>
      <c r="GK841" s="56"/>
      <c r="GL841" s="56"/>
      <c r="GM841" s="56"/>
      <c r="GN841" s="56"/>
      <c r="GO841" s="56"/>
      <c r="GP841" s="56"/>
      <c r="GQ841" s="56"/>
      <c r="GR841" s="56"/>
      <c r="GS841" s="56"/>
      <c r="GT841" s="56"/>
      <c r="GU841" s="56"/>
      <c r="GV841" s="56"/>
      <c r="GW841" s="56"/>
      <c r="GX841" s="56"/>
      <c r="GY841" s="56"/>
      <c r="GZ841" s="56"/>
      <c r="HA841" s="56"/>
      <c r="HB841" s="56"/>
      <c r="HC841" s="56"/>
      <c r="HD841" s="56"/>
      <c r="HE841" s="56"/>
      <c r="HF841" s="56"/>
      <c r="HG841" s="56"/>
      <c r="HH841" s="56"/>
      <c r="HI841" s="56"/>
      <c r="HJ841" s="56"/>
      <c r="HK841" s="56"/>
      <c r="HL841" s="56"/>
      <c r="HM841" s="56"/>
      <c r="HN841" s="56"/>
      <c r="HO841" s="56"/>
      <c r="HP841" s="56"/>
      <c r="HQ841" s="56"/>
      <c r="HR841" s="56"/>
      <c r="HS841" s="56"/>
      <c r="HT841" s="56"/>
      <c r="HU841" s="56"/>
      <c r="HV841" s="56"/>
      <c r="HW841" s="56"/>
      <c r="HX841" s="56"/>
      <c r="HY841" s="56"/>
      <c r="HZ841" s="56"/>
      <c r="IA841" s="56"/>
      <c r="IB841" s="56"/>
      <c r="IC841" s="56"/>
      <c r="ID841" s="56"/>
      <c r="IE841" s="56"/>
      <c r="IF841" s="56"/>
      <c r="IG841" s="56"/>
      <c r="IH841" s="56"/>
      <c r="II841" s="56"/>
    </row>
    <row r="842" spans="3:243" x14ac:dyDescent="0.25">
      <c r="C842" s="56"/>
      <c r="D842" s="56"/>
      <c r="E842" s="56"/>
      <c r="F842" s="354"/>
      <c r="G842" s="354"/>
      <c r="H842" s="56"/>
      <c r="I842" s="56"/>
      <c r="J842" s="56"/>
      <c r="K842" s="56"/>
      <c r="L842" s="56"/>
      <c r="M842" s="598"/>
      <c r="N842" s="56"/>
      <c r="O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c r="BY842" s="56"/>
      <c r="BZ842" s="56"/>
      <c r="CA842" s="56"/>
      <c r="CB842" s="56"/>
      <c r="CC842" s="56"/>
      <c r="CD842" s="56"/>
      <c r="CE842" s="56"/>
      <c r="CF842" s="56"/>
      <c r="CG842" s="56"/>
      <c r="CH842" s="56"/>
      <c r="CI842" s="56"/>
      <c r="CJ842" s="56"/>
      <c r="CK842" s="56"/>
      <c r="CL842" s="56"/>
      <c r="CM842" s="56"/>
      <c r="CN842" s="56"/>
      <c r="CO842" s="56"/>
      <c r="CP842" s="56"/>
      <c r="CQ842" s="56"/>
      <c r="CR842" s="56"/>
      <c r="CS842" s="56"/>
      <c r="CT842" s="56"/>
      <c r="CU842" s="56"/>
      <c r="CV842" s="56"/>
      <c r="CW842" s="56"/>
      <c r="CX842" s="56"/>
      <c r="CY842" s="56"/>
      <c r="CZ842" s="56"/>
      <c r="DA842" s="56"/>
      <c r="DB842" s="56"/>
      <c r="DC842" s="56"/>
      <c r="DD842" s="56"/>
      <c r="DE842" s="56"/>
      <c r="DF842" s="56"/>
      <c r="DG842" s="56"/>
      <c r="DH842" s="56"/>
      <c r="DI842" s="56"/>
      <c r="DJ842" s="56"/>
      <c r="DK842" s="56"/>
      <c r="DL842" s="56"/>
      <c r="DM842" s="56"/>
      <c r="DN842" s="56"/>
      <c r="DO842" s="56"/>
      <c r="DP842" s="56"/>
      <c r="DQ842" s="56"/>
      <c r="DR842" s="56"/>
      <c r="DS842" s="56"/>
      <c r="DT842" s="56"/>
      <c r="DU842" s="56"/>
      <c r="DV842" s="56"/>
      <c r="DW842" s="56"/>
      <c r="DX842" s="56"/>
      <c r="DY842" s="56"/>
      <c r="DZ842" s="56"/>
      <c r="EA842" s="56"/>
      <c r="EB842" s="56"/>
      <c r="EC842" s="56"/>
      <c r="ED842" s="56"/>
      <c r="EE842" s="56"/>
      <c r="EF842" s="56"/>
      <c r="EG842" s="56"/>
      <c r="EH842" s="56"/>
      <c r="EI842" s="56"/>
      <c r="EJ842" s="56"/>
      <c r="EK842" s="56"/>
      <c r="EL842" s="56"/>
      <c r="EM842" s="56"/>
      <c r="EN842" s="56"/>
      <c r="EO842" s="56"/>
      <c r="EP842" s="56"/>
      <c r="EQ842" s="56"/>
      <c r="ER842" s="56"/>
      <c r="ES842" s="56"/>
      <c r="ET842" s="56"/>
      <c r="EU842" s="56"/>
      <c r="EV842" s="56"/>
      <c r="EW842" s="56"/>
      <c r="EX842" s="56"/>
      <c r="EY842" s="56"/>
      <c r="EZ842" s="56"/>
      <c r="FA842" s="56"/>
      <c r="FB842" s="56"/>
      <c r="FC842" s="56"/>
      <c r="FD842" s="56"/>
      <c r="FE842" s="56"/>
      <c r="FF842" s="56"/>
      <c r="FG842" s="56"/>
      <c r="FH842" s="56"/>
      <c r="FI842" s="56"/>
      <c r="FJ842" s="56"/>
      <c r="FK842" s="56"/>
      <c r="FL842" s="56"/>
      <c r="FM842" s="56"/>
      <c r="FN842" s="56"/>
      <c r="FO842" s="56"/>
      <c r="FP842" s="56"/>
      <c r="FQ842" s="56"/>
      <c r="FR842" s="56"/>
      <c r="FS842" s="56"/>
      <c r="FT842" s="56"/>
      <c r="FU842" s="56"/>
      <c r="FV842" s="56"/>
      <c r="FW842" s="56"/>
      <c r="FX842" s="56"/>
      <c r="FY842" s="56"/>
      <c r="FZ842" s="56"/>
      <c r="GA842" s="56"/>
      <c r="GB842" s="56"/>
      <c r="GC842" s="56"/>
      <c r="GD842" s="56"/>
      <c r="GE842" s="56"/>
      <c r="GF842" s="56"/>
      <c r="GG842" s="56"/>
      <c r="GH842" s="56"/>
      <c r="GI842" s="56"/>
      <c r="GJ842" s="56"/>
      <c r="GK842" s="56"/>
      <c r="GL842" s="56"/>
      <c r="GM842" s="56"/>
      <c r="GN842" s="56"/>
      <c r="GO842" s="56"/>
      <c r="GP842" s="56"/>
      <c r="GQ842" s="56"/>
      <c r="GR842" s="56"/>
      <c r="GS842" s="56"/>
      <c r="GT842" s="56"/>
      <c r="GU842" s="56"/>
      <c r="GV842" s="56"/>
      <c r="GW842" s="56"/>
      <c r="GX842" s="56"/>
      <c r="GY842" s="56"/>
      <c r="GZ842" s="56"/>
      <c r="HA842" s="56"/>
      <c r="HB842" s="56"/>
      <c r="HC842" s="56"/>
      <c r="HD842" s="56"/>
      <c r="HE842" s="56"/>
      <c r="HF842" s="56"/>
      <c r="HG842" s="56"/>
      <c r="HH842" s="56"/>
      <c r="HI842" s="56"/>
      <c r="HJ842" s="56"/>
      <c r="HK842" s="56"/>
      <c r="HL842" s="56"/>
      <c r="HM842" s="56"/>
      <c r="HN842" s="56"/>
      <c r="HO842" s="56"/>
      <c r="HP842" s="56"/>
      <c r="HQ842" s="56"/>
      <c r="HR842" s="56"/>
      <c r="HS842" s="56"/>
      <c r="HT842" s="56"/>
      <c r="HU842" s="56"/>
      <c r="HV842" s="56"/>
      <c r="HW842" s="56"/>
      <c r="HX842" s="56"/>
      <c r="HY842" s="56"/>
      <c r="HZ842" s="56"/>
      <c r="IA842" s="56"/>
      <c r="IB842" s="56"/>
      <c r="IC842" s="56"/>
      <c r="ID842" s="56"/>
      <c r="IE842" s="56"/>
      <c r="IF842" s="56"/>
      <c r="IG842" s="56"/>
      <c r="IH842" s="56"/>
      <c r="II842" s="56"/>
    </row>
    <row r="843" spans="3:243" x14ac:dyDescent="0.25">
      <c r="C843" s="56"/>
      <c r="D843" s="56"/>
      <c r="E843" s="56"/>
      <c r="F843" s="354"/>
      <c r="G843" s="354"/>
      <c r="H843" s="56"/>
      <c r="I843" s="56"/>
      <c r="J843" s="56"/>
      <c r="K843" s="56"/>
      <c r="L843" s="56"/>
      <c r="M843" s="598"/>
      <c r="N843" s="56"/>
      <c r="O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c r="BY843" s="56"/>
      <c r="BZ843" s="56"/>
      <c r="CA843" s="56"/>
      <c r="CB843" s="56"/>
      <c r="CC843" s="56"/>
      <c r="CD843" s="56"/>
      <c r="CE843" s="56"/>
      <c r="CF843" s="56"/>
      <c r="CG843" s="56"/>
      <c r="CH843" s="56"/>
      <c r="CI843" s="56"/>
      <c r="CJ843" s="56"/>
      <c r="CK843" s="56"/>
      <c r="CL843" s="56"/>
      <c r="CM843" s="56"/>
      <c r="CN843" s="56"/>
      <c r="CO843" s="56"/>
      <c r="CP843" s="56"/>
      <c r="CQ843" s="56"/>
      <c r="CR843" s="56"/>
      <c r="CS843" s="56"/>
      <c r="CT843" s="56"/>
      <c r="CU843" s="56"/>
      <c r="CV843" s="56"/>
      <c r="CW843" s="56"/>
      <c r="CX843" s="56"/>
      <c r="CY843" s="56"/>
      <c r="CZ843" s="56"/>
      <c r="DA843" s="56"/>
      <c r="DB843" s="56"/>
      <c r="DC843" s="56"/>
      <c r="DD843" s="56"/>
      <c r="DE843" s="56"/>
      <c r="DF843" s="56"/>
      <c r="DG843" s="56"/>
      <c r="DH843" s="56"/>
      <c r="DI843" s="56"/>
      <c r="DJ843" s="56"/>
      <c r="DK843" s="56"/>
      <c r="DL843" s="56"/>
      <c r="DM843" s="56"/>
      <c r="DN843" s="56"/>
      <c r="DO843" s="56"/>
      <c r="DP843" s="56"/>
      <c r="DQ843" s="56"/>
      <c r="DR843" s="56"/>
      <c r="DS843" s="56"/>
      <c r="DT843" s="56"/>
      <c r="DU843" s="56"/>
      <c r="DV843" s="56"/>
      <c r="DW843" s="56"/>
      <c r="DX843" s="56"/>
      <c r="DY843" s="56"/>
      <c r="DZ843" s="56"/>
      <c r="EA843" s="56"/>
      <c r="EB843" s="56"/>
      <c r="EC843" s="56"/>
      <c r="ED843" s="56"/>
      <c r="EE843" s="56"/>
      <c r="EF843" s="56"/>
      <c r="EG843" s="56"/>
      <c r="EH843" s="56"/>
      <c r="EI843" s="56"/>
      <c r="EJ843" s="56"/>
      <c r="EK843" s="56"/>
      <c r="EL843" s="56"/>
      <c r="EM843" s="56"/>
      <c r="EN843" s="56"/>
      <c r="EO843" s="56"/>
      <c r="EP843" s="56"/>
      <c r="EQ843" s="56"/>
      <c r="ER843" s="56"/>
      <c r="ES843" s="56"/>
      <c r="ET843" s="56"/>
      <c r="EU843" s="56"/>
      <c r="EV843" s="56"/>
      <c r="EW843" s="56"/>
      <c r="EX843" s="56"/>
      <c r="EY843" s="56"/>
      <c r="EZ843" s="56"/>
      <c r="FA843" s="56"/>
      <c r="FB843" s="56"/>
      <c r="FC843" s="56"/>
      <c r="FD843" s="56"/>
      <c r="FE843" s="56"/>
      <c r="FF843" s="56"/>
      <c r="FG843" s="56"/>
      <c r="FH843" s="56"/>
      <c r="FI843" s="56"/>
      <c r="FJ843" s="56"/>
      <c r="FK843" s="56"/>
      <c r="FL843" s="56"/>
      <c r="FM843" s="56"/>
      <c r="FN843" s="56"/>
      <c r="FO843" s="56"/>
      <c r="FP843" s="56"/>
      <c r="FQ843" s="56"/>
      <c r="FR843" s="56"/>
      <c r="FS843" s="56"/>
      <c r="FT843" s="56"/>
      <c r="FU843" s="56"/>
      <c r="FV843" s="56"/>
      <c r="FW843" s="56"/>
      <c r="FX843" s="56"/>
      <c r="FY843" s="56"/>
      <c r="FZ843" s="56"/>
      <c r="GA843" s="56"/>
      <c r="GB843" s="56"/>
      <c r="GC843" s="56"/>
      <c r="GD843" s="56"/>
      <c r="GE843" s="56"/>
      <c r="GF843" s="56"/>
      <c r="GG843" s="56"/>
      <c r="GH843" s="56"/>
      <c r="GI843" s="56"/>
      <c r="GJ843" s="56"/>
      <c r="GK843" s="56"/>
      <c r="GL843" s="56"/>
      <c r="GM843" s="56"/>
      <c r="GN843" s="56"/>
      <c r="GO843" s="56"/>
      <c r="GP843" s="56"/>
      <c r="GQ843" s="56"/>
      <c r="GR843" s="56"/>
      <c r="GS843" s="56"/>
      <c r="GT843" s="56"/>
      <c r="GU843" s="56"/>
      <c r="GV843" s="56"/>
      <c r="GW843" s="56"/>
      <c r="GX843" s="56"/>
      <c r="GY843" s="56"/>
      <c r="GZ843" s="56"/>
      <c r="HA843" s="56"/>
      <c r="HB843" s="56"/>
      <c r="HC843" s="56"/>
      <c r="HD843" s="56"/>
      <c r="HE843" s="56"/>
      <c r="HF843" s="56"/>
      <c r="HG843" s="56"/>
      <c r="HH843" s="56"/>
      <c r="HI843" s="56"/>
      <c r="HJ843" s="56"/>
      <c r="HK843" s="56"/>
      <c r="HL843" s="56"/>
      <c r="HM843" s="56"/>
      <c r="HN843" s="56"/>
      <c r="HO843" s="56"/>
      <c r="HP843" s="56"/>
      <c r="HQ843" s="56"/>
      <c r="HR843" s="56"/>
      <c r="HS843" s="56"/>
      <c r="HT843" s="56"/>
      <c r="HU843" s="56"/>
      <c r="HV843" s="56"/>
      <c r="HW843" s="56"/>
      <c r="HX843" s="56"/>
      <c r="HY843" s="56"/>
      <c r="HZ843" s="56"/>
      <c r="IA843" s="56"/>
      <c r="IB843" s="56"/>
      <c r="IC843" s="56"/>
      <c r="ID843" s="56"/>
      <c r="IE843" s="56"/>
      <c r="IF843" s="56"/>
      <c r="IG843" s="56"/>
      <c r="IH843" s="56"/>
      <c r="II843" s="56"/>
    </row>
    <row r="844" spans="3:243" x14ac:dyDescent="0.25">
      <c r="C844" s="56"/>
      <c r="D844" s="56"/>
      <c r="E844" s="56"/>
      <c r="F844" s="354"/>
      <c r="G844" s="354"/>
      <c r="H844" s="56"/>
      <c r="I844" s="56"/>
      <c r="J844" s="56"/>
      <c r="K844" s="56"/>
      <c r="L844" s="56"/>
      <c r="M844" s="598"/>
      <c r="N844" s="56"/>
      <c r="O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c r="BY844" s="56"/>
      <c r="BZ844" s="56"/>
      <c r="CA844" s="56"/>
      <c r="CB844" s="56"/>
      <c r="CC844" s="56"/>
      <c r="CD844" s="56"/>
      <c r="CE844" s="56"/>
      <c r="CF844" s="56"/>
      <c r="CG844" s="56"/>
      <c r="CH844" s="56"/>
      <c r="CI844" s="56"/>
      <c r="CJ844" s="56"/>
      <c r="CK844" s="56"/>
      <c r="CL844" s="56"/>
      <c r="CM844" s="56"/>
      <c r="CN844" s="56"/>
      <c r="CO844" s="56"/>
      <c r="CP844" s="56"/>
      <c r="CQ844" s="56"/>
      <c r="CR844" s="56"/>
      <c r="CS844" s="56"/>
      <c r="CT844" s="56"/>
      <c r="CU844" s="56"/>
      <c r="CV844" s="56"/>
      <c r="CW844" s="56"/>
      <c r="CX844" s="56"/>
      <c r="CY844" s="56"/>
      <c r="CZ844" s="56"/>
      <c r="DA844" s="56"/>
      <c r="DB844" s="56"/>
      <c r="DC844" s="56"/>
      <c r="DD844" s="56"/>
      <c r="DE844" s="56"/>
      <c r="DF844" s="56"/>
      <c r="DG844" s="56"/>
      <c r="DH844" s="56"/>
      <c r="DI844" s="56"/>
      <c r="DJ844" s="56"/>
      <c r="DK844" s="56"/>
      <c r="DL844" s="56"/>
      <c r="DM844" s="56"/>
      <c r="DN844" s="56"/>
      <c r="DO844" s="56"/>
      <c r="DP844" s="56"/>
      <c r="DQ844" s="56"/>
      <c r="DR844" s="56"/>
      <c r="DS844" s="56"/>
      <c r="DT844" s="56"/>
      <c r="DU844" s="56"/>
      <c r="DV844" s="56"/>
      <c r="DW844" s="56"/>
      <c r="DX844" s="56"/>
      <c r="DY844" s="56"/>
      <c r="DZ844" s="56"/>
      <c r="EA844" s="56"/>
      <c r="EB844" s="56"/>
      <c r="EC844" s="56"/>
      <c r="ED844" s="56"/>
      <c r="EE844" s="56"/>
      <c r="EF844" s="56"/>
      <c r="EG844" s="56"/>
      <c r="EH844" s="56"/>
      <c r="EI844" s="56"/>
      <c r="EJ844" s="56"/>
      <c r="EK844" s="56"/>
      <c r="EL844" s="56"/>
      <c r="EM844" s="56"/>
      <c r="EN844" s="56"/>
      <c r="EO844" s="56"/>
      <c r="EP844" s="56"/>
      <c r="EQ844" s="56"/>
      <c r="ER844" s="56"/>
      <c r="ES844" s="56"/>
      <c r="ET844" s="56"/>
      <c r="EU844" s="56"/>
      <c r="EV844" s="56"/>
      <c r="EW844" s="56"/>
      <c r="EX844" s="56"/>
      <c r="EY844" s="56"/>
      <c r="EZ844" s="56"/>
      <c r="FA844" s="56"/>
      <c r="FB844" s="56"/>
      <c r="FC844" s="56"/>
      <c r="FD844" s="56"/>
      <c r="FE844" s="56"/>
      <c r="FF844" s="56"/>
      <c r="FG844" s="56"/>
      <c r="FH844" s="56"/>
      <c r="FI844" s="56"/>
      <c r="FJ844" s="56"/>
      <c r="FK844" s="56"/>
      <c r="FL844" s="56"/>
      <c r="FM844" s="56"/>
      <c r="FN844" s="56"/>
      <c r="FO844" s="56"/>
      <c r="FP844" s="56"/>
      <c r="FQ844" s="56"/>
      <c r="FR844" s="56"/>
      <c r="FS844" s="56"/>
      <c r="FT844" s="56"/>
      <c r="FU844" s="56"/>
      <c r="FV844" s="56"/>
      <c r="FW844" s="56"/>
      <c r="FX844" s="56"/>
      <c r="FY844" s="56"/>
      <c r="FZ844" s="56"/>
      <c r="GA844" s="56"/>
      <c r="GB844" s="56"/>
      <c r="GC844" s="56"/>
      <c r="GD844" s="56"/>
      <c r="GE844" s="56"/>
      <c r="GF844" s="56"/>
      <c r="GG844" s="56"/>
      <c r="GH844" s="56"/>
      <c r="GI844" s="56"/>
      <c r="GJ844" s="56"/>
      <c r="GK844" s="56"/>
      <c r="GL844" s="56"/>
      <c r="GM844" s="56"/>
      <c r="GN844" s="56"/>
      <c r="GO844" s="56"/>
      <c r="GP844" s="56"/>
      <c r="GQ844" s="56"/>
      <c r="GR844" s="56"/>
      <c r="GS844" s="56"/>
      <c r="GT844" s="56"/>
      <c r="GU844" s="56"/>
      <c r="GV844" s="56"/>
      <c r="GW844" s="56"/>
      <c r="GX844" s="56"/>
      <c r="GY844" s="56"/>
      <c r="GZ844" s="56"/>
      <c r="HA844" s="56"/>
      <c r="HB844" s="56"/>
      <c r="HC844" s="56"/>
      <c r="HD844" s="56"/>
      <c r="HE844" s="56"/>
      <c r="HF844" s="56"/>
      <c r="HG844" s="56"/>
      <c r="HH844" s="56"/>
      <c r="HI844" s="56"/>
      <c r="HJ844" s="56"/>
      <c r="HK844" s="56"/>
      <c r="HL844" s="56"/>
      <c r="HM844" s="56"/>
      <c r="HN844" s="56"/>
      <c r="HO844" s="56"/>
      <c r="HP844" s="56"/>
      <c r="HQ844" s="56"/>
      <c r="HR844" s="56"/>
      <c r="HS844" s="56"/>
      <c r="HT844" s="56"/>
      <c r="HU844" s="56"/>
      <c r="HV844" s="56"/>
      <c r="HW844" s="56"/>
      <c r="HX844" s="56"/>
      <c r="HY844" s="56"/>
      <c r="HZ844" s="56"/>
      <c r="IA844" s="56"/>
      <c r="IB844" s="56"/>
      <c r="IC844" s="56"/>
      <c r="ID844" s="56"/>
      <c r="IE844" s="56"/>
      <c r="IF844" s="56"/>
      <c r="IG844" s="56"/>
      <c r="IH844" s="56"/>
      <c r="II844" s="56"/>
    </row>
    <row r="845" spans="3:243" x14ac:dyDescent="0.25">
      <c r="C845" s="56"/>
      <c r="D845" s="56"/>
      <c r="E845" s="56"/>
      <c r="F845" s="354"/>
      <c r="G845" s="354"/>
      <c r="H845" s="56"/>
      <c r="I845" s="56"/>
      <c r="J845" s="56"/>
      <c r="K845" s="56"/>
      <c r="L845" s="56"/>
      <c r="M845" s="598"/>
      <c r="N845" s="56"/>
      <c r="O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c r="BY845" s="56"/>
      <c r="BZ845" s="56"/>
      <c r="CA845" s="56"/>
      <c r="CB845" s="56"/>
      <c r="CC845" s="56"/>
      <c r="CD845" s="56"/>
      <c r="CE845" s="56"/>
      <c r="CF845" s="56"/>
      <c r="CG845" s="56"/>
      <c r="CH845" s="56"/>
      <c r="CI845" s="56"/>
      <c r="CJ845" s="56"/>
      <c r="CK845" s="56"/>
      <c r="CL845" s="56"/>
      <c r="CM845" s="56"/>
      <c r="CN845" s="56"/>
      <c r="CO845" s="56"/>
      <c r="CP845" s="56"/>
      <c r="CQ845" s="56"/>
      <c r="CR845" s="56"/>
      <c r="CS845" s="56"/>
      <c r="CT845" s="56"/>
      <c r="CU845" s="56"/>
      <c r="CV845" s="56"/>
      <c r="CW845" s="56"/>
      <c r="CX845" s="56"/>
      <c r="CY845" s="56"/>
      <c r="CZ845" s="56"/>
      <c r="DA845" s="56"/>
      <c r="DB845" s="56"/>
      <c r="DC845" s="56"/>
      <c r="DD845" s="56"/>
      <c r="DE845" s="56"/>
      <c r="DF845" s="56"/>
      <c r="DG845" s="56"/>
      <c r="DH845" s="56"/>
      <c r="DI845" s="56"/>
      <c r="DJ845" s="56"/>
      <c r="DK845" s="56"/>
      <c r="DL845" s="56"/>
      <c r="DM845" s="56"/>
      <c r="DN845" s="56"/>
      <c r="DO845" s="56"/>
      <c r="DP845" s="56"/>
      <c r="DQ845" s="56"/>
      <c r="DR845" s="56"/>
      <c r="DS845" s="56"/>
      <c r="DT845" s="56"/>
      <c r="DU845" s="56"/>
      <c r="DV845" s="56"/>
      <c r="DW845" s="56"/>
      <c r="DX845" s="56"/>
      <c r="DY845" s="56"/>
      <c r="DZ845" s="56"/>
      <c r="EA845" s="56"/>
      <c r="EB845" s="56"/>
      <c r="EC845" s="56"/>
      <c r="ED845" s="56"/>
      <c r="EE845" s="56"/>
      <c r="EF845" s="56"/>
      <c r="EG845" s="56"/>
      <c r="EH845" s="56"/>
      <c r="EI845" s="56"/>
      <c r="EJ845" s="56"/>
      <c r="EK845" s="56"/>
      <c r="EL845" s="56"/>
      <c r="EM845" s="56"/>
      <c r="EN845" s="56"/>
      <c r="EO845" s="56"/>
      <c r="EP845" s="56"/>
      <c r="EQ845" s="56"/>
      <c r="ER845" s="56"/>
      <c r="ES845" s="56"/>
      <c r="ET845" s="56"/>
      <c r="EU845" s="56"/>
      <c r="EV845" s="56"/>
      <c r="EW845" s="56"/>
      <c r="EX845" s="56"/>
      <c r="EY845" s="56"/>
      <c r="EZ845" s="56"/>
      <c r="FA845" s="56"/>
      <c r="FB845" s="56"/>
      <c r="FC845" s="56"/>
      <c r="FD845" s="56"/>
      <c r="FE845" s="56"/>
      <c r="FF845" s="56"/>
      <c r="FG845" s="56"/>
      <c r="FH845" s="56"/>
      <c r="FI845" s="56"/>
      <c r="FJ845" s="56"/>
      <c r="FK845" s="56"/>
      <c r="FL845" s="56"/>
      <c r="FM845" s="56"/>
      <c r="FN845" s="56"/>
      <c r="FO845" s="56"/>
      <c r="FP845" s="56"/>
      <c r="FQ845" s="56"/>
      <c r="FR845" s="56"/>
      <c r="FS845" s="56"/>
      <c r="FT845" s="56"/>
      <c r="FU845" s="56"/>
      <c r="FV845" s="56"/>
      <c r="FW845" s="56"/>
      <c r="FX845" s="56"/>
      <c r="FY845" s="56"/>
      <c r="FZ845" s="56"/>
      <c r="GA845" s="56"/>
      <c r="GB845" s="56"/>
      <c r="GC845" s="56"/>
      <c r="GD845" s="56"/>
      <c r="GE845" s="56"/>
      <c r="GF845" s="56"/>
      <c r="GG845" s="56"/>
      <c r="GH845" s="56"/>
      <c r="GI845" s="56"/>
      <c r="GJ845" s="56"/>
      <c r="GK845" s="56"/>
      <c r="GL845" s="56"/>
      <c r="GM845" s="56"/>
      <c r="GN845" s="56"/>
      <c r="GO845" s="56"/>
      <c r="GP845" s="56"/>
      <c r="GQ845" s="56"/>
      <c r="GR845" s="56"/>
      <c r="GS845" s="56"/>
      <c r="GT845" s="56"/>
      <c r="GU845" s="56"/>
      <c r="GV845" s="56"/>
      <c r="GW845" s="56"/>
      <c r="GX845" s="56"/>
      <c r="GY845" s="56"/>
      <c r="GZ845" s="56"/>
      <c r="HA845" s="56"/>
      <c r="HB845" s="56"/>
      <c r="HC845" s="56"/>
      <c r="HD845" s="56"/>
      <c r="HE845" s="56"/>
      <c r="HF845" s="56"/>
      <c r="HG845" s="56"/>
      <c r="HH845" s="56"/>
      <c r="HI845" s="56"/>
      <c r="HJ845" s="56"/>
      <c r="HK845" s="56"/>
      <c r="HL845" s="56"/>
      <c r="HM845" s="56"/>
      <c r="HN845" s="56"/>
      <c r="HO845" s="56"/>
      <c r="HP845" s="56"/>
      <c r="HQ845" s="56"/>
      <c r="HR845" s="56"/>
      <c r="HS845" s="56"/>
      <c r="HT845" s="56"/>
      <c r="HU845" s="56"/>
      <c r="HV845" s="56"/>
      <c r="HW845" s="56"/>
      <c r="HX845" s="56"/>
      <c r="HY845" s="56"/>
      <c r="HZ845" s="56"/>
      <c r="IA845" s="56"/>
      <c r="IB845" s="56"/>
      <c r="IC845" s="56"/>
      <c r="ID845" s="56"/>
      <c r="IE845" s="56"/>
      <c r="IF845" s="56"/>
      <c r="IG845" s="56"/>
      <c r="IH845" s="56"/>
      <c r="II845" s="56"/>
    </row>
    <row r="846" spans="3:243" x14ac:dyDescent="0.25">
      <c r="C846" s="56"/>
      <c r="D846" s="56"/>
      <c r="E846" s="56"/>
      <c r="F846" s="354"/>
      <c r="G846" s="354"/>
      <c r="H846" s="56"/>
      <c r="I846" s="56"/>
      <c r="J846" s="56"/>
      <c r="K846" s="56"/>
      <c r="L846" s="56"/>
      <c r="M846" s="598"/>
      <c r="N846" s="56"/>
      <c r="O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c r="BY846" s="56"/>
      <c r="BZ846" s="56"/>
      <c r="CA846" s="56"/>
      <c r="CB846" s="56"/>
      <c r="CC846" s="56"/>
      <c r="CD846" s="56"/>
      <c r="CE846" s="56"/>
      <c r="CF846" s="56"/>
      <c r="CG846" s="56"/>
      <c r="CH846" s="56"/>
      <c r="CI846" s="56"/>
      <c r="CJ846" s="56"/>
      <c r="CK846" s="56"/>
      <c r="CL846" s="56"/>
      <c r="CM846" s="56"/>
      <c r="CN846" s="56"/>
      <c r="CO846" s="56"/>
      <c r="CP846" s="56"/>
      <c r="CQ846" s="56"/>
      <c r="CR846" s="56"/>
      <c r="CS846" s="56"/>
      <c r="CT846" s="56"/>
      <c r="CU846" s="56"/>
      <c r="CV846" s="56"/>
      <c r="CW846" s="56"/>
      <c r="CX846" s="56"/>
      <c r="CY846" s="56"/>
      <c r="CZ846" s="56"/>
      <c r="DA846" s="56"/>
      <c r="DB846" s="56"/>
      <c r="DC846" s="56"/>
      <c r="DD846" s="56"/>
      <c r="DE846" s="56"/>
      <c r="DF846" s="56"/>
      <c r="DG846" s="56"/>
      <c r="DH846" s="56"/>
      <c r="DI846" s="56"/>
      <c r="DJ846" s="56"/>
      <c r="DK846" s="56"/>
      <c r="DL846" s="56"/>
      <c r="DM846" s="56"/>
      <c r="DN846" s="56"/>
      <c r="DO846" s="56"/>
      <c r="DP846" s="56"/>
      <c r="DQ846" s="56"/>
      <c r="DR846" s="56"/>
      <c r="DS846" s="56"/>
      <c r="DT846" s="56"/>
      <c r="DU846" s="56"/>
      <c r="DV846" s="56"/>
      <c r="DW846" s="56"/>
      <c r="DX846" s="56"/>
      <c r="DY846" s="56"/>
      <c r="DZ846" s="56"/>
      <c r="EA846" s="56"/>
      <c r="EB846" s="56"/>
      <c r="EC846" s="56"/>
      <c r="ED846" s="56"/>
      <c r="EE846" s="56"/>
      <c r="EF846" s="56"/>
      <c r="EG846" s="56"/>
      <c r="EH846" s="56"/>
      <c r="EI846" s="56"/>
      <c r="EJ846" s="56"/>
      <c r="EK846" s="56"/>
      <c r="EL846" s="56"/>
      <c r="EM846" s="56"/>
      <c r="EN846" s="56"/>
      <c r="EO846" s="56"/>
      <c r="EP846" s="56"/>
      <c r="EQ846" s="56"/>
      <c r="ER846" s="56"/>
      <c r="ES846" s="56"/>
      <c r="ET846" s="56"/>
      <c r="EU846" s="56"/>
      <c r="EV846" s="56"/>
      <c r="EW846" s="56"/>
      <c r="EX846" s="56"/>
      <c r="EY846" s="56"/>
      <c r="EZ846" s="56"/>
      <c r="FA846" s="56"/>
      <c r="FB846" s="56"/>
      <c r="FC846" s="56"/>
      <c r="FD846" s="56"/>
      <c r="FE846" s="56"/>
      <c r="FF846" s="56"/>
      <c r="FG846" s="56"/>
      <c r="FH846" s="56"/>
      <c r="FI846" s="56"/>
      <c r="FJ846" s="56"/>
      <c r="FK846" s="56"/>
      <c r="FL846" s="56"/>
      <c r="FM846" s="56"/>
      <c r="FN846" s="56"/>
      <c r="FO846" s="56"/>
      <c r="FP846" s="56"/>
      <c r="FQ846" s="56"/>
      <c r="FR846" s="56"/>
      <c r="FS846" s="56"/>
      <c r="FT846" s="56"/>
      <c r="FU846" s="56"/>
      <c r="FV846" s="56"/>
      <c r="FW846" s="56"/>
      <c r="FX846" s="56"/>
      <c r="FY846" s="56"/>
      <c r="FZ846" s="56"/>
      <c r="GA846" s="56"/>
      <c r="GB846" s="56"/>
      <c r="GC846" s="56"/>
      <c r="GD846" s="56"/>
      <c r="GE846" s="56"/>
      <c r="GF846" s="56"/>
      <c r="GG846" s="56"/>
      <c r="GH846" s="56"/>
      <c r="GI846" s="56"/>
      <c r="GJ846" s="56"/>
      <c r="GK846" s="56"/>
      <c r="GL846" s="56"/>
      <c r="GM846" s="56"/>
      <c r="GN846" s="56"/>
      <c r="GO846" s="56"/>
      <c r="GP846" s="56"/>
      <c r="GQ846" s="56"/>
      <c r="GR846" s="56"/>
      <c r="GS846" s="56"/>
      <c r="GT846" s="56"/>
      <c r="GU846" s="56"/>
      <c r="GV846" s="56"/>
      <c r="GW846" s="56"/>
      <c r="GX846" s="56"/>
      <c r="GY846" s="56"/>
      <c r="GZ846" s="56"/>
      <c r="HA846" s="56"/>
      <c r="HB846" s="56"/>
      <c r="HC846" s="56"/>
      <c r="HD846" s="56"/>
      <c r="HE846" s="56"/>
      <c r="HF846" s="56"/>
      <c r="HG846" s="56"/>
      <c r="HH846" s="56"/>
      <c r="HI846" s="56"/>
      <c r="HJ846" s="56"/>
      <c r="HK846" s="56"/>
      <c r="HL846" s="56"/>
      <c r="HM846" s="56"/>
      <c r="HN846" s="56"/>
      <c r="HO846" s="56"/>
      <c r="HP846" s="56"/>
      <c r="HQ846" s="56"/>
      <c r="HR846" s="56"/>
      <c r="HS846" s="56"/>
      <c r="HT846" s="56"/>
      <c r="HU846" s="56"/>
      <c r="HV846" s="56"/>
      <c r="HW846" s="56"/>
      <c r="HX846" s="56"/>
      <c r="HY846" s="56"/>
      <c r="HZ846" s="56"/>
      <c r="IA846" s="56"/>
      <c r="IB846" s="56"/>
      <c r="IC846" s="56"/>
      <c r="ID846" s="56"/>
      <c r="IE846" s="56"/>
      <c r="IF846" s="56"/>
      <c r="IG846" s="56"/>
      <c r="IH846" s="56"/>
      <c r="II846" s="56"/>
    </row>
    <row r="847" spans="3:243" x14ac:dyDescent="0.25">
      <c r="C847" s="56"/>
      <c r="D847" s="56"/>
      <c r="E847" s="56"/>
      <c r="F847" s="354"/>
      <c r="G847" s="354"/>
      <c r="H847" s="56"/>
      <c r="I847" s="56"/>
      <c r="J847" s="56"/>
      <c r="K847" s="56"/>
      <c r="L847" s="56"/>
      <c r="M847" s="598"/>
      <c r="N847" s="56"/>
      <c r="O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c r="FL847" s="56"/>
      <c r="FM847" s="56"/>
      <c r="FN847" s="56"/>
      <c r="FO847" s="56"/>
      <c r="FP847" s="56"/>
      <c r="FQ847" s="56"/>
      <c r="FR847" s="56"/>
      <c r="FS847" s="56"/>
      <c r="FT847" s="56"/>
      <c r="FU847" s="56"/>
      <c r="FV847" s="56"/>
      <c r="FW847" s="56"/>
      <c r="FX847" s="56"/>
      <c r="FY847" s="56"/>
      <c r="FZ847" s="56"/>
      <c r="GA847" s="56"/>
      <c r="GB847" s="56"/>
      <c r="GC847" s="56"/>
      <c r="GD847" s="56"/>
      <c r="GE847" s="56"/>
      <c r="GF847" s="56"/>
      <c r="GG847" s="56"/>
      <c r="GH847" s="56"/>
      <c r="GI847" s="56"/>
      <c r="GJ847" s="56"/>
      <c r="GK847" s="56"/>
      <c r="GL847" s="56"/>
      <c r="GM847" s="56"/>
      <c r="GN847" s="56"/>
      <c r="GO847" s="56"/>
      <c r="GP847" s="56"/>
      <c r="GQ847" s="56"/>
      <c r="GR847" s="56"/>
      <c r="GS847" s="56"/>
      <c r="GT847" s="56"/>
      <c r="GU847" s="56"/>
      <c r="GV847" s="56"/>
      <c r="GW847" s="56"/>
      <c r="GX847" s="56"/>
      <c r="GY847" s="56"/>
      <c r="GZ847" s="56"/>
      <c r="HA847" s="56"/>
      <c r="HB847" s="56"/>
      <c r="HC847" s="56"/>
      <c r="HD847" s="56"/>
      <c r="HE847" s="56"/>
      <c r="HF847" s="56"/>
      <c r="HG847" s="56"/>
      <c r="HH847" s="56"/>
      <c r="HI847" s="56"/>
      <c r="HJ847" s="56"/>
      <c r="HK847" s="56"/>
      <c r="HL847" s="56"/>
      <c r="HM847" s="56"/>
      <c r="HN847" s="56"/>
      <c r="HO847" s="56"/>
      <c r="HP847" s="56"/>
      <c r="HQ847" s="56"/>
      <c r="HR847" s="56"/>
      <c r="HS847" s="56"/>
      <c r="HT847" s="56"/>
      <c r="HU847" s="56"/>
      <c r="HV847" s="56"/>
      <c r="HW847" s="56"/>
      <c r="HX847" s="56"/>
      <c r="HY847" s="56"/>
      <c r="HZ847" s="56"/>
      <c r="IA847" s="56"/>
      <c r="IB847" s="56"/>
      <c r="IC847" s="56"/>
      <c r="ID847" s="56"/>
      <c r="IE847" s="56"/>
      <c r="IF847" s="56"/>
      <c r="IG847" s="56"/>
      <c r="IH847" s="56"/>
      <c r="II847" s="56"/>
    </row>
    <row r="848" spans="3:243" x14ac:dyDescent="0.25">
      <c r="C848" s="56"/>
      <c r="D848" s="56"/>
      <c r="E848" s="56"/>
      <c r="F848" s="354"/>
      <c r="G848" s="354"/>
      <c r="H848" s="56"/>
      <c r="I848" s="56"/>
      <c r="J848" s="56"/>
      <c r="K848" s="56"/>
      <c r="L848" s="56"/>
      <c r="M848" s="598"/>
      <c r="N848" s="56"/>
      <c r="O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c r="BY848" s="56"/>
      <c r="BZ848" s="56"/>
      <c r="CA848" s="56"/>
      <c r="CB848" s="56"/>
      <c r="CC848" s="56"/>
      <c r="CD848" s="56"/>
      <c r="CE848" s="56"/>
      <c r="CF848" s="56"/>
      <c r="CG848" s="56"/>
      <c r="CH848" s="56"/>
      <c r="CI848" s="56"/>
      <c r="CJ848" s="56"/>
      <c r="CK848" s="56"/>
      <c r="CL848" s="56"/>
      <c r="CM848" s="56"/>
      <c r="CN848" s="56"/>
      <c r="CO848" s="56"/>
      <c r="CP848" s="56"/>
      <c r="CQ848" s="56"/>
      <c r="CR848" s="56"/>
      <c r="CS848" s="56"/>
      <c r="CT848" s="56"/>
      <c r="CU848" s="56"/>
      <c r="CV848" s="56"/>
      <c r="CW848" s="56"/>
      <c r="CX848" s="56"/>
      <c r="CY848" s="56"/>
      <c r="CZ848" s="56"/>
      <c r="DA848" s="56"/>
      <c r="DB848" s="56"/>
      <c r="DC848" s="56"/>
      <c r="DD848" s="56"/>
      <c r="DE848" s="56"/>
      <c r="DF848" s="56"/>
      <c r="DG848" s="56"/>
      <c r="DH848" s="56"/>
      <c r="DI848" s="56"/>
      <c r="DJ848" s="56"/>
      <c r="DK848" s="56"/>
      <c r="DL848" s="56"/>
      <c r="DM848" s="56"/>
      <c r="DN848" s="56"/>
      <c r="DO848" s="56"/>
      <c r="DP848" s="56"/>
      <c r="DQ848" s="56"/>
      <c r="DR848" s="56"/>
      <c r="DS848" s="56"/>
      <c r="DT848" s="56"/>
      <c r="DU848" s="56"/>
      <c r="DV848" s="56"/>
      <c r="DW848" s="56"/>
      <c r="DX848" s="56"/>
      <c r="DY848" s="56"/>
      <c r="DZ848" s="56"/>
      <c r="EA848" s="56"/>
      <c r="EB848" s="56"/>
      <c r="EC848" s="56"/>
      <c r="ED848" s="56"/>
      <c r="EE848" s="56"/>
      <c r="EF848" s="56"/>
      <c r="EG848" s="56"/>
      <c r="EH848" s="56"/>
      <c r="EI848" s="56"/>
      <c r="EJ848" s="56"/>
      <c r="EK848" s="56"/>
      <c r="EL848" s="56"/>
      <c r="EM848" s="56"/>
      <c r="EN848" s="56"/>
      <c r="EO848" s="56"/>
      <c r="EP848" s="56"/>
      <c r="EQ848" s="56"/>
      <c r="ER848" s="56"/>
      <c r="ES848" s="56"/>
      <c r="ET848" s="56"/>
      <c r="EU848" s="56"/>
      <c r="EV848" s="56"/>
      <c r="EW848" s="56"/>
      <c r="EX848" s="56"/>
      <c r="EY848" s="56"/>
      <c r="EZ848" s="56"/>
      <c r="FA848" s="56"/>
      <c r="FB848" s="56"/>
      <c r="FC848" s="56"/>
      <c r="FD848" s="56"/>
      <c r="FE848" s="56"/>
      <c r="FF848" s="56"/>
      <c r="FG848" s="56"/>
      <c r="FH848" s="56"/>
      <c r="FI848" s="56"/>
      <c r="FJ848" s="56"/>
      <c r="FK848" s="56"/>
      <c r="FL848" s="56"/>
      <c r="FM848" s="56"/>
      <c r="FN848" s="56"/>
      <c r="FO848" s="56"/>
      <c r="FP848" s="56"/>
      <c r="FQ848" s="56"/>
      <c r="FR848" s="56"/>
      <c r="FS848" s="56"/>
      <c r="FT848" s="56"/>
      <c r="FU848" s="56"/>
      <c r="FV848" s="56"/>
      <c r="FW848" s="56"/>
      <c r="FX848" s="56"/>
      <c r="FY848" s="56"/>
      <c r="FZ848" s="56"/>
      <c r="GA848" s="56"/>
      <c r="GB848" s="56"/>
      <c r="GC848" s="56"/>
      <c r="GD848" s="56"/>
      <c r="GE848" s="56"/>
      <c r="GF848" s="56"/>
      <c r="GG848" s="56"/>
      <c r="GH848" s="56"/>
      <c r="GI848" s="56"/>
      <c r="GJ848" s="56"/>
      <c r="GK848" s="56"/>
      <c r="GL848" s="56"/>
      <c r="GM848" s="56"/>
      <c r="GN848" s="56"/>
      <c r="GO848" s="56"/>
      <c r="GP848" s="56"/>
      <c r="GQ848" s="56"/>
      <c r="GR848" s="56"/>
      <c r="GS848" s="56"/>
      <c r="GT848" s="56"/>
      <c r="GU848" s="56"/>
      <c r="GV848" s="56"/>
      <c r="GW848" s="56"/>
      <c r="GX848" s="56"/>
      <c r="GY848" s="56"/>
      <c r="GZ848" s="56"/>
      <c r="HA848" s="56"/>
      <c r="HB848" s="56"/>
      <c r="HC848" s="56"/>
      <c r="HD848" s="56"/>
      <c r="HE848" s="56"/>
      <c r="HF848" s="56"/>
      <c r="HG848" s="56"/>
      <c r="HH848" s="56"/>
      <c r="HI848" s="56"/>
      <c r="HJ848" s="56"/>
      <c r="HK848" s="56"/>
      <c r="HL848" s="56"/>
      <c r="HM848" s="56"/>
      <c r="HN848" s="56"/>
      <c r="HO848" s="56"/>
      <c r="HP848" s="56"/>
      <c r="HQ848" s="56"/>
      <c r="HR848" s="56"/>
      <c r="HS848" s="56"/>
      <c r="HT848" s="56"/>
      <c r="HU848" s="56"/>
      <c r="HV848" s="56"/>
      <c r="HW848" s="56"/>
      <c r="HX848" s="56"/>
      <c r="HY848" s="56"/>
      <c r="HZ848" s="56"/>
      <c r="IA848" s="56"/>
      <c r="IB848" s="56"/>
      <c r="IC848" s="56"/>
      <c r="ID848" s="56"/>
      <c r="IE848" s="56"/>
      <c r="IF848" s="56"/>
      <c r="IG848" s="56"/>
      <c r="IH848" s="56"/>
      <c r="II848" s="56"/>
    </row>
    <row r="849" spans="3:243" x14ac:dyDescent="0.25">
      <c r="C849" s="56"/>
      <c r="D849" s="56"/>
      <c r="E849" s="56"/>
      <c r="F849" s="354"/>
      <c r="G849" s="354"/>
      <c r="H849" s="56"/>
      <c r="I849" s="56"/>
      <c r="J849" s="56"/>
      <c r="K849" s="56"/>
      <c r="L849" s="56"/>
      <c r="M849" s="598"/>
      <c r="N849" s="56"/>
      <c r="O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c r="BY849" s="56"/>
      <c r="BZ849" s="56"/>
      <c r="CA849" s="56"/>
      <c r="CB849" s="56"/>
      <c r="CC849" s="56"/>
      <c r="CD849" s="56"/>
      <c r="CE849" s="56"/>
      <c r="CF849" s="56"/>
      <c r="CG849" s="56"/>
      <c r="CH849" s="56"/>
      <c r="CI849" s="56"/>
      <c r="CJ849" s="56"/>
      <c r="CK849" s="56"/>
      <c r="CL849" s="56"/>
      <c r="CM849" s="56"/>
      <c r="CN849" s="56"/>
      <c r="CO849" s="56"/>
      <c r="CP849" s="56"/>
      <c r="CQ849" s="56"/>
      <c r="CR849" s="56"/>
      <c r="CS849" s="56"/>
      <c r="CT849" s="56"/>
      <c r="CU849" s="56"/>
      <c r="CV849" s="56"/>
      <c r="CW849" s="56"/>
      <c r="CX849" s="56"/>
      <c r="CY849" s="56"/>
      <c r="CZ849" s="56"/>
      <c r="DA849" s="56"/>
      <c r="DB849" s="56"/>
      <c r="DC849" s="56"/>
      <c r="DD849" s="56"/>
      <c r="DE849" s="56"/>
      <c r="DF849" s="56"/>
      <c r="DG849" s="56"/>
      <c r="DH849" s="56"/>
      <c r="DI849" s="56"/>
      <c r="DJ849" s="56"/>
      <c r="DK849" s="56"/>
      <c r="DL849" s="56"/>
      <c r="DM849" s="56"/>
      <c r="DN849" s="56"/>
      <c r="DO849" s="56"/>
      <c r="DP849" s="56"/>
      <c r="DQ849" s="56"/>
      <c r="DR849" s="56"/>
      <c r="DS849" s="56"/>
      <c r="DT849" s="56"/>
      <c r="DU849" s="56"/>
      <c r="DV849" s="56"/>
      <c r="DW849" s="56"/>
      <c r="DX849" s="56"/>
      <c r="DY849" s="56"/>
      <c r="DZ849" s="56"/>
      <c r="EA849" s="56"/>
      <c r="EB849" s="56"/>
      <c r="EC849" s="56"/>
      <c r="ED849" s="56"/>
      <c r="EE849" s="56"/>
      <c r="EF849" s="56"/>
      <c r="EG849" s="56"/>
      <c r="EH849" s="56"/>
      <c r="EI849" s="56"/>
      <c r="EJ849" s="56"/>
      <c r="EK849" s="56"/>
      <c r="EL849" s="56"/>
      <c r="EM849" s="56"/>
      <c r="EN849" s="56"/>
      <c r="EO849" s="56"/>
      <c r="EP849" s="56"/>
      <c r="EQ849" s="56"/>
      <c r="ER849" s="56"/>
      <c r="ES849" s="56"/>
      <c r="ET849" s="56"/>
      <c r="EU849" s="56"/>
      <c r="EV849" s="56"/>
      <c r="EW849" s="56"/>
      <c r="EX849" s="56"/>
      <c r="EY849" s="56"/>
      <c r="EZ849" s="56"/>
      <c r="FA849" s="56"/>
      <c r="FB849" s="56"/>
      <c r="FC849" s="56"/>
      <c r="FD849" s="56"/>
      <c r="FE849" s="56"/>
      <c r="FF849" s="56"/>
      <c r="FG849" s="56"/>
      <c r="FH849" s="56"/>
      <c r="FI849" s="56"/>
      <c r="FJ849" s="56"/>
      <c r="FK849" s="56"/>
      <c r="FL849" s="56"/>
      <c r="FM849" s="56"/>
      <c r="FN849" s="56"/>
      <c r="FO849" s="56"/>
      <c r="FP849" s="56"/>
      <c r="FQ849" s="56"/>
      <c r="FR849" s="56"/>
      <c r="FS849" s="56"/>
      <c r="FT849" s="56"/>
      <c r="FU849" s="56"/>
      <c r="FV849" s="56"/>
      <c r="FW849" s="56"/>
      <c r="FX849" s="56"/>
      <c r="FY849" s="56"/>
      <c r="FZ849" s="56"/>
      <c r="GA849" s="56"/>
      <c r="GB849" s="56"/>
      <c r="GC849" s="56"/>
      <c r="GD849" s="56"/>
      <c r="GE849" s="56"/>
      <c r="GF849" s="56"/>
      <c r="GG849" s="56"/>
      <c r="GH849" s="56"/>
      <c r="GI849" s="56"/>
      <c r="GJ849" s="56"/>
      <c r="GK849" s="56"/>
      <c r="GL849" s="56"/>
      <c r="GM849" s="56"/>
      <c r="GN849" s="56"/>
      <c r="GO849" s="56"/>
      <c r="GP849" s="56"/>
      <c r="GQ849" s="56"/>
      <c r="GR849" s="56"/>
      <c r="GS849" s="56"/>
      <c r="GT849" s="56"/>
      <c r="GU849" s="56"/>
      <c r="GV849" s="56"/>
      <c r="GW849" s="56"/>
      <c r="GX849" s="56"/>
      <c r="GY849" s="56"/>
      <c r="GZ849" s="56"/>
      <c r="HA849" s="56"/>
      <c r="HB849" s="56"/>
      <c r="HC849" s="56"/>
      <c r="HD849" s="56"/>
      <c r="HE849" s="56"/>
      <c r="HF849" s="56"/>
      <c r="HG849" s="56"/>
      <c r="HH849" s="56"/>
      <c r="HI849" s="56"/>
      <c r="HJ849" s="56"/>
      <c r="HK849" s="56"/>
      <c r="HL849" s="56"/>
      <c r="HM849" s="56"/>
      <c r="HN849" s="56"/>
      <c r="HO849" s="56"/>
      <c r="HP849" s="56"/>
      <c r="HQ849" s="56"/>
      <c r="HR849" s="56"/>
      <c r="HS849" s="56"/>
      <c r="HT849" s="56"/>
      <c r="HU849" s="56"/>
      <c r="HV849" s="56"/>
      <c r="HW849" s="56"/>
      <c r="HX849" s="56"/>
      <c r="HY849" s="56"/>
      <c r="HZ849" s="56"/>
      <c r="IA849" s="56"/>
      <c r="IB849" s="56"/>
      <c r="IC849" s="56"/>
      <c r="ID849" s="56"/>
      <c r="IE849" s="56"/>
      <c r="IF849" s="56"/>
      <c r="IG849" s="56"/>
      <c r="IH849" s="56"/>
      <c r="II849" s="56"/>
    </row>
    <row r="850" spans="3:243" x14ac:dyDescent="0.25">
      <c r="C850" s="56"/>
      <c r="D850" s="56"/>
      <c r="E850" s="56"/>
      <c r="F850" s="354"/>
      <c r="G850" s="354"/>
      <c r="H850" s="56"/>
      <c r="I850" s="56"/>
      <c r="J850" s="56"/>
      <c r="K850" s="56"/>
      <c r="L850" s="56"/>
      <c r="M850" s="598"/>
      <c r="N850" s="56"/>
      <c r="O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c r="BY850" s="56"/>
      <c r="BZ850" s="56"/>
      <c r="CA850" s="56"/>
      <c r="CB850" s="56"/>
      <c r="CC850" s="56"/>
      <c r="CD850" s="56"/>
      <c r="CE850" s="56"/>
      <c r="CF850" s="56"/>
      <c r="CG850" s="56"/>
      <c r="CH850" s="56"/>
      <c r="CI850" s="56"/>
      <c r="CJ850" s="56"/>
      <c r="CK850" s="56"/>
      <c r="CL850" s="56"/>
      <c r="CM850" s="56"/>
      <c r="CN850" s="56"/>
      <c r="CO850" s="56"/>
      <c r="CP850" s="56"/>
      <c r="CQ850" s="56"/>
      <c r="CR850" s="56"/>
      <c r="CS850" s="56"/>
      <c r="CT850" s="56"/>
      <c r="CU850" s="56"/>
      <c r="CV850" s="56"/>
      <c r="CW850" s="56"/>
      <c r="CX850" s="56"/>
      <c r="CY850" s="56"/>
      <c r="CZ850" s="56"/>
      <c r="DA850" s="56"/>
      <c r="DB850" s="56"/>
      <c r="DC850" s="56"/>
      <c r="DD850" s="56"/>
      <c r="DE850" s="56"/>
      <c r="DF850" s="56"/>
      <c r="DG850" s="56"/>
      <c r="DH850" s="56"/>
      <c r="DI850" s="56"/>
      <c r="DJ850" s="56"/>
      <c r="DK850" s="56"/>
      <c r="DL850" s="56"/>
      <c r="DM850" s="56"/>
      <c r="DN850" s="56"/>
      <c r="DO850" s="56"/>
      <c r="DP850" s="56"/>
      <c r="DQ850" s="56"/>
      <c r="DR850" s="56"/>
      <c r="DS850" s="56"/>
      <c r="DT850" s="56"/>
      <c r="DU850" s="56"/>
      <c r="DV850" s="56"/>
      <c r="DW850" s="56"/>
      <c r="DX850" s="56"/>
      <c r="DY850" s="56"/>
      <c r="DZ850" s="56"/>
      <c r="EA850" s="56"/>
      <c r="EB850" s="56"/>
      <c r="EC850" s="56"/>
      <c r="ED850" s="56"/>
      <c r="EE850" s="56"/>
      <c r="EF850" s="56"/>
      <c r="EG850" s="56"/>
      <c r="EH850" s="56"/>
      <c r="EI850" s="56"/>
      <c r="EJ850" s="56"/>
      <c r="EK850" s="56"/>
      <c r="EL850" s="56"/>
      <c r="EM850" s="56"/>
      <c r="EN850" s="56"/>
      <c r="EO850" s="56"/>
      <c r="EP850" s="56"/>
      <c r="EQ850" s="56"/>
      <c r="ER850" s="56"/>
      <c r="ES850" s="56"/>
      <c r="ET850" s="56"/>
      <c r="EU850" s="56"/>
      <c r="EV850" s="56"/>
      <c r="EW850" s="56"/>
      <c r="EX850" s="56"/>
      <c r="EY850" s="56"/>
      <c r="EZ850" s="56"/>
      <c r="FA850" s="56"/>
      <c r="FB850" s="56"/>
      <c r="FC850" s="56"/>
      <c r="FD850" s="56"/>
      <c r="FE850" s="56"/>
      <c r="FF850" s="56"/>
      <c r="FG850" s="56"/>
      <c r="FH850" s="56"/>
      <c r="FI850" s="56"/>
      <c r="FJ850" s="56"/>
      <c r="FK850" s="56"/>
      <c r="FL850" s="56"/>
      <c r="FM850" s="56"/>
      <c r="FN850" s="56"/>
      <c r="FO850" s="56"/>
      <c r="FP850" s="56"/>
      <c r="FQ850" s="56"/>
      <c r="FR850" s="56"/>
      <c r="FS850" s="56"/>
      <c r="FT850" s="56"/>
      <c r="FU850" s="56"/>
      <c r="FV850" s="56"/>
      <c r="FW850" s="56"/>
      <c r="FX850" s="56"/>
      <c r="FY850" s="56"/>
      <c r="FZ850" s="56"/>
      <c r="GA850" s="56"/>
      <c r="GB850" s="56"/>
      <c r="GC850" s="56"/>
      <c r="GD850" s="56"/>
      <c r="GE850" s="56"/>
      <c r="GF850" s="56"/>
      <c r="GG850" s="56"/>
      <c r="GH850" s="56"/>
      <c r="GI850" s="56"/>
      <c r="GJ850" s="56"/>
      <c r="GK850" s="56"/>
      <c r="GL850" s="56"/>
      <c r="GM850" s="56"/>
      <c r="GN850" s="56"/>
      <c r="GO850" s="56"/>
      <c r="GP850" s="56"/>
      <c r="GQ850" s="56"/>
      <c r="GR850" s="56"/>
      <c r="GS850" s="56"/>
      <c r="GT850" s="56"/>
      <c r="GU850" s="56"/>
      <c r="GV850" s="56"/>
      <c r="GW850" s="56"/>
      <c r="GX850" s="56"/>
      <c r="GY850" s="56"/>
      <c r="GZ850" s="56"/>
      <c r="HA850" s="56"/>
      <c r="HB850" s="56"/>
      <c r="HC850" s="56"/>
      <c r="HD850" s="56"/>
      <c r="HE850" s="56"/>
      <c r="HF850" s="56"/>
      <c r="HG850" s="56"/>
      <c r="HH850" s="56"/>
      <c r="HI850" s="56"/>
      <c r="HJ850" s="56"/>
      <c r="HK850" s="56"/>
      <c r="HL850" s="56"/>
      <c r="HM850" s="56"/>
      <c r="HN850" s="56"/>
      <c r="HO850" s="56"/>
      <c r="HP850" s="56"/>
      <c r="HQ850" s="56"/>
      <c r="HR850" s="56"/>
      <c r="HS850" s="56"/>
      <c r="HT850" s="56"/>
      <c r="HU850" s="56"/>
      <c r="HV850" s="56"/>
      <c r="HW850" s="56"/>
      <c r="HX850" s="56"/>
      <c r="HY850" s="56"/>
      <c r="HZ850" s="56"/>
      <c r="IA850" s="56"/>
      <c r="IB850" s="56"/>
      <c r="IC850" s="56"/>
      <c r="ID850" s="56"/>
      <c r="IE850" s="56"/>
      <c r="IF850" s="56"/>
      <c r="IG850" s="56"/>
      <c r="IH850" s="56"/>
      <c r="II850" s="56"/>
    </row>
    <row r="851" spans="3:243" x14ac:dyDescent="0.25">
      <c r="C851" s="56"/>
      <c r="D851" s="56"/>
      <c r="E851" s="56"/>
      <c r="F851" s="354"/>
      <c r="G851" s="354"/>
      <c r="H851" s="56"/>
      <c r="I851" s="56"/>
      <c r="J851" s="56"/>
      <c r="K851" s="56"/>
      <c r="L851" s="56"/>
      <c r="M851" s="598"/>
      <c r="N851" s="56"/>
      <c r="O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c r="BY851" s="56"/>
      <c r="BZ851" s="56"/>
      <c r="CA851" s="56"/>
      <c r="CB851" s="56"/>
      <c r="CC851" s="56"/>
      <c r="CD851" s="56"/>
      <c r="CE851" s="56"/>
      <c r="CF851" s="56"/>
      <c r="CG851" s="56"/>
      <c r="CH851" s="56"/>
      <c r="CI851" s="56"/>
      <c r="CJ851" s="56"/>
      <c r="CK851" s="56"/>
      <c r="CL851" s="56"/>
      <c r="CM851" s="56"/>
      <c r="CN851" s="56"/>
      <c r="CO851" s="56"/>
      <c r="CP851" s="56"/>
      <c r="CQ851" s="56"/>
      <c r="CR851" s="56"/>
      <c r="CS851" s="56"/>
      <c r="CT851" s="56"/>
      <c r="CU851" s="56"/>
      <c r="CV851" s="56"/>
      <c r="CW851" s="56"/>
      <c r="CX851" s="56"/>
      <c r="CY851" s="56"/>
      <c r="CZ851" s="56"/>
      <c r="DA851" s="56"/>
      <c r="DB851" s="56"/>
      <c r="DC851" s="56"/>
      <c r="DD851" s="56"/>
      <c r="DE851" s="56"/>
      <c r="DF851" s="56"/>
      <c r="DG851" s="56"/>
      <c r="DH851" s="56"/>
      <c r="DI851" s="56"/>
      <c r="DJ851" s="56"/>
      <c r="DK851" s="56"/>
      <c r="DL851" s="56"/>
      <c r="DM851" s="56"/>
      <c r="DN851" s="56"/>
      <c r="DO851" s="56"/>
      <c r="DP851" s="56"/>
      <c r="DQ851" s="56"/>
      <c r="DR851" s="56"/>
      <c r="DS851" s="56"/>
      <c r="DT851" s="56"/>
      <c r="DU851" s="56"/>
      <c r="DV851" s="56"/>
      <c r="DW851" s="56"/>
      <c r="DX851" s="56"/>
      <c r="DY851" s="56"/>
      <c r="DZ851" s="56"/>
      <c r="EA851" s="56"/>
      <c r="EB851" s="56"/>
      <c r="EC851" s="56"/>
      <c r="ED851" s="56"/>
      <c r="EE851" s="56"/>
      <c r="EF851" s="56"/>
      <c r="EG851" s="56"/>
      <c r="EH851" s="56"/>
      <c r="EI851" s="56"/>
      <c r="EJ851" s="56"/>
      <c r="EK851" s="56"/>
      <c r="EL851" s="56"/>
      <c r="EM851" s="56"/>
      <c r="EN851" s="56"/>
      <c r="EO851" s="56"/>
      <c r="EP851" s="56"/>
      <c r="EQ851" s="56"/>
      <c r="ER851" s="56"/>
      <c r="ES851" s="56"/>
      <c r="ET851" s="56"/>
      <c r="EU851" s="56"/>
      <c r="EV851" s="56"/>
      <c r="EW851" s="56"/>
      <c r="EX851" s="56"/>
      <c r="EY851" s="56"/>
      <c r="EZ851" s="56"/>
      <c r="FA851" s="56"/>
      <c r="FB851" s="56"/>
      <c r="FC851" s="56"/>
      <c r="FD851" s="56"/>
      <c r="FE851" s="56"/>
      <c r="FF851" s="56"/>
      <c r="FG851" s="56"/>
      <c r="FH851" s="56"/>
      <c r="FI851" s="56"/>
      <c r="FJ851" s="56"/>
      <c r="FK851" s="56"/>
      <c r="FL851" s="56"/>
      <c r="FM851" s="56"/>
      <c r="FN851" s="56"/>
      <c r="FO851" s="56"/>
      <c r="FP851" s="56"/>
      <c r="FQ851" s="56"/>
      <c r="FR851" s="56"/>
      <c r="FS851" s="56"/>
      <c r="FT851" s="56"/>
      <c r="FU851" s="56"/>
      <c r="FV851" s="56"/>
      <c r="FW851" s="56"/>
      <c r="FX851" s="56"/>
      <c r="FY851" s="56"/>
      <c r="FZ851" s="56"/>
      <c r="GA851" s="56"/>
      <c r="GB851" s="56"/>
      <c r="GC851" s="56"/>
      <c r="GD851" s="56"/>
      <c r="GE851" s="56"/>
      <c r="GF851" s="56"/>
      <c r="GG851" s="56"/>
      <c r="GH851" s="56"/>
      <c r="GI851" s="56"/>
      <c r="GJ851" s="56"/>
      <c r="GK851" s="56"/>
      <c r="GL851" s="56"/>
      <c r="GM851" s="56"/>
      <c r="GN851" s="56"/>
      <c r="GO851" s="56"/>
      <c r="GP851" s="56"/>
      <c r="GQ851" s="56"/>
      <c r="GR851" s="56"/>
      <c r="GS851" s="56"/>
      <c r="GT851" s="56"/>
      <c r="GU851" s="56"/>
      <c r="GV851" s="56"/>
      <c r="GW851" s="56"/>
      <c r="GX851" s="56"/>
      <c r="GY851" s="56"/>
      <c r="GZ851" s="56"/>
      <c r="HA851" s="56"/>
      <c r="HB851" s="56"/>
      <c r="HC851" s="56"/>
      <c r="HD851" s="56"/>
      <c r="HE851" s="56"/>
      <c r="HF851" s="56"/>
      <c r="HG851" s="56"/>
      <c r="HH851" s="56"/>
      <c r="HI851" s="56"/>
      <c r="HJ851" s="56"/>
      <c r="HK851" s="56"/>
      <c r="HL851" s="56"/>
      <c r="HM851" s="56"/>
      <c r="HN851" s="56"/>
      <c r="HO851" s="56"/>
      <c r="HP851" s="56"/>
      <c r="HQ851" s="56"/>
      <c r="HR851" s="56"/>
      <c r="HS851" s="56"/>
      <c r="HT851" s="56"/>
      <c r="HU851" s="56"/>
      <c r="HV851" s="56"/>
      <c r="HW851" s="56"/>
      <c r="HX851" s="56"/>
      <c r="HY851" s="56"/>
      <c r="HZ851" s="56"/>
      <c r="IA851" s="56"/>
      <c r="IB851" s="56"/>
      <c r="IC851" s="56"/>
      <c r="ID851" s="56"/>
      <c r="IE851" s="56"/>
      <c r="IF851" s="56"/>
      <c r="IG851" s="56"/>
      <c r="IH851" s="56"/>
      <c r="II851" s="56"/>
    </row>
    <row r="852" spans="3:243" x14ac:dyDescent="0.25">
      <c r="C852" s="56"/>
      <c r="D852" s="56"/>
      <c r="E852" s="56"/>
      <c r="F852" s="354"/>
      <c r="G852" s="354"/>
      <c r="H852" s="56"/>
      <c r="I852" s="56"/>
      <c r="J852" s="56"/>
      <c r="K852" s="56"/>
      <c r="L852" s="56"/>
      <c r="M852" s="598"/>
      <c r="N852" s="56"/>
      <c r="O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c r="BY852" s="56"/>
      <c r="BZ852" s="56"/>
      <c r="CA852" s="56"/>
      <c r="CB852" s="56"/>
      <c r="CC852" s="56"/>
      <c r="CD852" s="56"/>
      <c r="CE852" s="56"/>
      <c r="CF852" s="56"/>
      <c r="CG852" s="56"/>
      <c r="CH852" s="56"/>
      <c r="CI852" s="56"/>
      <c r="CJ852" s="56"/>
      <c r="CK852" s="56"/>
      <c r="CL852" s="56"/>
      <c r="CM852" s="56"/>
      <c r="CN852" s="56"/>
      <c r="CO852" s="56"/>
      <c r="CP852" s="56"/>
      <c r="CQ852" s="56"/>
      <c r="CR852" s="56"/>
      <c r="CS852" s="56"/>
      <c r="CT852" s="56"/>
      <c r="CU852" s="56"/>
      <c r="CV852" s="56"/>
      <c r="CW852" s="56"/>
      <c r="CX852" s="56"/>
      <c r="CY852" s="56"/>
      <c r="CZ852" s="56"/>
      <c r="DA852" s="56"/>
      <c r="DB852" s="56"/>
      <c r="DC852" s="56"/>
      <c r="DD852" s="56"/>
      <c r="DE852" s="56"/>
      <c r="DF852" s="56"/>
      <c r="DG852" s="56"/>
      <c r="DH852" s="56"/>
      <c r="DI852" s="56"/>
      <c r="DJ852" s="56"/>
      <c r="DK852" s="56"/>
      <c r="DL852" s="56"/>
      <c r="DM852" s="56"/>
      <c r="DN852" s="56"/>
      <c r="DO852" s="56"/>
      <c r="DP852" s="56"/>
      <c r="DQ852" s="56"/>
      <c r="DR852" s="56"/>
      <c r="DS852" s="56"/>
      <c r="DT852" s="56"/>
      <c r="DU852" s="56"/>
      <c r="DV852" s="56"/>
      <c r="DW852" s="56"/>
      <c r="DX852" s="56"/>
      <c r="DY852" s="56"/>
      <c r="DZ852" s="56"/>
      <c r="EA852" s="56"/>
      <c r="EB852" s="56"/>
      <c r="EC852" s="56"/>
      <c r="ED852" s="56"/>
      <c r="EE852" s="56"/>
      <c r="EF852" s="56"/>
      <c r="EG852" s="56"/>
      <c r="EH852" s="56"/>
      <c r="EI852" s="56"/>
      <c r="EJ852" s="56"/>
      <c r="EK852" s="56"/>
      <c r="EL852" s="56"/>
      <c r="EM852" s="56"/>
      <c r="EN852" s="56"/>
      <c r="EO852" s="56"/>
      <c r="EP852" s="56"/>
      <c r="EQ852" s="56"/>
      <c r="ER852" s="56"/>
      <c r="ES852" s="56"/>
      <c r="ET852" s="56"/>
      <c r="EU852" s="56"/>
      <c r="EV852" s="56"/>
      <c r="EW852" s="56"/>
      <c r="EX852" s="56"/>
      <c r="EY852" s="56"/>
      <c r="EZ852" s="56"/>
      <c r="FA852" s="56"/>
      <c r="FB852" s="56"/>
      <c r="FC852" s="56"/>
      <c r="FD852" s="56"/>
      <c r="FE852" s="56"/>
      <c r="FF852" s="56"/>
      <c r="FG852" s="56"/>
      <c r="FH852" s="56"/>
      <c r="FI852" s="56"/>
      <c r="FJ852" s="56"/>
      <c r="FK852" s="56"/>
      <c r="FL852" s="56"/>
      <c r="FM852" s="56"/>
      <c r="FN852" s="56"/>
      <c r="FO852" s="56"/>
      <c r="FP852" s="56"/>
      <c r="FQ852" s="56"/>
      <c r="FR852" s="56"/>
      <c r="FS852" s="56"/>
      <c r="FT852" s="56"/>
      <c r="FU852" s="56"/>
      <c r="FV852" s="56"/>
      <c r="FW852" s="56"/>
      <c r="FX852" s="56"/>
      <c r="FY852" s="56"/>
      <c r="FZ852" s="56"/>
      <c r="GA852" s="56"/>
      <c r="GB852" s="56"/>
      <c r="GC852" s="56"/>
      <c r="GD852" s="56"/>
      <c r="GE852" s="56"/>
      <c r="GF852" s="56"/>
      <c r="GG852" s="56"/>
      <c r="GH852" s="56"/>
      <c r="GI852" s="56"/>
      <c r="GJ852" s="56"/>
      <c r="GK852" s="56"/>
      <c r="GL852" s="56"/>
      <c r="GM852" s="56"/>
      <c r="GN852" s="56"/>
      <c r="GO852" s="56"/>
      <c r="GP852" s="56"/>
      <c r="GQ852" s="56"/>
      <c r="GR852" s="56"/>
      <c r="GS852" s="56"/>
      <c r="GT852" s="56"/>
      <c r="GU852" s="56"/>
      <c r="GV852" s="56"/>
      <c r="GW852" s="56"/>
      <c r="GX852" s="56"/>
      <c r="GY852" s="56"/>
      <c r="GZ852" s="56"/>
      <c r="HA852" s="56"/>
      <c r="HB852" s="56"/>
      <c r="HC852" s="56"/>
      <c r="HD852" s="56"/>
      <c r="HE852" s="56"/>
      <c r="HF852" s="56"/>
      <c r="HG852" s="56"/>
      <c r="HH852" s="56"/>
      <c r="HI852" s="56"/>
      <c r="HJ852" s="56"/>
      <c r="HK852" s="56"/>
      <c r="HL852" s="56"/>
      <c r="HM852" s="56"/>
      <c r="HN852" s="56"/>
      <c r="HO852" s="56"/>
      <c r="HP852" s="56"/>
      <c r="HQ852" s="56"/>
      <c r="HR852" s="56"/>
      <c r="HS852" s="56"/>
      <c r="HT852" s="56"/>
      <c r="HU852" s="56"/>
      <c r="HV852" s="56"/>
      <c r="HW852" s="56"/>
      <c r="HX852" s="56"/>
      <c r="HY852" s="56"/>
      <c r="HZ852" s="56"/>
      <c r="IA852" s="56"/>
      <c r="IB852" s="56"/>
      <c r="IC852" s="56"/>
      <c r="ID852" s="56"/>
      <c r="IE852" s="56"/>
      <c r="IF852" s="56"/>
      <c r="IG852" s="56"/>
      <c r="IH852" s="56"/>
      <c r="II852" s="56"/>
    </row>
    <row r="853" spans="3:243" x14ac:dyDescent="0.25">
      <c r="C853" s="56"/>
      <c r="D853" s="56"/>
      <c r="E853" s="56"/>
      <c r="F853" s="354"/>
      <c r="G853" s="354"/>
      <c r="H853" s="56"/>
      <c r="I853" s="56"/>
      <c r="J853" s="56"/>
      <c r="K853" s="56"/>
      <c r="L853" s="56"/>
      <c r="M853" s="598"/>
      <c r="N853" s="56"/>
      <c r="O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c r="BY853" s="56"/>
      <c r="BZ853" s="56"/>
      <c r="CA853" s="56"/>
      <c r="CB853" s="56"/>
      <c r="CC853" s="56"/>
      <c r="CD853" s="56"/>
      <c r="CE853" s="56"/>
      <c r="CF853" s="56"/>
      <c r="CG853" s="56"/>
      <c r="CH853" s="56"/>
      <c r="CI853" s="56"/>
      <c r="CJ853" s="56"/>
      <c r="CK853" s="56"/>
      <c r="CL853" s="56"/>
      <c r="CM853" s="56"/>
      <c r="CN853" s="56"/>
      <c r="CO853" s="56"/>
      <c r="CP853" s="56"/>
      <c r="CQ853" s="56"/>
      <c r="CR853" s="56"/>
      <c r="CS853" s="56"/>
      <c r="CT853" s="56"/>
      <c r="CU853" s="56"/>
      <c r="CV853" s="56"/>
      <c r="CW853" s="56"/>
      <c r="CX853" s="56"/>
      <c r="CY853" s="56"/>
      <c r="CZ853" s="56"/>
      <c r="DA853" s="56"/>
      <c r="DB853" s="56"/>
      <c r="DC853" s="56"/>
      <c r="DD853" s="56"/>
      <c r="DE853" s="56"/>
      <c r="DF853" s="56"/>
      <c r="DG853" s="56"/>
      <c r="DH853" s="56"/>
      <c r="DI853" s="56"/>
      <c r="DJ853" s="56"/>
      <c r="DK853" s="56"/>
      <c r="DL853" s="56"/>
      <c r="DM853" s="56"/>
      <c r="DN853" s="56"/>
      <c r="DO853" s="56"/>
      <c r="DP853" s="56"/>
      <c r="DQ853" s="56"/>
      <c r="DR853" s="56"/>
      <c r="DS853" s="56"/>
      <c r="DT853" s="56"/>
      <c r="DU853" s="56"/>
      <c r="DV853" s="56"/>
      <c r="DW853" s="56"/>
      <c r="DX853" s="56"/>
      <c r="DY853" s="56"/>
      <c r="DZ853" s="56"/>
      <c r="EA853" s="56"/>
      <c r="EB853" s="56"/>
      <c r="EC853" s="56"/>
      <c r="ED853" s="56"/>
      <c r="EE853" s="56"/>
      <c r="EF853" s="56"/>
      <c r="EG853" s="56"/>
      <c r="EH853" s="56"/>
      <c r="EI853" s="56"/>
      <c r="EJ853" s="56"/>
      <c r="EK853" s="56"/>
      <c r="EL853" s="56"/>
      <c r="EM853" s="56"/>
      <c r="EN853" s="56"/>
      <c r="EO853" s="56"/>
      <c r="EP853" s="56"/>
      <c r="EQ853" s="56"/>
      <c r="ER853" s="56"/>
      <c r="ES853" s="56"/>
      <c r="ET853" s="56"/>
      <c r="EU853" s="56"/>
      <c r="EV853" s="56"/>
      <c r="EW853" s="56"/>
      <c r="EX853" s="56"/>
      <c r="EY853" s="56"/>
      <c r="EZ853" s="56"/>
      <c r="FA853" s="56"/>
      <c r="FB853" s="56"/>
      <c r="FC853" s="56"/>
      <c r="FD853" s="56"/>
      <c r="FE853" s="56"/>
      <c r="FF853" s="56"/>
      <c r="FG853" s="56"/>
      <c r="FH853" s="56"/>
      <c r="FI853" s="56"/>
      <c r="FJ853" s="56"/>
      <c r="FK853" s="56"/>
      <c r="FL853" s="56"/>
      <c r="FM853" s="56"/>
      <c r="FN853" s="56"/>
      <c r="FO853" s="56"/>
      <c r="FP853" s="56"/>
      <c r="FQ853" s="56"/>
      <c r="FR853" s="56"/>
      <c r="FS853" s="56"/>
      <c r="FT853" s="56"/>
      <c r="FU853" s="56"/>
      <c r="FV853" s="56"/>
      <c r="FW853" s="56"/>
      <c r="FX853" s="56"/>
      <c r="FY853" s="56"/>
      <c r="FZ853" s="56"/>
      <c r="GA853" s="56"/>
      <c r="GB853" s="56"/>
      <c r="GC853" s="56"/>
      <c r="GD853" s="56"/>
      <c r="GE853" s="56"/>
      <c r="GF853" s="56"/>
      <c r="GG853" s="56"/>
      <c r="GH853" s="56"/>
      <c r="GI853" s="56"/>
      <c r="GJ853" s="56"/>
      <c r="GK853" s="56"/>
      <c r="GL853" s="56"/>
      <c r="GM853" s="56"/>
      <c r="GN853" s="56"/>
      <c r="GO853" s="56"/>
      <c r="GP853" s="56"/>
      <c r="GQ853" s="56"/>
      <c r="GR853" s="56"/>
      <c r="GS853" s="56"/>
      <c r="GT853" s="56"/>
      <c r="GU853" s="56"/>
      <c r="GV853" s="56"/>
      <c r="GW853" s="56"/>
      <c r="GX853" s="56"/>
      <c r="GY853" s="56"/>
      <c r="GZ853" s="56"/>
      <c r="HA853" s="56"/>
      <c r="HB853" s="56"/>
      <c r="HC853" s="56"/>
      <c r="HD853" s="56"/>
      <c r="HE853" s="56"/>
      <c r="HF853" s="56"/>
      <c r="HG853" s="56"/>
      <c r="HH853" s="56"/>
      <c r="HI853" s="56"/>
      <c r="HJ853" s="56"/>
      <c r="HK853" s="56"/>
      <c r="HL853" s="56"/>
      <c r="HM853" s="56"/>
      <c r="HN853" s="56"/>
      <c r="HO853" s="56"/>
      <c r="HP853" s="56"/>
      <c r="HQ853" s="56"/>
      <c r="HR853" s="56"/>
      <c r="HS853" s="56"/>
      <c r="HT853" s="56"/>
      <c r="HU853" s="56"/>
      <c r="HV853" s="56"/>
      <c r="HW853" s="56"/>
      <c r="HX853" s="56"/>
      <c r="HY853" s="56"/>
      <c r="HZ853" s="56"/>
      <c r="IA853" s="56"/>
      <c r="IB853" s="56"/>
      <c r="IC853" s="56"/>
      <c r="ID853" s="56"/>
      <c r="IE853" s="56"/>
      <c r="IF853" s="56"/>
      <c r="IG853" s="56"/>
      <c r="IH853" s="56"/>
      <c r="II853" s="56"/>
    </row>
    <row r="854" spans="3:243" x14ac:dyDescent="0.25">
      <c r="C854" s="56"/>
      <c r="D854" s="56"/>
      <c r="E854" s="56"/>
      <c r="F854" s="354"/>
      <c r="G854" s="354"/>
      <c r="H854" s="56"/>
      <c r="I854" s="56"/>
      <c r="J854" s="56"/>
      <c r="K854" s="56"/>
      <c r="L854" s="56"/>
      <c r="M854" s="598"/>
      <c r="N854" s="56"/>
      <c r="O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c r="BY854" s="56"/>
      <c r="BZ854" s="56"/>
      <c r="CA854" s="56"/>
      <c r="CB854" s="56"/>
      <c r="CC854" s="56"/>
      <c r="CD854" s="56"/>
      <c r="CE854" s="56"/>
      <c r="CF854" s="56"/>
      <c r="CG854" s="56"/>
      <c r="CH854" s="56"/>
      <c r="CI854" s="56"/>
      <c r="CJ854" s="56"/>
      <c r="CK854" s="56"/>
      <c r="CL854" s="56"/>
      <c r="CM854" s="56"/>
      <c r="CN854" s="56"/>
      <c r="CO854" s="56"/>
      <c r="CP854" s="56"/>
      <c r="CQ854" s="56"/>
      <c r="CR854" s="56"/>
      <c r="CS854" s="56"/>
      <c r="CT854" s="56"/>
      <c r="CU854" s="56"/>
      <c r="CV854" s="56"/>
      <c r="CW854" s="56"/>
      <c r="CX854" s="56"/>
      <c r="CY854" s="56"/>
      <c r="CZ854" s="56"/>
      <c r="DA854" s="56"/>
      <c r="DB854" s="56"/>
      <c r="DC854" s="56"/>
      <c r="DD854" s="56"/>
      <c r="DE854" s="56"/>
      <c r="DF854" s="56"/>
      <c r="DG854" s="56"/>
      <c r="DH854" s="56"/>
      <c r="DI854" s="56"/>
      <c r="DJ854" s="56"/>
      <c r="DK854" s="56"/>
      <c r="DL854" s="56"/>
      <c r="DM854" s="56"/>
      <c r="DN854" s="56"/>
      <c r="DO854" s="56"/>
      <c r="DP854" s="56"/>
      <c r="DQ854" s="56"/>
      <c r="DR854" s="56"/>
      <c r="DS854" s="56"/>
      <c r="DT854" s="56"/>
      <c r="DU854" s="56"/>
      <c r="DV854" s="56"/>
      <c r="DW854" s="56"/>
      <c r="DX854" s="56"/>
      <c r="DY854" s="56"/>
      <c r="DZ854" s="56"/>
      <c r="EA854" s="56"/>
      <c r="EB854" s="56"/>
      <c r="EC854" s="56"/>
      <c r="ED854" s="56"/>
      <c r="EE854" s="56"/>
      <c r="EF854" s="56"/>
      <c r="EG854" s="56"/>
      <c r="EH854" s="56"/>
      <c r="EI854" s="56"/>
      <c r="EJ854" s="56"/>
      <c r="EK854" s="56"/>
      <c r="EL854" s="56"/>
      <c r="EM854" s="56"/>
      <c r="EN854" s="56"/>
      <c r="EO854" s="56"/>
      <c r="EP854" s="56"/>
      <c r="EQ854" s="56"/>
      <c r="ER854" s="56"/>
      <c r="ES854" s="56"/>
      <c r="ET854" s="56"/>
      <c r="EU854" s="56"/>
      <c r="EV854" s="56"/>
      <c r="EW854" s="56"/>
      <c r="EX854" s="56"/>
      <c r="EY854" s="56"/>
      <c r="EZ854" s="56"/>
      <c r="FA854" s="56"/>
      <c r="FB854" s="56"/>
      <c r="FC854" s="56"/>
      <c r="FD854" s="56"/>
      <c r="FE854" s="56"/>
      <c r="FF854" s="56"/>
      <c r="FG854" s="56"/>
      <c r="FH854" s="56"/>
      <c r="FI854" s="56"/>
      <c r="FJ854" s="56"/>
      <c r="FK854" s="56"/>
      <c r="FL854" s="56"/>
      <c r="FM854" s="56"/>
      <c r="FN854" s="56"/>
      <c r="FO854" s="56"/>
      <c r="FP854" s="56"/>
      <c r="FQ854" s="56"/>
      <c r="FR854" s="56"/>
      <c r="FS854" s="56"/>
      <c r="FT854" s="56"/>
      <c r="FU854" s="56"/>
      <c r="FV854" s="56"/>
      <c r="FW854" s="56"/>
      <c r="FX854" s="56"/>
      <c r="FY854" s="56"/>
      <c r="FZ854" s="56"/>
      <c r="GA854" s="56"/>
      <c r="GB854" s="56"/>
      <c r="GC854" s="56"/>
      <c r="GD854" s="56"/>
      <c r="GE854" s="56"/>
      <c r="GF854" s="56"/>
      <c r="GG854" s="56"/>
      <c r="GH854" s="56"/>
      <c r="GI854" s="56"/>
      <c r="GJ854" s="56"/>
      <c r="GK854" s="56"/>
      <c r="GL854" s="56"/>
      <c r="GM854" s="56"/>
      <c r="GN854" s="56"/>
      <c r="GO854" s="56"/>
      <c r="GP854" s="56"/>
      <c r="GQ854" s="56"/>
      <c r="GR854" s="56"/>
      <c r="GS854" s="56"/>
      <c r="GT854" s="56"/>
      <c r="GU854" s="56"/>
      <c r="GV854" s="56"/>
      <c r="GW854" s="56"/>
      <c r="GX854" s="56"/>
      <c r="GY854" s="56"/>
      <c r="GZ854" s="56"/>
      <c r="HA854" s="56"/>
      <c r="HB854" s="56"/>
      <c r="HC854" s="56"/>
      <c r="HD854" s="56"/>
      <c r="HE854" s="56"/>
      <c r="HF854" s="56"/>
      <c r="HG854" s="56"/>
      <c r="HH854" s="56"/>
      <c r="HI854" s="56"/>
      <c r="HJ854" s="56"/>
      <c r="HK854" s="56"/>
      <c r="HL854" s="56"/>
      <c r="HM854" s="56"/>
      <c r="HN854" s="56"/>
      <c r="HO854" s="56"/>
      <c r="HP854" s="56"/>
      <c r="HQ854" s="56"/>
      <c r="HR854" s="56"/>
      <c r="HS854" s="56"/>
      <c r="HT854" s="56"/>
      <c r="HU854" s="56"/>
      <c r="HV854" s="56"/>
      <c r="HW854" s="56"/>
      <c r="HX854" s="56"/>
      <c r="HY854" s="56"/>
      <c r="HZ854" s="56"/>
      <c r="IA854" s="56"/>
      <c r="IB854" s="56"/>
      <c r="IC854" s="56"/>
      <c r="ID854" s="56"/>
      <c r="IE854" s="56"/>
      <c r="IF854" s="56"/>
      <c r="IG854" s="56"/>
      <c r="IH854" s="56"/>
      <c r="II854" s="56"/>
    </row>
    <row r="855" spans="3:243" x14ac:dyDescent="0.25">
      <c r="C855" s="56"/>
      <c r="D855" s="56"/>
      <c r="E855" s="56"/>
      <c r="F855" s="354"/>
      <c r="G855" s="354"/>
      <c r="H855" s="56"/>
      <c r="I855" s="56"/>
      <c r="J855" s="56"/>
      <c r="K855" s="56"/>
      <c r="L855" s="56"/>
      <c r="M855" s="598"/>
      <c r="N855" s="56"/>
      <c r="O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c r="BY855" s="56"/>
      <c r="BZ855" s="56"/>
      <c r="CA855" s="56"/>
      <c r="CB855" s="56"/>
      <c r="CC855" s="56"/>
      <c r="CD855" s="56"/>
      <c r="CE855" s="56"/>
      <c r="CF855" s="56"/>
      <c r="CG855" s="56"/>
      <c r="CH855" s="56"/>
      <c r="CI855" s="56"/>
      <c r="CJ855" s="56"/>
      <c r="CK855" s="56"/>
      <c r="CL855" s="56"/>
      <c r="CM855" s="56"/>
      <c r="CN855" s="56"/>
      <c r="CO855" s="56"/>
      <c r="CP855" s="56"/>
      <c r="CQ855" s="56"/>
      <c r="CR855" s="56"/>
      <c r="CS855" s="56"/>
      <c r="CT855" s="56"/>
      <c r="CU855" s="56"/>
      <c r="CV855" s="56"/>
      <c r="CW855" s="56"/>
      <c r="CX855" s="56"/>
      <c r="CY855" s="56"/>
      <c r="CZ855" s="56"/>
      <c r="DA855" s="56"/>
      <c r="DB855" s="56"/>
      <c r="DC855" s="56"/>
      <c r="DD855" s="56"/>
      <c r="DE855" s="56"/>
      <c r="DF855" s="56"/>
      <c r="DG855" s="56"/>
      <c r="DH855" s="56"/>
      <c r="DI855" s="56"/>
      <c r="DJ855" s="56"/>
      <c r="DK855" s="56"/>
      <c r="DL855" s="56"/>
      <c r="DM855" s="56"/>
      <c r="DN855" s="56"/>
      <c r="DO855" s="56"/>
      <c r="DP855" s="56"/>
      <c r="DQ855" s="56"/>
      <c r="DR855" s="56"/>
      <c r="DS855" s="56"/>
      <c r="DT855" s="56"/>
      <c r="DU855" s="56"/>
      <c r="DV855" s="56"/>
      <c r="DW855" s="56"/>
      <c r="DX855" s="56"/>
      <c r="DY855" s="56"/>
      <c r="DZ855" s="56"/>
      <c r="EA855" s="56"/>
      <c r="EB855" s="56"/>
      <c r="EC855" s="56"/>
      <c r="ED855" s="56"/>
      <c r="EE855" s="56"/>
      <c r="EF855" s="56"/>
      <c r="EG855" s="56"/>
      <c r="EH855" s="56"/>
      <c r="EI855" s="56"/>
      <c r="EJ855" s="56"/>
      <c r="EK855" s="56"/>
      <c r="EL855" s="56"/>
      <c r="EM855" s="56"/>
      <c r="EN855" s="56"/>
      <c r="EO855" s="56"/>
      <c r="EP855" s="56"/>
      <c r="EQ855" s="56"/>
      <c r="ER855" s="56"/>
      <c r="ES855" s="56"/>
      <c r="ET855" s="56"/>
      <c r="EU855" s="56"/>
      <c r="EV855" s="56"/>
      <c r="EW855" s="56"/>
      <c r="EX855" s="56"/>
      <c r="EY855" s="56"/>
      <c r="EZ855" s="56"/>
      <c r="FA855" s="56"/>
      <c r="FB855" s="56"/>
      <c r="FC855" s="56"/>
      <c r="FD855" s="56"/>
      <c r="FE855" s="56"/>
      <c r="FF855" s="56"/>
      <c r="FG855" s="56"/>
      <c r="FH855" s="56"/>
      <c r="FI855" s="56"/>
      <c r="FJ855" s="56"/>
      <c r="FK855" s="56"/>
      <c r="FL855" s="56"/>
      <c r="FM855" s="56"/>
      <c r="FN855" s="56"/>
      <c r="FO855" s="56"/>
      <c r="FP855" s="56"/>
      <c r="FQ855" s="56"/>
      <c r="FR855" s="56"/>
      <c r="FS855" s="56"/>
      <c r="FT855" s="56"/>
      <c r="FU855" s="56"/>
      <c r="FV855" s="56"/>
      <c r="FW855" s="56"/>
      <c r="FX855" s="56"/>
      <c r="FY855" s="56"/>
      <c r="FZ855" s="56"/>
      <c r="GA855" s="56"/>
      <c r="GB855" s="56"/>
      <c r="GC855" s="56"/>
      <c r="GD855" s="56"/>
      <c r="GE855" s="56"/>
      <c r="GF855" s="56"/>
      <c r="GG855" s="56"/>
      <c r="GH855" s="56"/>
      <c r="GI855" s="56"/>
      <c r="GJ855" s="56"/>
      <c r="GK855" s="56"/>
      <c r="GL855" s="56"/>
      <c r="GM855" s="56"/>
      <c r="GN855" s="56"/>
      <c r="GO855" s="56"/>
      <c r="GP855" s="56"/>
      <c r="GQ855" s="56"/>
      <c r="GR855" s="56"/>
      <c r="GS855" s="56"/>
      <c r="GT855" s="56"/>
      <c r="GU855" s="56"/>
      <c r="GV855" s="56"/>
      <c r="GW855" s="56"/>
      <c r="GX855" s="56"/>
      <c r="GY855" s="56"/>
      <c r="GZ855" s="56"/>
      <c r="HA855" s="56"/>
      <c r="HB855" s="56"/>
      <c r="HC855" s="56"/>
      <c r="HD855" s="56"/>
      <c r="HE855" s="56"/>
      <c r="HF855" s="56"/>
      <c r="HG855" s="56"/>
      <c r="HH855" s="56"/>
      <c r="HI855" s="56"/>
      <c r="HJ855" s="56"/>
      <c r="HK855" s="56"/>
      <c r="HL855" s="56"/>
      <c r="HM855" s="56"/>
      <c r="HN855" s="56"/>
      <c r="HO855" s="56"/>
      <c r="HP855" s="56"/>
      <c r="HQ855" s="56"/>
      <c r="HR855" s="56"/>
      <c r="HS855" s="56"/>
      <c r="HT855" s="56"/>
      <c r="HU855" s="56"/>
      <c r="HV855" s="56"/>
      <c r="HW855" s="56"/>
      <c r="HX855" s="56"/>
      <c r="HY855" s="56"/>
      <c r="HZ855" s="56"/>
      <c r="IA855" s="56"/>
      <c r="IB855" s="56"/>
      <c r="IC855" s="56"/>
      <c r="ID855" s="56"/>
      <c r="IE855" s="56"/>
      <c r="IF855" s="56"/>
      <c r="IG855" s="56"/>
      <c r="IH855" s="56"/>
      <c r="II855" s="56"/>
    </row>
    <row r="856" spans="3:243" x14ac:dyDescent="0.25">
      <c r="C856" s="56"/>
      <c r="D856" s="56"/>
      <c r="E856" s="56"/>
      <c r="F856" s="354"/>
      <c r="G856" s="354"/>
      <c r="H856" s="56"/>
      <c r="I856" s="56"/>
      <c r="J856" s="56"/>
      <c r="K856" s="56"/>
      <c r="L856" s="56"/>
      <c r="M856" s="598"/>
      <c r="N856" s="56"/>
      <c r="O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c r="BY856" s="56"/>
      <c r="BZ856" s="56"/>
      <c r="CA856" s="56"/>
      <c r="CB856" s="56"/>
      <c r="CC856" s="56"/>
      <c r="CD856" s="56"/>
      <c r="CE856" s="56"/>
      <c r="CF856" s="56"/>
      <c r="CG856" s="56"/>
      <c r="CH856" s="56"/>
      <c r="CI856" s="56"/>
      <c r="CJ856" s="56"/>
      <c r="CK856" s="56"/>
      <c r="CL856" s="56"/>
      <c r="CM856" s="56"/>
      <c r="CN856" s="56"/>
      <c r="CO856" s="56"/>
      <c r="CP856" s="56"/>
      <c r="CQ856" s="56"/>
      <c r="CR856" s="56"/>
      <c r="CS856" s="56"/>
      <c r="CT856" s="56"/>
      <c r="CU856" s="56"/>
      <c r="CV856" s="56"/>
      <c r="CW856" s="56"/>
      <c r="CX856" s="56"/>
      <c r="CY856" s="56"/>
      <c r="CZ856" s="56"/>
      <c r="DA856" s="56"/>
      <c r="DB856" s="56"/>
      <c r="DC856" s="56"/>
      <c r="DD856" s="56"/>
      <c r="DE856" s="56"/>
      <c r="DF856" s="56"/>
      <c r="DG856" s="56"/>
      <c r="DH856" s="56"/>
      <c r="DI856" s="56"/>
      <c r="DJ856" s="56"/>
      <c r="DK856" s="56"/>
      <c r="DL856" s="56"/>
      <c r="DM856" s="56"/>
      <c r="DN856" s="56"/>
      <c r="DO856" s="56"/>
      <c r="DP856" s="56"/>
      <c r="DQ856" s="56"/>
      <c r="DR856" s="56"/>
      <c r="DS856" s="56"/>
      <c r="DT856" s="56"/>
      <c r="DU856" s="56"/>
      <c r="DV856" s="56"/>
      <c r="DW856" s="56"/>
      <c r="DX856" s="56"/>
      <c r="DY856" s="56"/>
      <c r="DZ856" s="56"/>
      <c r="EA856" s="56"/>
      <c r="EB856" s="56"/>
      <c r="EC856" s="56"/>
      <c r="ED856" s="56"/>
      <c r="EE856" s="56"/>
      <c r="EF856" s="56"/>
      <c r="EG856" s="56"/>
      <c r="EH856" s="56"/>
      <c r="EI856" s="56"/>
      <c r="EJ856" s="56"/>
      <c r="EK856" s="56"/>
      <c r="EL856" s="56"/>
      <c r="EM856" s="56"/>
      <c r="EN856" s="56"/>
      <c r="EO856" s="56"/>
      <c r="EP856" s="56"/>
      <c r="EQ856" s="56"/>
      <c r="ER856" s="56"/>
      <c r="ES856" s="56"/>
      <c r="ET856" s="56"/>
      <c r="EU856" s="56"/>
      <c r="EV856" s="56"/>
      <c r="EW856" s="56"/>
      <c r="EX856" s="56"/>
      <c r="EY856" s="56"/>
      <c r="EZ856" s="56"/>
      <c r="FA856" s="56"/>
      <c r="FB856" s="56"/>
      <c r="FC856" s="56"/>
      <c r="FD856" s="56"/>
      <c r="FE856" s="56"/>
      <c r="FF856" s="56"/>
      <c r="FG856" s="56"/>
      <c r="FH856" s="56"/>
      <c r="FI856" s="56"/>
      <c r="FJ856" s="56"/>
      <c r="FK856" s="56"/>
      <c r="FL856" s="56"/>
      <c r="FM856" s="56"/>
      <c r="FN856" s="56"/>
      <c r="FO856" s="56"/>
      <c r="FP856" s="56"/>
      <c r="FQ856" s="56"/>
      <c r="FR856" s="56"/>
      <c r="FS856" s="56"/>
      <c r="FT856" s="56"/>
      <c r="FU856" s="56"/>
      <c r="FV856" s="56"/>
      <c r="FW856" s="56"/>
      <c r="FX856" s="56"/>
      <c r="FY856" s="56"/>
      <c r="FZ856" s="56"/>
      <c r="GA856" s="56"/>
      <c r="GB856" s="56"/>
      <c r="GC856" s="56"/>
      <c r="GD856" s="56"/>
      <c r="GE856" s="56"/>
      <c r="GF856" s="56"/>
      <c r="GG856" s="56"/>
      <c r="GH856" s="56"/>
      <c r="GI856" s="56"/>
      <c r="GJ856" s="56"/>
      <c r="GK856" s="56"/>
      <c r="GL856" s="56"/>
      <c r="GM856" s="56"/>
      <c r="GN856" s="56"/>
      <c r="GO856" s="56"/>
      <c r="GP856" s="56"/>
      <c r="GQ856" s="56"/>
      <c r="GR856" s="56"/>
      <c r="GS856" s="56"/>
      <c r="GT856" s="56"/>
      <c r="GU856" s="56"/>
      <c r="GV856" s="56"/>
      <c r="GW856" s="56"/>
      <c r="GX856" s="56"/>
      <c r="GY856" s="56"/>
      <c r="GZ856" s="56"/>
      <c r="HA856" s="56"/>
      <c r="HB856" s="56"/>
      <c r="HC856" s="56"/>
      <c r="HD856" s="56"/>
      <c r="HE856" s="56"/>
      <c r="HF856" s="56"/>
      <c r="HG856" s="56"/>
      <c r="HH856" s="56"/>
      <c r="HI856" s="56"/>
      <c r="HJ856" s="56"/>
      <c r="HK856" s="56"/>
      <c r="HL856" s="56"/>
      <c r="HM856" s="56"/>
      <c r="HN856" s="56"/>
      <c r="HO856" s="56"/>
      <c r="HP856" s="56"/>
      <c r="HQ856" s="56"/>
      <c r="HR856" s="56"/>
      <c r="HS856" s="56"/>
      <c r="HT856" s="56"/>
      <c r="HU856" s="56"/>
      <c r="HV856" s="56"/>
      <c r="HW856" s="56"/>
      <c r="HX856" s="56"/>
      <c r="HY856" s="56"/>
      <c r="HZ856" s="56"/>
      <c r="IA856" s="56"/>
      <c r="IB856" s="56"/>
      <c r="IC856" s="56"/>
      <c r="ID856" s="56"/>
      <c r="IE856" s="56"/>
      <c r="IF856" s="56"/>
      <c r="IG856" s="56"/>
      <c r="IH856" s="56"/>
      <c r="II856" s="56"/>
    </row>
    <row r="857" spans="3:243" x14ac:dyDescent="0.25">
      <c r="C857" s="56"/>
      <c r="D857" s="56"/>
      <c r="E857" s="56"/>
      <c r="F857" s="354"/>
      <c r="G857" s="354"/>
      <c r="H857" s="56"/>
      <c r="I857" s="56"/>
      <c r="J857" s="56"/>
      <c r="K857" s="56"/>
      <c r="L857" s="56"/>
      <c r="M857" s="598"/>
      <c r="N857" s="56"/>
      <c r="O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c r="BY857" s="56"/>
      <c r="BZ857" s="56"/>
      <c r="CA857" s="56"/>
      <c r="CB857" s="56"/>
      <c r="CC857" s="56"/>
      <c r="CD857" s="56"/>
      <c r="CE857" s="56"/>
      <c r="CF857" s="56"/>
      <c r="CG857" s="56"/>
      <c r="CH857" s="56"/>
      <c r="CI857" s="56"/>
      <c r="CJ857" s="56"/>
      <c r="CK857" s="56"/>
      <c r="CL857" s="56"/>
      <c r="CM857" s="56"/>
      <c r="CN857" s="56"/>
      <c r="CO857" s="56"/>
      <c r="CP857" s="56"/>
      <c r="CQ857" s="56"/>
      <c r="CR857" s="56"/>
      <c r="CS857" s="56"/>
      <c r="CT857" s="56"/>
      <c r="CU857" s="56"/>
      <c r="CV857" s="56"/>
      <c r="CW857" s="56"/>
      <c r="CX857" s="56"/>
      <c r="CY857" s="56"/>
      <c r="CZ857" s="56"/>
      <c r="DA857" s="56"/>
      <c r="DB857" s="56"/>
      <c r="DC857" s="56"/>
      <c r="DD857" s="56"/>
      <c r="DE857" s="56"/>
      <c r="DF857" s="56"/>
      <c r="DG857" s="56"/>
      <c r="DH857" s="56"/>
      <c r="DI857" s="56"/>
      <c r="DJ857" s="56"/>
      <c r="DK857" s="56"/>
      <c r="DL857" s="56"/>
      <c r="DM857" s="56"/>
      <c r="DN857" s="56"/>
      <c r="DO857" s="56"/>
      <c r="DP857" s="56"/>
      <c r="DQ857" s="56"/>
      <c r="DR857" s="56"/>
      <c r="DS857" s="56"/>
      <c r="DT857" s="56"/>
      <c r="DU857" s="56"/>
      <c r="DV857" s="56"/>
      <c r="DW857" s="56"/>
      <c r="DX857" s="56"/>
      <c r="DY857" s="56"/>
      <c r="DZ857" s="56"/>
      <c r="EA857" s="56"/>
      <c r="EB857" s="56"/>
      <c r="EC857" s="56"/>
      <c r="ED857" s="56"/>
      <c r="EE857" s="56"/>
      <c r="EF857" s="56"/>
      <c r="EG857" s="56"/>
      <c r="EH857" s="56"/>
      <c r="EI857" s="56"/>
      <c r="EJ857" s="56"/>
      <c r="EK857" s="56"/>
      <c r="EL857" s="56"/>
      <c r="EM857" s="56"/>
      <c r="EN857" s="56"/>
      <c r="EO857" s="56"/>
      <c r="EP857" s="56"/>
      <c r="EQ857" s="56"/>
      <c r="ER857" s="56"/>
      <c r="ES857" s="56"/>
      <c r="ET857" s="56"/>
      <c r="EU857" s="56"/>
      <c r="EV857" s="56"/>
      <c r="EW857" s="56"/>
      <c r="EX857" s="56"/>
      <c r="EY857" s="56"/>
      <c r="EZ857" s="56"/>
      <c r="FA857" s="56"/>
      <c r="FB857" s="56"/>
      <c r="FC857" s="56"/>
      <c r="FD857" s="56"/>
      <c r="FE857" s="56"/>
      <c r="FF857" s="56"/>
      <c r="FG857" s="56"/>
      <c r="FH857" s="56"/>
      <c r="FI857" s="56"/>
      <c r="FJ857" s="56"/>
      <c r="FK857" s="56"/>
      <c r="FL857" s="56"/>
      <c r="FM857" s="56"/>
      <c r="FN857" s="56"/>
      <c r="FO857" s="56"/>
      <c r="FP857" s="56"/>
      <c r="FQ857" s="56"/>
      <c r="FR857" s="56"/>
      <c r="FS857" s="56"/>
      <c r="FT857" s="56"/>
      <c r="FU857" s="56"/>
      <c r="FV857" s="56"/>
      <c r="FW857" s="56"/>
      <c r="FX857" s="56"/>
      <c r="FY857" s="56"/>
      <c r="FZ857" s="56"/>
      <c r="GA857" s="56"/>
      <c r="GB857" s="56"/>
      <c r="GC857" s="56"/>
      <c r="GD857" s="56"/>
      <c r="GE857" s="56"/>
      <c r="GF857" s="56"/>
      <c r="GG857" s="56"/>
      <c r="GH857" s="56"/>
      <c r="GI857" s="56"/>
      <c r="GJ857" s="56"/>
      <c r="GK857" s="56"/>
      <c r="GL857" s="56"/>
      <c r="GM857" s="56"/>
      <c r="GN857" s="56"/>
      <c r="GO857" s="56"/>
      <c r="GP857" s="56"/>
      <c r="GQ857" s="56"/>
      <c r="GR857" s="56"/>
      <c r="GS857" s="56"/>
      <c r="GT857" s="56"/>
      <c r="GU857" s="56"/>
      <c r="GV857" s="56"/>
      <c r="GW857" s="56"/>
      <c r="GX857" s="56"/>
      <c r="GY857" s="56"/>
      <c r="GZ857" s="56"/>
      <c r="HA857" s="56"/>
      <c r="HB857" s="56"/>
      <c r="HC857" s="56"/>
      <c r="HD857" s="56"/>
      <c r="HE857" s="56"/>
      <c r="HF857" s="56"/>
      <c r="HG857" s="56"/>
      <c r="HH857" s="56"/>
      <c r="HI857" s="56"/>
      <c r="HJ857" s="56"/>
      <c r="HK857" s="56"/>
      <c r="HL857" s="56"/>
      <c r="HM857" s="56"/>
      <c r="HN857" s="56"/>
      <c r="HO857" s="56"/>
      <c r="HP857" s="56"/>
      <c r="HQ857" s="56"/>
      <c r="HR857" s="56"/>
      <c r="HS857" s="56"/>
      <c r="HT857" s="56"/>
      <c r="HU857" s="56"/>
      <c r="HV857" s="56"/>
      <c r="HW857" s="56"/>
      <c r="HX857" s="56"/>
      <c r="HY857" s="56"/>
      <c r="HZ857" s="56"/>
      <c r="IA857" s="56"/>
      <c r="IB857" s="56"/>
      <c r="IC857" s="56"/>
      <c r="ID857" s="56"/>
      <c r="IE857" s="56"/>
      <c r="IF857" s="56"/>
      <c r="IG857" s="56"/>
      <c r="IH857" s="56"/>
      <c r="II857" s="56"/>
    </row>
    <row r="858" spans="3:243" x14ac:dyDescent="0.25">
      <c r="C858" s="56"/>
      <c r="D858" s="56"/>
      <c r="E858" s="56"/>
      <c r="F858" s="354"/>
      <c r="G858" s="354"/>
      <c r="H858" s="56"/>
      <c r="I858" s="56"/>
      <c r="J858" s="56"/>
      <c r="K858" s="56"/>
      <c r="L858" s="56"/>
      <c r="M858" s="598"/>
      <c r="N858" s="56"/>
      <c r="O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c r="BY858" s="56"/>
      <c r="BZ858" s="56"/>
      <c r="CA858" s="56"/>
      <c r="CB858" s="56"/>
      <c r="CC858" s="56"/>
      <c r="CD858" s="56"/>
      <c r="CE858" s="56"/>
      <c r="CF858" s="56"/>
      <c r="CG858" s="56"/>
      <c r="CH858" s="56"/>
      <c r="CI858" s="56"/>
      <c r="CJ858" s="56"/>
      <c r="CK858" s="56"/>
      <c r="CL858" s="56"/>
      <c r="CM858" s="56"/>
      <c r="CN858" s="56"/>
      <c r="CO858" s="56"/>
      <c r="CP858" s="56"/>
      <c r="CQ858" s="56"/>
      <c r="CR858" s="56"/>
      <c r="CS858" s="56"/>
      <c r="CT858" s="56"/>
      <c r="CU858" s="56"/>
      <c r="CV858" s="56"/>
      <c r="CW858" s="56"/>
      <c r="CX858" s="56"/>
      <c r="CY858" s="56"/>
      <c r="CZ858" s="56"/>
      <c r="DA858" s="56"/>
      <c r="DB858" s="56"/>
      <c r="DC858" s="56"/>
      <c r="DD858" s="56"/>
      <c r="DE858" s="56"/>
      <c r="DF858" s="56"/>
      <c r="DG858" s="56"/>
      <c r="DH858" s="56"/>
      <c r="DI858" s="56"/>
      <c r="DJ858" s="56"/>
      <c r="DK858" s="56"/>
      <c r="DL858" s="56"/>
      <c r="DM858" s="56"/>
      <c r="DN858" s="56"/>
      <c r="DO858" s="56"/>
      <c r="DP858" s="56"/>
      <c r="DQ858" s="56"/>
      <c r="DR858" s="56"/>
      <c r="DS858" s="56"/>
      <c r="DT858" s="56"/>
      <c r="DU858" s="56"/>
      <c r="DV858" s="56"/>
      <c r="DW858" s="56"/>
      <c r="DX858" s="56"/>
      <c r="DY858" s="56"/>
      <c r="DZ858" s="56"/>
      <c r="EA858" s="56"/>
      <c r="EB858" s="56"/>
      <c r="EC858" s="56"/>
      <c r="ED858" s="56"/>
      <c r="EE858" s="56"/>
      <c r="EF858" s="56"/>
      <c r="EG858" s="56"/>
      <c r="EH858" s="56"/>
      <c r="EI858" s="56"/>
      <c r="EJ858" s="56"/>
      <c r="EK858" s="56"/>
      <c r="EL858" s="56"/>
      <c r="EM858" s="56"/>
      <c r="EN858" s="56"/>
      <c r="EO858" s="56"/>
      <c r="EP858" s="56"/>
      <c r="EQ858" s="56"/>
      <c r="ER858" s="56"/>
      <c r="ES858" s="56"/>
      <c r="ET858" s="56"/>
      <c r="EU858" s="56"/>
      <c r="EV858" s="56"/>
      <c r="EW858" s="56"/>
      <c r="EX858" s="56"/>
      <c r="EY858" s="56"/>
      <c r="EZ858" s="56"/>
      <c r="FA858" s="56"/>
      <c r="FB858" s="56"/>
      <c r="FC858" s="56"/>
      <c r="FD858" s="56"/>
      <c r="FE858" s="56"/>
      <c r="FF858" s="56"/>
      <c r="FG858" s="56"/>
      <c r="FH858" s="56"/>
      <c r="FI858" s="56"/>
      <c r="FJ858" s="56"/>
      <c r="FK858" s="56"/>
      <c r="FL858" s="56"/>
      <c r="FM858" s="56"/>
      <c r="FN858" s="56"/>
      <c r="FO858" s="56"/>
      <c r="FP858" s="56"/>
      <c r="FQ858" s="56"/>
      <c r="FR858" s="56"/>
      <c r="FS858" s="56"/>
      <c r="FT858" s="56"/>
      <c r="FU858" s="56"/>
      <c r="FV858" s="56"/>
      <c r="FW858" s="56"/>
      <c r="FX858" s="56"/>
      <c r="FY858" s="56"/>
      <c r="FZ858" s="56"/>
      <c r="GA858" s="56"/>
      <c r="GB858" s="56"/>
      <c r="GC858" s="56"/>
      <c r="GD858" s="56"/>
      <c r="GE858" s="56"/>
      <c r="GF858" s="56"/>
      <c r="GG858" s="56"/>
      <c r="GH858" s="56"/>
      <c r="GI858" s="56"/>
      <c r="GJ858" s="56"/>
      <c r="GK858" s="56"/>
      <c r="GL858" s="56"/>
      <c r="GM858" s="56"/>
      <c r="GN858" s="56"/>
      <c r="GO858" s="56"/>
      <c r="GP858" s="56"/>
      <c r="GQ858" s="56"/>
      <c r="GR858" s="56"/>
      <c r="GS858" s="56"/>
      <c r="GT858" s="56"/>
      <c r="GU858" s="56"/>
      <c r="GV858" s="56"/>
      <c r="GW858" s="56"/>
      <c r="GX858" s="56"/>
      <c r="GY858" s="56"/>
      <c r="GZ858" s="56"/>
      <c r="HA858" s="56"/>
      <c r="HB858" s="56"/>
      <c r="HC858" s="56"/>
      <c r="HD858" s="56"/>
      <c r="HE858" s="56"/>
      <c r="HF858" s="56"/>
      <c r="HG858" s="56"/>
      <c r="HH858" s="56"/>
      <c r="HI858" s="56"/>
      <c r="HJ858" s="56"/>
      <c r="HK858" s="56"/>
      <c r="HL858" s="56"/>
      <c r="HM858" s="56"/>
      <c r="HN858" s="56"/>
      <c r="HO858" s="56"/>
      <c r="HP858" s="56"/>
      <c r="HQ858" s="56"/>
      <c r="HR858" s="56"/>
      <c r="HS858" s="56"/>
      <c r="HT858" s="56"/>
      <c r="HU858" s="56"/>
      <c r="HV858" s="56"/>
      <c r="HW858" s="56"/>
      <c r="HX858" s="56"/>
      <c r="HY858" s="56"/>
      <c r="HZ858" s="56"/>
      <c r="IA858" s="56"/>
      <c r="IB858" s="56"/>
      <c r="IC858" s="56"/>
      <c r="ID858" s="56"/>
      <c r="IE858" s="56"/>
      <c r="IF858" s="56"/>
      <c r="IG858" s="56"/>
      <c r="IH858" s="56"/>
      <c r="II858" s="56"/>
    </row>
    <row r="859" spans="3:243" x14ac:dyDescent="0.25">
      <c r="C859" s="56"/>
      <c r="D859" s="56"/>
      <c r="E859" s="56"/>
      <c r="F859" s="354"/>
      <c r="G859" s="354"/>
      <c r="H859" s="56"/>
      <c r="I859" s="56"/>
      <c r="J859" s="56"/>
      <c r="K859" s="56"/>
      <c r="L859" s="56"/>
      <c r="M859" s="598"/>
      <c r="N859" s="56"/>
      <c r="O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c r="BY859" s="56"/>
      <c r="BZ859" s="56"/>
      <c r="CA859" s="56"/>
      <c r="CB859" s="56"/>
      <c r="CC859" s="56"/>
      <c r="CD859" s="56"/>
      <c r="CE859" s="56"/>
      <c r="CF859" s="56"/>
      <c r="CG859" s="56"/>
      <c r="CH859" s="56"/>
      <c r="CI859" s="56"/>
      <c r="CJ859" s="56"/>
      <c r="CK859" s="56"/>
      <c r="CL859" s="56"/>
      <c r="CM859" s="56"/>
      <c r="CN859" s="56"/>
      <c r="CO859" s="56"/>
      <c r="CP859" s="56"/>
      <c r="CQ859" s="56"/>
      <c r="CR859" s="56"/>
      <c r="CS859" s="56"/>
      <c r="CT859" s="56"/>
      <c r="CU859" s="56"/>
      <c r="CV859" s="56"/>
      <c r="CW859" s="56"/>
      <c r="CX859" s="56"/>
      <c r="CY859" s="56"/>
      <c r="CZ859" s="56"/>
      <c r="DA859" s="56"/>
      <c r="DB859" s="56"/>
      <c r="DC859" s="56"/>
      <c r="DD859" s="56"/>
      <c r="DE859" s="56"/>
      <c r="DF859" s="56"/>
      <c r="DG859" s="56"/>
      <c r="DH859" s="56"/>
      <c r="DI859" s="56"/>
      <c r="DJ859" s="56"/>
      <c r="DK859" s="56"/>
      <c r="DL859" s="56"/>
      <c r="DM859" s="56"/>
      <c r="DN859" s="56"/>
      <c r="DO859" s="56"/>
      <c r="DP859" s="56"/>
      <c r="DQ859" s="56"/>
      <c r="DR859" s="56"/>
      <c r="DS859" s="56"/>
      <c r="DT859" s="56"/>
      <c r="DU859" s="56"/>
      <c r="DV859" s="56"/>
      <c r="DW859" s="56"/>
      <c r="DX859" s="56"/>
      <c r="DY859" s="56"/>
      <c r="DZ859" s="56"/>
      <c r="EA859" s="56"/>
      <c r="EB859" s="56"/>
      <c r="EC859" s="56"/>
      <c r="ED859" s="56"/>
      <c r="EE859" s="56"/>
      <c r="EF859" s="56"/>
      <c r="EG859" s="56"/>
      <c r="EH859" s="56"/>
      <c r="EI859" s="56"/>
      <c r="EJ859" s="56"/>
      <c r="EK859" s="56"/>
      <c r="EL859" s="56"/>
      <c r="EM859" s="56"/>
      <c r="EN859" s="56"/>
      <c r="EO859" s="56"/>
      <c r="EP859" s="56"/>
      <c r="EQ859" s="56"/>
      <c r="ER859" s="56"/>
      <c r="ES859" s="56"/>
      <c r="ET859" s="56"/>
      <c r="EU859" s="56"/>
      <c r="EV859" s="56"/>
      <c r="EW859" s="56"/>
      <c r="EX859" s="56"/>
      <c r="EY859" s="56"/>
      <c r="EZ859" s="56"/>
      <c r="FA859" s="56"/>
      <c r="FB859" s="56"/>
      <c r="FC859" s="56"/>
      <c r="FD859" s="56"/>
      <c r="FE859" s="56"/>
      <c r="FF859" s="56"/>
      <c r="FG859" s="56"/>
      <c r="FH859" s="56"/>
      <c r="FI859" s="56"/>
      <c r="FJ859" s="56"/>
      <c r="FK859" s="56"/>
      <c r="FL859" s="56"/>
      <c r="FM859" s="56"/>
      <c r="FN859" s="56"/>
      <c r="FO859" s="56"/>
      <c r="FP859" s="56"/>
      <c r="FQ859" s="56"/>
      <c r="FR859" s="56"/>
      <c r="FS859" s="56"/>
      <c r="FT859" s="56"/>
      <c r="FU859" s="56"/>
      <c r="FV859" s="56"/>
      <c r="FW859" s="56"/>
      <c r="FX859" s="56"/>
      <c r="FY859" s="56"/>
      <c r="FZ859" s="56"/>
      <c r="GA859" s="56"/>
      <c r="GB859" s="56"/>
      <c r="GC859" s="56"/>
      <c r="GD859" s="56"/>
      <c r="GE859" s="56"/>
      <c r="GF859" s="56"/>
      <c r="GG859" s="56"/>
      <c r="GH859" s="56"/>
      <c r="GI859" s="56"/>
      <c r="GJ859" s="56"/>
      <c r="GK859" s="56"/>
      <c r="GL859" s="56"/>
      <c r="GM859" s="56"/>
      <c r="GN859" s="56"/>
      <c r="GO859" s="56"/>
      <c r="GP859" s="56"/>
      <c r="GQ859" s="56"/>
      <c r="GR859" s="56"/>
      <c r="GS859" s="56"/>
      <c r="GT859" s="56"/>
      <c r="GU859" s="56"/>
      <c r="GV859" s="56"/>
      <c r="GW859" s="56"/>
      <c r="GX859" s="56"/>
      <c r="GY859" s="56"/>
      <c r="GZ859" s="56"/>
      <c r="HA859" s="56"/>
      <c r="HB859" s="56"/>
      <c r="HC859" s="56"/>
      <c r="HD859" s="56"/>
      <c r="HE859" s="56"/>
      <c r="HF859" s="56"/>
      <c r="HG859" s="56"/>
      <c r="HH859" s="56"/>
      <c r="HI859" s="56"/>
      <c r="HJ859" s="56"/>
      <c r="HK859" s="56"/>
      <c r="HL859" s="56"/>
      <c r="HM859" s="56"/>
      <c r="HN859" s="56"/>
      <c r="HO859" s="56"/>
      <c r="HP859" s="56"/>
      <c r="HQ859" s="56"/>
      <c r="HR859" s="56"/>
      <c r="HS859" s="56"/>
      <c r="HT859" s="56"/>
      <c r="HU859" s="56"/>
      <c r="HV859" s="56"/>
      <c r="HW859" s="56"/>
      <c r="HX859" s="56"/>
      <c r="HY859" s="56"/>
      <c r="HZ859" s="56"/>
      <c r="IA859" s="56"/>
      <c r="IB859" s="56"/>
      <c r="IC859" s="56"/>
      <c r="ID859" s="56"/>
      <c r="IE859" s="56"/>
      <c r="IF859" s="56"/>
      <c r="IG859" s="56"/>
      <c r="IH859" s="56"/>
      <c r="II859" s="56"/>
    </row>
    <row r="860" spans="3:243" x14ac:dyDescent="0.25">
      <c r="C860" s="56"/>
      <c r="D860" s="56"/>
      <c r="E860" s="56"/>
      <c r="F860" s="354"/>
      <c r="G860" s="354"/>
      <c r="H860" s="56"/>
      <c r="I860" s="56"/>
      <c r="J860" s="56"/>
      <c r="K860" s="56"/>
      <c r="L860" s="56"/>
      <c r="M860" s="598"/>
      <c r="N860" s="56"/>
      <c r="O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c r="BY860" s="56"/>
      <c r="BZ860" s="56"/>
      <c r="CA860" s="56"/>
      <c r="CB860" s="56"/>
      <c r="CC860" s="56"/>
      <c r="CD860" s="56"/>
      <c r="CE860" s="56"/>
      <c r="CF860" s="56"/>
      <c r="CG860" s="56"/>
      <c r="CH860" s="56"/>
      <c r="CI860" s="56"/>
      <c r="CJ860" s="56"/>
      <c r="CK860" s="56"/>
      <c r="CL860" s="56"/>
      <c r="CM860" s="56"/>
      <c r="CN860" s="56"/>
      <c r="CO860" s="56"/>
      <c r="CP860" s="56"/>
      <c r="CQ860" s="56"/>
      <c r="CR860" s="56"/>
      <c r="CS860" s="56"/>
      <c r="CT860" s="56"/>
      <c r="CU860" s="56"/>
      <c r="CV860" s="56"/>
      <c r="CW860" s="56"/>
      <c r="CX860" s="56"/>
      <c r="CY860" s="56"/>
      <c r="CZ860" s="56"/>
      <c r="DA860" s="56"/>
      <c r="DB860" s="56"/>
      <c r="DC860" s="56"/>
      <c r="DD860" s="56"/>
      <c r="DE860" s="56"/>
      <c r="DF860" s="56"/>
      <c r="DG860" s="56"/>
      <c r="DH860" s="56"/>
      <c r="DI860" s="56"/>
      <c r="DJ860" s="56"/>
      <c r="DK860" s="56"/>
      <c r="DL860" s="56"/>
      <c r="DM860" s="56"/>
      <c r="DN860" s="56"/>
      <c r="DO860" s="56"/>
      <c r="DP860" s="56"/>
      <c r="DQ860" s="56"/>
      <c r="DR860" s="56"/>
      <c r="DS860" s="56"/>
      <c r="DT860" s="56"/>
      <c r="DU860" s="56"/>
      <c r="DV860" s="56"/>
      <c r="DW860" s="56"/>
      <c r="DX860" s="56"/>
      <c r="DY860" s="56"/>
      <c r="DZ860" s="56"/>
      <c r="EA860" s="56"/>
      <c r="EB860" s="56"/>
      <c r="EC860" s="56"/>
      <c r="ED860" s="56"/>
      <c r="EE860" s="56"/>
      <c r="EF860" s="56"/>
      <c r="EG860" s="56"/>
      <c r="EH860" s="56"/>
      <c r="EI860" s="56"/>
      <c r="EJ860" s="56"/>
      <c r="EK860" s="56"/>
      <c r="EL860" s="56"/>
      <c r="EM860" s="56"/>
      <c r="EN860" s="56"/>
      <c r="EO860" s="56"/>
      <c r="EP860" s="56"/>
      <c r="EQ860" s="56"/>
      <c r="ER860" s="56"/>
      <c r="ES860" s="56"/>
      <c r="ET860" s="56"/>
      <c r="EU860" s="56"/>
      <c r="EV860" s="56"/>
      <c r="EW860" s="56"/>
      <c r="EX860" s="56"/>
      <c r="EY860" s="56"/>
      <c r="EZ860" s="56"/>
      <c r="FA860" s="56"/>
      <c r="FB860" s="56"/>
      <c r="FC860" s="56"/>
      <c r="FD860" s="56"/>
      <c r="FE860" s="56"/>
      <c r="FF860" s="56"/>
      <c r="FG860" s="56"/>
      <c r="FH860" s="56"/>
      <c r="FI860" s="56"/>
      <c r="FJ860" s="56"/>
      <c r="FK860" s="56"/>
      <c r="FL860" s="56"/>
      <c r="FM860" s="56"/>
      <c r="FN860" s="56"/>
      <c r="FO860" s="56"/>
      <c r="FP860" s="56"/>
      <c r="FQ860" s="56"/>
      <c r="FR860" s="56"/>
      <c r="FS860" s="56"/>
      <c r="FT860" s="56"/>
      <c r="FU860" s="56"/>
      <c r="FV860" s="56"/>
      <c r="FW860" s="56"/>
      <c r="FX860" s="56"/>
      <c r="FY860" s="56"/>
      <c r="FZ860" s="56"/>
      <c r="GA860" s="56"/>
      <c r="GB860" s="56"/>
      <c r="GC860" s="56"/>
      <c r="GD860" s="56"/>
      <c r="GE860" s="56"/>
      <c r="GF860" s="56"/>
      <c r="GG860" s="56"/>
      <c r="GH860" s="56"/>
      <c r="GI860" s="56"/>
      <c r="GJ860" s="56"/>
      <c r="GK860" s="56"/>
      <c r="GL860" s="56"/>
      <c r="GM860" s="56"/>
      <c r="GN860" s="56"/>
      <c r="GO860" s="56"/>
      <c r="GP860" s="56"/>
      <c r="GQ860" s="56"/>
      <c r="GR860" s="56"/>
      <c r="GS860" s="56"/>
      <c r="GT860" s="56"/>
      <c r="GU860" s="56"/>
      <c r="GV860" s="56"/>
      <c r="GW860" s="56"/>
      <c r="GX860" s="56"/>
      <c r="GY860" s="56"/>
      <c r="GZ860" s="56"/>
      <c r="HA860" s="56"/>
      <c r="HB860" s="56"/>
      <c r="HC860" s="56"/>
      <c r="HD860" s="56"/>
      <c r="HE860" s="56"/>
      <c r="HF860" s="56"/>
      <c r="HG860" s="56"/>
      <c r="HH860" s="56"/>
      <c r="HI860" s="56"/>
      <c r="HJ860" s="56"/>
      <c r="HK860" s="56"/>
      <c r="HL860" s="56"/>
      <c r="HM860" s="56"/>
      <c r="HN860" s="56"/>
      <c r="HO860" s="56"/>
      <c r="HP860" s="56"/>
      <c r="HQ860" s="56"/>
      <c r="HR860" s="56"/>
      <c r="HS860" s="56"/>
      <c r="HT860" s="56"/>
      <c r="HU860" s="56"/>
      <c r="HV860" s="56"/>
      <c r="HW860" s="56"/>
      <c r="HX860" s="56"/>
      <c r="HY860" s="56"/>
      <c r="HZ860" s="56"/>
      <c r="IA860" s="56"/>
      <c r="IB860" s="56"/>
      <c r="IC860" s="56"/>
      <c r="ID860" s="56"/>
      <c r="IE860" s="56"/>
      <c r="IF860" s="56"/>
      <c r="IG860" s="56"/>
      <c r="IH860" s="56"/>
      <c r="II860" s="56"/>
    </row>
    <row r="861" spans="3:243" x14ac:dyDescent="0.25">
      <c r="C861" s="56"/>
      <c r="D861" s="56"/>
      <c r="E861" s="56"/>
      <c r="F861" s="354"/>
      <c r="G861" s="354"/>
      <c r="H861" s="56"/>
      <c r="I861" s="56"/>
      <c r="J861" s="56"/>
      <c r="K861" s="56"/>
      <c r="L861" s="56"/>
      <c r="M861" s="598"/>
      <c r="N861" s="56"/>
      <c r="O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c r="BY861" s="56"/>
      <c r="BZ861" s="56"/>
      <c r="CA861" s="56"/>
      <c r="CB861" s="56"/>
      <c r="CC861" s="56"/>
      <c r="CD861" s="56"/>
      <c r="CE861" s="56"/>
      <c r="CF861" s="56"/>
      <c r="CG861" s="56"/>
      <c r="CH861" s="56"/>
      <c r="CI861" s="56"/>
      <c r="CJ861" s="56"/>
      <c r="CK861" s="56"/>
      <c r="CL861" s="56"/>
      <c r="CM861" s="56"/>
      <c r="CN861" s="56"/>
      <c r="CO861" s="56"/>
      <c r="CP861" s="56"/>
      <c r="CQ861" s="56"/>
      <c r="CR861" s="56"/>
      <c r="CS861" s="56"/>
      <c r="CT861" s="56"/>
      <c r="CU861" s="56"/>
      <c r="CV861" s="56"/>
      <c r="CW861" s="56"/>
      <c r="CX861" s="56"/>
      <c r="CY861" s="56"/>
      <c r="CZ861" s="56"/>
      <c r="DA861" s="56"/>
      <c r="DB861" s="56"/>
      <c r="DC861" s="56"/>
      <c r="DD861" s="56"/>
      <c r="DE861" s="56"/>
      <c r="DF861" s="56"/>
      <c r="DG861" s="56"/>
      <c r="DH861" s="56"/>
      <c r="DI861" s="56"/>
      <c r="DJ861" s="56"/>
      <c r="DK861" s="56"/>
      <c r="DL861" s="56"/>
      <c r="DM861" s="56"/>
      <c r="DN861" s="56"/>
      <c r="DO861" s="56"/>
      <c r="DP861" s="56"/>
      <c r="DQ861" s="56"/>
      <c r="DR861" s="56"/>
      <c r="DS861" s="56"/>
      <c r="DT861" s="56"/>
      <c r="DU861" s="56"/>
      <c r="DV861" s="56"/>
      <c r="DW861" s="56"/>
      <c r="DX861" s="56"/>
      <c r="DY861" s="56"/>
      <c r="DZ861" s="56"/>
      <c r="EA861" s="56"/>
      <c r="EB861" s="56"/>
      <c r="EC861" s="56"/>
      <c r="ED861" s="56"/>
      <c r="EE861" s="56"/>
      <c r="EF861" s="56"/>
      <c r="EG861" s="56"/>
      <c r="EH861" s="56"/>
      <c r="EI861" s="56"/>
      <c r="EJ861" s="56"/>
      <c r="EK861" s="56"/>
      <c r="EL861" s="56"/>
      <c r="EM861" s="56"/>
      <c r="EN861" s="56"/>
      <c r="EO861" s="56"/>
      <c r="EP861" s="56"/>
      <c r="EQ861" s="56"/>
      <c r="ER861" s="56"/>
      <c r="ES861" s="56"/>
      <c r="ET861" s="56"/>
      <c r="EU861" s="56"/>
      <c r="EV861" s="56"/>
      <c r="EW861" s="56"/>
      <c r="EX861" s="56"/>
      <c r="EY861" s="56"/>
      <c r="EZ861" s="56"/>
      <c r="FA861" s="56"/>
      <c r="FB861" s="56"/>
      <c r="FC861" s="56"/>
      <c r="FD861" s="56"/>
      <c r="FE861" s="56"/>
      <c r="FF861" s="56"/>
      <c r="FG861" s="56"/>
      <c r="FH861" s="56"/>
      <c r="FI861" s="56"/>
      <c r="FJ861" s="56"/>
      <c r="FK861" s="56"/>
      <c r="FL861" s="56"/>
      <c r="FM861" s="56"/>
      <c r="FN861" s="56"/>
      <c r="FO861" s="56"/>
      <c r="FP861" s="56"/>
      <c r="FQ861" s="56"/>
      <c r="FR861" s="56"/>
      <c r="FS861" s="56"/>
      <c r="FT861" s="56"/>
      <c r="FU861" s="56"/>
      <c r="FV861" s="56"/>
      <c r="FW861" s="56"/>
      <c r="FX861" s="56"/>
      <c r="FY861" s="56"/>
      <c r="FZ861" s="56"/>
      <c r="GA861" s="56"/>
      <c r="GB861" s="56"/>
      <c r="GC861" s="56"/>
      <c r="GD861" s="56"/>
      <c r="GE861" s="56"/>
      <c r="GF861" s="56"/>
      <c r="GG861" s="56"/>
      <c r="GH861" s="56"/>
      <c r="GI861" s="56"/>
      <c r="GJ861" s="56"/>
      <c r="GK861" s="56"/>
      <c r="GL861" s="56"/>
      <c r="GM861" s="56"/>
      <c r="GN861" s="56"/>
      <c r="GO861" s="56"/>
      <c r="GP861" s="56"/>
      <c r="GQ861" s="56"/>
      <c r="GR861" s="56"/>
      <c r="GS861" s="56"/>
      <c r="GT861" s="56"/>
      <c r="GU861" s="56"/>
      <c r="GV861" s="56"/>
      <c r="GW861" s="56"/>
      <c r="GX861" s="56"/>
      <c r="GY861" s="56"/>
      <c r="GZ861" s="56"/>
      <c r="HA861" s="56"/>
      <c r="HB861" s="56"/>
      <c r="HC861" s="56"/>
      <c r="HD861" s="56"/>
      <c r="HE861" s="56"/>
      <c r="HF861" s="56"/>
      <c r="HG861" s="56"/>
      <c r="HH861" s="56"/>
      <c r="HI861" s="56"/>
      <c r="HJ861" s="56"/>
      <c r="HK861" s="56"/>
      <c r="HL861" s="56"/>
      <c r="HM861" s="56"/>
      <c r="HN861" s="56"/>
      <c r="HO861" s="56"/>
      <c r="HP861" s="56"/>
      <c r="HQ861" s="56"/>
      <c r="HR861" s="56"/>
      <c r="HS861" s="56"/>
      <c r="HT861" s="56"/>
      <c r="HU861" s="56"/>
      <c r="HV861" s="56"/>
      <c r="HW861" s="56"/>
      <c r="HX861" s="56"/>
      <c r="HY861" s="56"/>
      <c r="HZ861" s="56"/>
      <c r="IA861" s="56"/>
      <c r="IB861" s="56"/>
      <c r="IC861" s="56"/>
      <c r="ID861" s="56"/>
      <c r="IE861" s="56"/>
      <c r="IF861" s="56"/>
      <c r="IG861" s="56"/>
      <c r="IH861" s="56"/>
      <c r="II861" s="56"/>
    </row>
    <row r="862" spans="3:243" x14ac:dyDescent="0.25">
      <c r="C862" s="56"/>
      <c r="D862" s="56"/>
      <c r="E862" s="56"/>
      <c r="F862" s="354"/>
      <c r="G862" s="354"/>
      <c r="H862" s="56"/>
      <c r="I862" s="56"/>
      <c r="J862" s="56"/>
      <c r="K862" s="56"/>
      <c r="L862" s="56"/>
      <c r="M862" s="598"/>
      <c r="N862" s="56"/>
      <c r="O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c r="BY862" s="56"/>
      <c r="BZ862" s="56"/>
      <c r="CA862" s="56"/>
      <c r="CB862" s="56"/>
      <c r="CC862" s="56"/>
      <c r="CD862" s="56"/>
      <c r="CE862" s="56"/>
      <c r="CF862" s="56"/>
      <c r="CG862" s="56"/>
      <c r="CH862" s="56"/>
      <c r="CI862" s="56"/>
      <c r="CJ862" s="56"/>
      <c r="CK862" s="56"/>
      <c r="CL862" s="56"/>
      <c r="CM862" s="56"/>
      <c r="CN862" s="56"/>
      <c r="CO862" s="56"/>
      <c r="CP862" s="56"/>
      <c r="CQ862" s="56"/>
      <c r="CR862" s="56"/>
      <c r="CS862" s="56"/>
      <c r="CT862" s="56"/>
      <c r="CU862" s="56"/>
      <c r="CV862" s="56"/>
      <c r="CW862" s="56"/>
      <c r="CX862" s="56"/>
      <c r="CY862" s="56"/>
      <c r="CZ862" s="56"/>
      <c r="DA862" s="56"/>
      <c r="DB862" s="56"/>
      <c r="DC862" s="56"/>
      <c r="DD862" s="56"/>
      <c r="DE862" s="56"/>
      <c r="DF862" s="56"/>
      <c r="DG862" s="56"/>
      <c r="DH862" s="56"/>
      <c r="DI862" s="56"/>
      <c r="DJ862" s="56"/>
      <c r="DK862" s="56"/>
      <c r="DL862" s="56"/>
      <c r="DM862" s="56"/>
      <c r="DN862" s="56"/>
      <c r="DO862" s="56"/>
      <c r="DP862" s="56"/>
      <c r="DQ862" s="56"/>
      <c r="DR862" s="56"/>
      <c r="DS862" s="56"/>
      <c r="DT862" s="56"/>
      <c r="DU862" s="56"/>
      <c r="DV862" s="56"/>
      <c r="DW862" s="56"/>
      <c r="DX862" s="56"/>
      <c r="DY862" s="56"/>
      <c r="DZ862" s="56"/>
      <c r="EA862" s="56"/>
      <c r="EB862" s="56"/>
      <c r="EC862" s="56"/>
      <c r="ED862" s="56"/>
      <c r="EE862" s="56"/>
      <c r="EF862" s="56"/>
      <c r="EG862" s="56"/>
      <c r="EH862" s="56"/>
      <c r="EI862" s="56"/>
      <c r="EJ862" s="56"/>
      <c r="EK862" s="56"/>
      <c r="EL862" s="56"/>
      <c r="EM862" s="56"/>
      <c r="EN862" s="56"/>
      <c r="EO862" s="56"/>
      <c r="EP862" s="56"/>
      <c r="EQ862" s="56"/>
      <c r="ER862" s="56"/>
      <c r="ES862" s="56"/>
      <c r="ET862" s="56"/>
      <c r="EU862" s="56"/>
      <c r="EV862" s="56"/>
      <c r="EW862" s="56"/>
      <c r="EX862" s="56"/>
      <c r="EY862" s="56"/>
      <c r="EZ862" s="56"/>
      <c r="FA862" s="56"/>
      <c r="FB862" s="56"/>
      <c r="FC862" s="56"/>
      <c r="FD862" s="56"/>
      <c r="FE862" s="56"/>
      <c r="FF862" s="56"/>
      <c r="FG862" s="56"/>
      <c r="FH862" s="56"/>
      <c r="FI862" s="56"/>
      <c r="FJ862" s="56"/>
      <c r="FK862" s="56"/>
      <c r="FL862" s="56"/>
      <c r="FM862" s="56"/>
      <c r="FN862" s="56"/>
      <c r="FO862" s="56"/>
      <c r="FP862" s="56"/>
      <c r="FQ862" s="56"/>
      <c r="FR862" s="56"/>
      <c r="FS862" s="56"/>
      <c r="FT862" s="56"/>
      <c r="FU862" s="56"/>
      <c r="FV862" s="56"/>
      <c r="FW862" s="56"/>
      <c r="FX862" s="56"/>
      <c r="FY862" s="56"/>
      <c r="FZ862" s="56"/>
      <c r="GA862" s="56"/>
      <c r="GB862" s="56"/>
      <c r="GC862" s="56"/>
      <c r="GD862" s="56"/>
      <c r="GE862" s="56"/>
      <c r="GF862" s="56"/>
      <c r="GG862" s="56"/>
      <c r="GH862" s="56"/>
      <c r="GI862" s="56"/>
      <c r="GJ862" s="56"/>
      <c r="GK862" s="56"/>
      <c r="GL862" s="56"/>
      <c r="GM862" s="56"/>
      <c r="GN862" s="56"/>
      <c r="GO862" s="56"/>
      <c r="GP862" s="56"/>
      <c r="GQ862" s="56"/>
      <c r="GR862" s="56"/>
      <c r="GS862" s="56"/>
      <c r="GT862" s="56"/>
      <c r="GU862" s="56"/>
      <c r="GV862" s="56"/>
      <c r="GW862" s="56"/>
      <c r="GX862" s="56"/>
      <c r="GY862" s="56"/>
      <c r="GZ862" s="56"/>
      <c r="HA862" s="56"/>
      <c r="HB862" s="56"/>
      <c r="HC862" s="56"/>
      <c r="HD862" s="56"/>
      <c r="HE862" s="56"/>
      <c r="HF862" s="56"/>
      <c r="HG862" s="56"/>
      <c r="HH862" s="56"/>
      <c r="HI862" s="56"/>
      <c r="HJ862" s="56"/>
      <c r="HK862" s="56"/>
      <c r="HL862" s="56"/>
      <c r="HM862" s="56"/>
      <c r="HN862" s="56"/>
      <c r="HO862" s="56"/>
      <c r="HP862" s="56"/>
      <c r="HQ862" s="56"/>
      <c r="HR862" s="56"/>
      <c r="HS862" s="56"/>
      <c r="HT862" s="56"/>
      <c r="HU862" s="56"/>
      <c r="HV862" s="56"/>
      <c r="HW862" s="56"/>
      <c r="HX862" s="56"/>
      <c r="HY862" s="56"/>
      <c r="HZ862" s="56"/>
      <c r="IA862" s="56"/>
      <c r="IB862" s="56"/>
      <c r="IC862" s="56"/>
      <c r="ID862" s="56"/>
      <c r="IE862" s="56"/>
      <c r="IF862" s="56"/>
      <c r="IG862" s="56"/>
      <c r="IH862" s="56"/>
      <c r="II862" s="56"/>
    </row>
    <row r="863" spans="3:243" x14ac:dyDescent="0.25">
      <c r="C863" s="56"/>
      <c r="D863" s="56"/>
      <c r="E863" s="56"/>
      <c r="F863" s="354"/>
      <c r="G863" s="354"/>
      <c r="H863" s="56"/>
      <c r="I863" s="56"/>
      <c r="J863" s="56"/>
      <c r="K863" s="56"/>
      <c r="L863" s="56"/>
      <c r="M863" s="598"/>
      <c r="N863" s="56"/>
      <c r="O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c r="BY863" s="56"/>
      <c r="BZ863" s="56"/>
      <c r="CA863" s="56"/>
      <c r="CB863" s="56"/>
      <c r="CC863" s="56"/>
      <c r="CD863" s="56"/>
      <c r="CE863" s="56"/>
      <c r="CF863" s="56"/>
      <c r="CG863" s="56"/>
      <c r="CH863" s="56"/>
      <c r="CI863" s="56"/>
      <c r="CJ863" s="56"/>
      <c r="CK863" s="56"/>
      <c r="CL863" s="56"/>
      <c r="CM863" s="56"/>
      <c r="CN863" s="56"/>
      <c r="CO863" s="56"/>
      <c r="CP863" s="56"/>
      <c r="CQ863" s="56"/>
      <c r="CR863" s="56"/>
      <c r="CS863" s="56"/>
      <c r="CT863" s="56"/>
      <c r="CU863" s="56"/>
      <c r="CV863" s="56"/>
      <c r="CW863" s="56"/>
      <c r="CX863" s="56"/>
      <c r="CY863" s="56"/>
      <c r="CZ863" s="56"/>
      <c r="DA863" s="56"/>
      <c r="DB863" s="56"/>
      <c r="DC863" s="56"/>
      <c r="DD863" s="56"/>
      <c r="DE863" s="56"/>
      <c r="DF863" s="56"/>
      <c r="DG863" s="56"/>
      <c r="DH863" s="56"/>
      <c r="DI863" s="56"/>
      <c r="DJ863" s="56"/>
      <c r="DK863" s="56"/>
      <c r="DL863" s="56"/>
      <c r="DM863" s="56"/>
      <c r="DN863" s="56"/>
      <c r="DO863" s="56"/>
      <c r="DP863" s="56"/>
      <c r="DQ863" s="56"/>
      <c r="DR863" s="56"/>
      <c r="DS863" s="56"/>
      <c r="DT863" s="56"/>
      <c r="DU863" s="56"/>
      <c r="DV863" s="56"/>
      <c r="DW863" s="56"/>
      <c r="DX863" s="56"/>
      <c r="DY863" s="56"/>
      <c r="DZ863" s="56"/>
      <c r="EA863" s="56"/>
      <c r="EB863" s="56"/>
      <c r="EC863" s="56"/>
      <c r="ED863" s="56"/>
      <c r="EE863" s="56"/>
      <c r="EF863" s="56"/>
      <c r="EG863" s="56"/>
      <c r="EH863" s="56"/>
      <c r="EI863" s="56"/>
      <c r="EJ863" s="56"/>
      <c r="EK863" s="56"/>
      <c r="EL863" s="56"/>
      <c r="EM863" s="56"/>
      <c r="EN863" s="56"/>
      <c r="EO863" s="56"/>
      <c r="EP863" s="56"/>
      <c r="EQ863" s="56"/>
      <c r="ER863" s="56"/>
      <c r="ES863" s="56"/>
      <c r="ET863" s="56"/>
      <c r="EU863" s="56"/>
      <c r="EV863" s="56"/>
      <c r="EW863" s="56"/>
      <c r="EX863" s="56"/>
      <c r="EY863" s="56"/>
      <c r="EZ863" s="56"/>
      <c r="FA863" s="56"/>
      <c r="FB863" s="56"/>
      <c r="FC863" s="56"/>
      <c r="FD863" s="56"/>
      <c r="FE863" s="56"/>
      <c r="FF863" s="56"/>
      <c r="FG863" s="56"/>
      <c r="FH863" s="56"/>
      <c r="FI863" s="56"/>
      <c r="FJ863" s="56"/>
      <c r="FK863" s="56"/>
      <c r="FL863" s="56"/>
      <c r="FM863" s="56"/>
      <c r="FN863" s="56"/>
      <c r="FO863" s="56"/>
      <c r="FP863" s="56"/>
      <c r="FQ863" s="56"/>
      <c r="FR863" s="56"/>
      <c r="FS863" s="56"/>
      <c r="FT863" s="56"/>
      <c r="FU863" s="56"/>
      <c r="FV863" s="56"/>
      <c r="FW863" s="56"/>
      <c r="FX863" s="56"/>
      <c r="FY863" s="56"/>
      <c r="FZ863" s="56"/>
      <c r="GA863" s="56"/>
      <c r="GB863" s="56"/>
      <c r="GC863" s="56"/>
      <c r="GD863" s="56"/>
      <c r="GE863" s="56"/>
      <c r="GF863" s="56"/>
      <c r="GG863" s="56"/>
      <c r="GH863" s="56"/>
      <c r="GI863" s="56"/>
      <c r="GJ863" s="56"/>
      <c r="GK863" s="56"/>
      <c r="GL863" s="56"/>
      <c r="GM863" s="56"/>
      <c r="GN863" s="56"/>
      <c r="GO863" s="56"/>
      <c r="GP863" s="56"/>
      <c r="GQ863" s="56"/>
      <c r="GR863" s="56"/>
      <c r="GS863" s="56"/>
      <c r="GT863" s="56"/>
      <c r="GU863" s="56"/>
      <c r="GV863" s="56"/>
      <c r="GW863" s="56"/>
      <c r="GX863" s="56"/>
      <c r="GY863" s="56"/>
      <c r="GZ863" s="56"/>
      <c r="HA863" s="56"/>
      <c r="HB863" s="56"/>
      <c r="HC863" s="56"/>
      <c r="HD863" s="56"/>
      <c r="HE863" s="56"/>
      <c r="HF863" s="56"/>
      <c r="HG863" s="56"/>
      <c r="HH863" s="56"/>
      <c r="HI863" s="56"/>
      <c r="HJ863" s="56"/>
      <c r="HK863" s="56"/>
      <c r="HL863" s="56"/>
      <c r="HM863" s="56"/>
      <c r="HN863" s="56"/>
      <c r="HO863" s="56"/>
      <c r="HP863" s="56"/>
      <c r="HQ863" s="56"/>
      <c r="HR863" s="56"/>
      <c r="HS863" s="56"/>
      <c r="HT863" s="56"/>
      <c r="HU863" s="56"/>
      <c r="HV863" s="56"/>
      <c r="HW863" s="56"/>
      <c r="HX863" s="56"/>
      <c r="HY863" s="56"/>
      <c r="HZ863" s="56"/>
      <c r="IA863" s="56"/>
      <c r="IB863" s="56"/>
      <c r="IC863" s="56"/>
      <c r="ID863" s="56"/>
      <c r="IE863" s="56"/>
      <c r="IF863" s="56"/>
      <c r="IG863" s="56"/>
      <c r="IH863" s="56"/>
      <c r="II863" s="56"/>
    </row>
    <row r="864" spans="3:243" x14ac:dyDescent="0.25">
      <c r="C864" s="56"/>
      <c r="D864" s="56"/>
      <c r="E864" s="56"/>
      <c r="F864" s="354"/>
      <c r="G864" s="354"/>
      <c r="H864" s="56"/>
      <c r="I864" s="56"/>
      <c r="J864" s="56"/>
      <c r="K864" s="56"/>
      <c r="L864" s="56"/>
      <c r="M864" s="598"/>
      <c r="N864" s="56"/>
      <c r="O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c r="BY864" s="56"/>
      <c r="BZ864" s="56"/>
      <c r="CA864" s="56"/>
      <c r="CB864" s="56"/>
      <c r="CC864" s="56"/>
      <c r="CD864" s="56"/>
      <c r="CE864" s="56"/>
      <c r="CF864" s="56"/>
      <c r="CG864" s="56"/>
      <c r="CH864" s="56"/>
      <c r="CI864" s="56"/>
      <c r="CJ864" s="56"/>
      <c r="CK864" s="56"/>
      <c r="CL864" s="56"/>
      <c r="CM864" s="56"/>
      <c r="CN864" s="56"/>
      <c r="CO864" s="56"/>
      <c r="CP864" s="56"/>
      <c r="CQ864" s="56"/>
      <c r="CR864" s="56"/>
      <c r="CS864" s="56"/>
      <c r="CT864" s="56"/>
      <c r="CU864" s="56"/>
      <c r="CV864" s="56"/>
      <c r="CW864" s="56"/>
      <c r="CX864" s="56"/>
      <c r="CY864" s="56"/>
      <c r="CZ864" s="56"/>
      <c r="DA864" s="56"/>
      <c r="DB864" s="56"/>
      <c r="DC864" s="56"/>
      <c r="DD864" s="56"/>
      <c r="DE864" s="56"/>
      <c r="DF864" s="56"/>
      <c r="DG864" s="56"/>
      <c r="DH864" s="56"/>
      <c r="DI864" s="56"/>
      <c r="DJ864" s="56"/>
      <c r="DK864" s="56"/>
      <c r="DL864" s="56"/>
      <c r="DM864" s="56"/>
      <c r="DN864" s="56"/>
      <c r="DO864" s="56"/>
      <c r="DP864" s="56"/>
      <c r="DQ864" s="56"/>
      <c r="DR864" s="56"/>
      <c r="DS864" s="56"/>
      <c r="DT864" s="56"/>
      <c r="DU864" s="56"/>
      <c r="DV864" s="56"/>
      <c r="DW864" s="56"/>
      <c r="DX864" s="56"/>
      <c r="DY864" s="56"/>
      <c r="DZ864" s="56"/>
      <c r="EA864" s="56"/>
      <c r="EB864" s="56"/>
      <c r="EC864" s="56"/>
      <c r="ED864" s="56"/>
      <c r="EE864" s="56"/>
      <c r="EF864" s="56"/>
      <c r="EG864" s="56"/>
      <c r="EH864" s="56"/>
      <c r="EI864" s="56"/>
      <c r="EJ864" s="56"/>
      <c r="EK864" s="56"/>
      <c r="EL864" s="56"/>
      <c r="EM864" s="56"/>
      <c r="EN864" s="56"/>
      <c r="EO864" s="56"/>
      <c r="EP864" s="56"/>
      <c r="EQ864" s="56"/>
      <c r="ER864" s="56"/>
      <c r="ES864" s="56"/>
      <c r="ET864" s="56"/>
      <c r="EU864" s="56"/>
      <c r="EV864" s="56"/>
      <c r="EW864" s="56"/>
      <c r="EX864" s="56"/>
      <c r="EY864" s="56"/>
      <c r="EZ864" s="56"/>
      <c r="FA864" s="56"/>
      <c r="FB864" s="56"/>
      <c r="FC864" s="56"/>
      <c r="FD864" s="56"/>
      <c r="FE864" s="56"/>
      <c r="FF864" s="56"/>
      <c r="FG864" s="56"/>
      <c r="FH864" s="56"/>
      <c r="FI864" s="56"/>
      <c r="FJ864" s="56"/>
      <c r="FK864" s="56"/>
      <c r="FL864" s="56"/>
      <c r="FM864" s="56"/>
      <c r="FN864" s="56"/>
      <c r="FO864" s="56"/>
      <c r="FP864" s="56"/>
      <c r="FQ864" s="56"/>
      <c r="FR864" s="56"/>
      <c r="FS864" s="56"/>
      <c r="FT864" s="56"/>
      <c r="FU864" s="56"/>
      <c r="FV864" s="56"/>
      <c r="FW864" s="56"/>
      <c r="FX864" s="56"/>
      <c r="FY864" s="56"/>
      <c r="FZ864" s="56"/>
      <c r="GA864" s="56"/>
      <c r="GB864" s="56"/>
      <c r="GC864" s="56"/>
      <c r="GD864" s="56"/>
      <c r="GE864" s="56"/>
      <c r="GF864" s="56"/>
      <c r="GG864" s="56"/>
      <c r="GH864" s="56"/>
      <c r="GI864" s="56"/>
      <c r="GJ864" s="56"/>
      <c r="GK864" s="56"/>
      <c r="GL864" s="56"/>
      <c r="GM864" s="56"/>
      <c r="GN864" s="56"/>
      <c r="GO864" s="56"/>
      <c r="GP864" s="56"/>
      <c r="GQ864" s="56"/>
      <c r="GR864" s="56"/>
      <c r="GS864" s="56"/>
      <c r="GT864" s="56"/>
      <c r="GU864" s="56"/>
      <c r="GV864" s="56"/>
      <c r="GW864" s="56"/>
      <c r="GX864" s="56"/>
      <c r="GY864" s="56"/>
      <c r="GZ864" s="56"/>
      <c r="HA864" s="56"/>
      <c r="HB864" s="56"/>
      <c r="HC864" s="56"/>
      <c r="HD864" s="56"/>
      <c r="HE864" s="56"/>
      <c r="HF864" s="56"/>
      <c r="HG864" s="56"/>
      <c r="HH864" s="56"/>
      <c r="HI864" s="56"/>
      <c r="HJ864" s="56"/>
      <c r="HK864" s="56"/>
      <c r="HL864" s="56"/>
      <c r="HM864" s="56"/>
      <c r="HN864" s="56"/>
      <c r="HO864" s="56"/>
      <c r="HP864" s="56"/>
      <c r="HQ864" s="56"/>
      <c r="HR864" s="56"/>
      <c r="HS864" s="56"/>
      <c r="HT864" s="56"/>
      <c r="HU864" s="56"/>
      <c r="HV864" s="56"/>
      <c r="HW864" s="56"/>
      <c r="HX864" s="56"/>
      <c r="HY864" s="56"/>
      <c r="HZ864" s="56"/>
      <c r="IA864" s="56"/>
      <c r="IB864" s="56"/>
      <c r="IC864" s="56"/>
      <c r="ID864" s="56"/>
      <c r="IE864" s="56"/>
      <c r="IF864" s="56"/>
      <c r="IG864" s="56"/>
      <c r="IH864" s="56"/>
      <c r="II864" s="56"/>
    </row>
    <row r="865" spans="3:243" x14ac:dyDescent="0.25">
      <c r="C865" s="56"/>
      <c r="D865" s="56"/>
      <c r="E865" s="56"/>
      <c r="F865" s="354"/>
      <c r="G865" s="354"/>
      <c r="H865" s="56"/>
      <c r="I865" s="56"/>
      <c r="J865" s="56"/>
      <c r="K865" s="56"/>
      <c r="L865" s="56"/>
      <c r="M865" s="598"/>
      <c r="N865" s="56"/>
      <c r="O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c r="BY865" s="56"/>
      <c r="BZ865" s="56"/>
      <c r="CA865" s="56"/>
      <c r="CB865" s="56"/>
      <c r="CC865" s="56"/>
      <c r="CD865" s="56"/>
      <c r="CE865" s="56"/>
      <c r="CF865" s="56"/>
      <c r="CG865" s="56"/>
      <c r="CH865" s="56"/>
      <c r="CI865" s="56"/>
      <c r="CJ865" s="56"/>
      <c r="CK865" s="56"/>
      <c r="CL865" s="56"/>
      <c r="CM865" s="56"/>
      <c r="CN865" s="56"/>
      <c r="CO865" s="56"/>
      <c r="CP865" s="56"/>
      <c r="CQ865" s="56"/>
      <c r="CR865" s="56"/>
      <c r="CS865" s="56"/>
      <c r="CT865" s="56"/>
      <c r="CU865" s="56"/>
      <c r="CV865" s="56"/>
      <c r="CW865" s="56"/>
      <c r="CX865" s="56"/>
      <c r="CY865" s="56"/>
      <c r="CZ865" s="56"/>
      <c r="DA865" s="56"/>
      <c r="DB865" s="56"/>
      <c r="DC865" s="56"/>
      <c r="DD865" s="56"/>
      <c r="DE865" s="56"/>
      <c r="DF865" s="56"/>
      <c r="DG865" s="56"/>
      <c r="DH865" s="56"/>
      <c r="DI865" s="56"/>
      <c r="DJ865" s="56"/>
      <c r="DK865" s="56"/>
      <c r="DL865" s="56"/>
      <c r="DM865" s="56"/>
      <c r="DN865" s="56"/>
      <c r="DO865" s="56"/>
      <c r="DP865" s="56"/>
      <c r="DQ865" s="56"/>
      <c r="DR865" s="56"/>
      <c r="DS865" s="56"/>
      <c r="DT865" s="56"/>
      <c r="DU865" s="56"/>
      <c r="DV865" s="56"/>
      <c r="DW865" s="56"/>
      <c r="DX865" s="56"/>
      <c r="DY865" s="56"/>
      <c r="DZ865" s="56"/>
      <c r="EA865" s="56"/>
      <c r="EB865" s="56"/>
      <c r="EC865" s="56"/>
      <c r="ED865" s="56"/>
      <c r="EE865" s="56"/>
      <c r="EF865" s="56"/>
      <c r="EG865" s="56"/>
      <c r="EH865" s="56"/>
      <c r="EI865" s="56"/>
      <c r="EJ865" s="56"/>
      <c r="EK865" s="56"/>
      <c r="EL865" s="56"/>
      <c r="EM865" s="56"/>
      <c r="EN865" s="56"/>
      <c r="EO865" s="56"/>
      <c r="EP865" s="56"/>
      <c r="EQ865" s="56"/>
      <c r="ER865" s="56"/>
      <c r="ES865" s="56"/>
      <c r="ET865" s="56"/>
      <c r="EU865" s="56"/>
      <c r="EV865" s="56"/>
      <c r="EW865" s="56"/>
      <c r="EX865" s="56"/>
      <c r="EY865" s="56"/>
      <c r="EZ865" s="56"/>
      <c r="FA865" s="56"/>
      <c r="FB865" s="56"/>
      <c r="FC865" s="56"/>
      <c r="FD865" s="56"/>
      <c r="FE865" s="56"/>
      <c r="FF865" s="56"/>
      <c r="FG865" s="56"/>
      <c r="FH865" s="56"/>
      <c r="FI865" s="56"/>
      <c r="FJ865" s="56"/>
      <c r="FK865" s="56"/>
      <c r="FL865" s="56"/>
      <c r="FM865" s="56"/>
      <c r="FN865" s="56"/>
      <c r="FO865" s="56"/>
      <c r="FP865" s="56"/>
      <c r="FQ865" s="56"/>
      <c r="FR865" s="56"/>
      <c r="FS865" s="56"/>
      <c r="FT865" s="56"/>
      <c r="FU865" s="56"/>
      <c r="FV865" s="56"/>
      <c r="FW865" s="56"/>
      <c r="FX865" s="56"/>
      <c r="FY865" s="56"/>
      <c r="FZ865" s="56"/>
      <c r="GA865" s="56"/>
      <c r="GB865" s="56"/>
      <c r="GC865" s="56"/>
      <c r="GD865" s="56"/>
      <c r="GE865" s="56"/>
      <c r="GF865" s="56"/>
      <c r="GG865" s="56"/>
      <c r="GH865" s="56"/>
      <c r="GI865" s="56"/>
      <c r="GJ865" s="56"/>
      <c r="GK865" s="56"/>
      <c r="GL865" s="56"/>
      <c r="GM865" s="56"/>
      <c r="GN865" s="56"/>
      <c r="GO865" s="56"/>
      <c r="GP865" s="56"/>
      <c r="GQ865" s="56"/>
      <c r="GR865" s="56"/>
      <c r="GS865" s="56"/>
      <c r="GT865" s="56"/>
      <c r="GU865" s="56"/>
      <c r="GV865" s="56"/>
      <c r="GW865" s="56"/>
      <c r="GX865" s="56"/>
      <c r="GY865" s="56"/>
      <c r="GZ865" s="56"/>
      <c r="HA865" s="56"/>
      <c r="HB865" s="56"/>
      <c r="HC865" s="56"/>
      <c r="HD865" s="56"/>
      <c r="HE865" s="56"/>
      <c r="HF865" s="56"/>
      <c r="HG865" s="56"/>
      <c r="HH865" s="56"/>
      <c r="HI865" s="56"/>
      <c r="HJ865" s="56"/>
      <c r="HK865" s="56"/>
      <c r="HL865" s="56"/>
      <c r="HM865" s="56"/>
      <c r="HN865" s="56"/>
      <c r="HO865" s="56"/>
      <c r="HP865" s="56"/>
      <c r="HQ865" s="56"/>
      <c r="HR865" s="56"/>
      <c r="HS865" s="56"/>
      <c r="HT865" s="56"/>
      <c r="HU865" s="56"/>
      <c r="HV865" s="56"/>
      <c r="HW865" s="56"/>
      <c r="HX865" s="56"/>
      <c r="HY865" s="56"/>
      <c r="HZ865" s="56"/>
      <c r="IA865" s="56"/>
      <c r="IB865" s="56"/>
      <c r="IC865" s="56"/>
      <c r="ID865" s="56"/>
      <c r="IE865" s="56"/>
      <c r="IF865" s="56"/>
      <c r="IG865" s="56"/>
      <c r="IH865" s="56"/>
      <c r="II865" s="56"/>
    </row>
    <row r="866" spans="3:243" x14ac:dyDescent="0.25">
      <c r="C866" s="56"/>
      <c r="D866" s="56"/>
      <c r="E866" s="56"/>
      <c r="F866" s="354"/>
      <c r="G866" s="354"/>
      <c r="H866" s="56"/>
      <c r="I866" s="56"/>
      <c r="J866" s="56"/>
      <c r="K866" s="56"/>
      <c r="L866" s="56"/>
      <c r="M866" s="598"/>
      <c r="N866" s="56"/>
      <c r="O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c r="BY866" s="56"/>
      <c r="BZ866" s="56"/>
      <c r="CA866" s="56"/>
      <c r="CB866" s="56"/>
      <c r="CC866" s="56"/>
      <c r="CD866" s="56"/>
      <c r="CE866" s="56"/>
      <c r="CF866" s="56"/>
      <c r="CG866" s="56"/>
      <c r="CH866" s="56"/>
      <c r="CI866" s="56"/>
      <c r="CJ866" s="56"/>
      <c r="CK866" s="56"/>
      <c r="CL866" s="56"/>
      <c r="CM866" s="56"/>
      <c r="CN866" s="56"/>
      <c r="CO866" s="56"/>
      <c r="CP866" s="56"/>
      <c r="CQ866" s="56"/>
      <c r="CR866" s="56"/>
      <c r="CS866" s="56"/>
      <c r="CT866" s="56"/>
      <c r="CU866" s="56"/>
      <c r="CV866" s="56"/>
      <c r="CW866" s="56"/>
      <c r="CX866" s="56"/>
      <c r="CY866" s="56"/>
      <c r="CZ866" s="56"/>
      <c r="DA866" s="56"/>
      <c r="DB866" s="56"/>
      <c r="DC866" s="56"/>
      <c r="DD866" s="56"/>
      <c r="DE866" s="56"/>
      <c r="DF866" s="56"/>
      <c r="DG866" s="56"/>
      <c r="DH866" s="56"/>
      <c r="DI866" s="56"/>
      <c r="DJ866" s="56"/>
      <c r="DK866" s="56"/>
      <c r="DL866" s="56"/>
      <c r="DM866" s="56"/>
      <c r="DN866" s="56"/>
      <c r="DO866" s="56"/>
      <c r="DP866" s="56"/>
      <c r="DQ866" s="56"/>
      <c r="DR866" s="56"/>
      <c r="DS866" s="56"/>
      <c r="DT866" s="56"/>
      <c r="DU866" s="56"/>
      <c r="DV866" s="56"/>
      <c r="DW866" s="56"/>
      <c r="DX866" s="56"/>
      <c r="DY866" s="56"/>
      <c r="DZ866" s="56"/>
      <c r="EA866" s="56"/>
      <c r="EB866" s="56"/>
      <c r="EC866" s="56"/>
      <c r="ED866" s="56"/>
      <c r="EE866" s="56"/>
      <c r="EF866" s="56"/>
      <c r="EG866" s="56"/>
      <c r="EH866" s="56"/>
      <c r="EI866" s="56"/>
      <c r="EJ866" s="56"/>
      <c r="EK866" s="56"/>
      <c r="EL866" s="56"/>
      <c r="EM866" s="56"/>
      <c r="EN866" s="56"/>
      <c r="EO866" s="56"/>
      <c r="EP866" s="56"/>
      <c r="EQ866" s="56"/>
      <c r="ER866" s="56"/>
      <c r="ES866" s="56"/>
      <c r="ET866" s="56"/>
      <c r="EU866" s="56"/>
      <c r="EV866" s="56"/>
      <c r="EW866" s="56"/>
      <c r="EX866" s="56"/>
      <c r="EY866" s="56"/>
      <c r="EZ866" s="56"/>
      <c r="FA866" s="56"/>
      <c r="FB866" s="56"/>
      <c r="FC866" s="56"/>
      <c r="FD866" s="56"/>
      <c r="FE866" s="56"/>
      <c r="FF866" s="56"/>
      <c r="FG866" s="56"/>
      <c r="FH866" s="56"/>
      <c r="FI866" s="56"/>
      <c r="FJ866" s="56"/>
      <c r="FK866" s="56"/>
      <c r="FL866" s="56"/>
      <c r="FM866" s="56"/>
      <c r="FN866" s="56"/>
      <c r="FO866" s="56"/>
      <c r="FP866" s="56"/>
      <c r="FQ866" s="56"/>
      <c r="FR866" s="56"/>
      <c r="FS866" s="56"/>
      <c r="FT866" s="56"/>
      <c r="FU866" s="56"/>
      <c r="FV866" s="56"/>
      <c r="FW866" s="56"/>
      <c r="FX866" s="56"/>
      <c r="FY866" s="56"/>
      <c r="FZ866" s="56"/>
      <c r="GA866" s="56"/>
      <c r="GB866" s="56"/>
      <c r="GC866" s="56"/>
      <c r="GD866" s="56"/>
      <c r="GE866" s="56"/>
      <c r="GF866" s="56"/>
      <c r="GG866" s="56"/>
      <c r="GH866" s="56"/>
      <c r="GI866" s="56"/>
      <c r="GJ866" s="56"/>
      <c r="GK866" s="56"/>
      <c r="GL866" s="56"/>
      <c r="GM866" s="56"/>
      <c r="GN866" s="56"/>
      <c r="GO866" s="56"/>
      <c r="GP866" s="56"/>
      <c r="GQ866" s="56"/>
      <c r="GR866" s="56"/>
      <c r="GS866" s="56"/>
      <c r="GT866" s="56"/>
      <c r="GU866" s="56"/>
      <c r="GV866" s="56"/>
      <c r="GW866" s="56"/>
      <c r="GX866" s="56"/>
      <c r="GY866" s="56"/>
      <c r="GZ866" s="56"/>
      <c r="HA866" s="56"/>
      <c r="HB866" s="56"/>
      <c r="HC866" s="56"/>
      <c r="HD866" s="56"/>
      <c r="HE866" s="56"/>
      <c r="HF866" s="56"/>
      <c r="HG866" s="56"/>
      <c r="HH866" s="56"/>
      <c r="HI866" s="56"/>
      <c r="HJ866" s="56"/>
      <c r="HK866" s="56"/>
      <c r="HL866" s="56"/>
      <c r="HM866" s="56"/>
      <c r="HN866" s="56"/>
      <c r="HO866" s="56"/>
      <c r="HP866" s="56"/>
      <c r="HQ866" s="56"/>
      <c r="HR866" s="56"/>
      <c r="HS866" s="56"/>
      <c r="HT866" s="56"/>
      <c r="HU866" s="56"/>
      <c r="HV866" s="56"/>
      <c r="HW866" s="56"/>
      <c r="HX866" s="56"/>
      <c r="HY866" s="56"/>
      <c r="HZ866" s="56"/>
      <c r="IA866" s="56"/>
      <c r="IB866" s="56"/>
      <c r="IC866" s="56"/>
      <c r="ID866" s="56"/>
      <c r="IE866" s="56"/>
      <c r="IF866" s="56"/>
      <c r="IG866" s="56"/>
      <c r="IH866" s="56"/>
      <c r="II866" s="56"/>
    </row>
    <row r="867" spans="3:243" x14ac:dyDescent="0.25">
      <c r="C867" s="56"/>
      <c r="D867" s="56"/>
      <c r="E867" s="56"/>
      <c r="F867" s="354"/>
      <c r="G867" s="354"/>
      <c r="H867" s="56"/>
      <c r="I867" s="56"/>
      <c r="J867" s="56"/>
      <c r="K867" s="56"/>
      <c r="L867" s="56"/>
      <c r="M867" s="598"/>
      <c r="N867" s="56"/>
      <c r="O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c r="BY867" s="56"/>
      <c r="BZ867" s="56"/>
      <c r="CA867" s="56"/>
      <c r="CB867" s="56"/>
      <c r="CC867" s="56"/>
      <c r="CD867" s="56"/>
      <c r="CE867" s="56"/>
      <c r="CF867" s="56"/>
      <c r="CG867" s="56"/>
      <c r="CH867" s="56"/>
      <c r="CI867" s="56"/>
      <c r="CJ867" s="56"/>
      <c r="CK867" s="56"/>
      <c r="CL867" s="56"/>
      <c r="CM867" s="56"/>
      <c r="CN867" s="56"/>
      <c r="CO867" s="56"/>
      <c r="CP867" s="56"/>
      <c r="CQ867" s="56"/>
      <c r="CR867" s="56"/>
      <c r="CS867" s="56"/>
      <c r="CT867" s="56"/>
      <c r="CU867" s="56"/>
      <c r="CV867" s="56"/>
      <c r="CW867" s="56"/>
      <c r="CX867" s="56"/>
      <c r="CY867" s="56"/>
      <c r="CZ867" s="56"/>
      <c r="DA867" s="56"/>
      <c r="DB867" s="56"/>
      <c r="DC867" s="56"/>
      <c r="DD867" s="56"/>
      <c r="DE867" s="56"/>
      <c r="DF867" s="56"/>
      <c r="DG867" s="56"/>
      <c r="DH867" s="56"/>
      <c r="DI867" s="56"/>
      <c r="DJ867" s="56"/>
      <c r="DK867" s="56"/>
      <c r="DL867" s="56"/>
      <c r="DM867" s="56"/>
      <c r="DN867" s="56"/>
      <c r="DO867" s="56"/>
      <c r="DP867" s="56"/>
      <c r="DQ867" s="56"/>
      <c r="DR867" s="56"/>
      <c r="DS867" s="56"/>
      <c r="DT867" s="56"/>
      <c r="DU867" s="56"/>
      <c r="DV867" s="56"/>
      <c r="DW867" s="56"/>
      <c r="DX867" s="56"/>
      <c r="DY867" s="56"/>
      <c r="DZ867" s="56"/>
      <c r="EA867" s="56"/>
      <c r="EB867" s="56"/>
      <c r="EC867" s="56"/>
      <c r="ED867" s="56"/>
      <c r="EE867" s="56"/>
      <c r="EF867" s="56"/>
      <c r="EG867" s="56"/>
      <c r="EH867" s="56"/>
      <c r="EI867" s="56"/>
      <c r="EJ867" s="56"/>
      <c r="EK867" s="56"/>
      <c r="EL867" s="56"/>
      <c r="EM867" s="56"/>
      <c r="EN867" s="56"/>
      <c r="EO867" s="56"/>
      <c r="EP867" s="56"/>
      <c r="EQ867" s="56"/>
      <c r="ER867" s="56"/>
      <c r="ES867" s="56"/>
      <c r="ET867" s="56"/>
      <c r="EU867" s="56"/>
      <c r="EV867" s="56"/>
      <c r="EW867" s="56"/>
      <c r="EX867" s="56"/>
      <c r="EY867" s="56"/>
      <c r="EZ867" s="56"/>
      <c r="FA867" s="56"/>
      <c r="FB867" s="56"/>
      <c r="FC867" s="56"/>
      <c r="FD867" s="56"/>
      <c r="FE867" s="56"/>
      <c r="FF867" s="56"/>
      <c r="FG867" s="56"/>
      <c r="FH867" s="56"/>
      <c r="FI867" s="56"/>
      <c r="FJ867" s="56"/>
      <c r="FK867" s="56"/>
      <c r="FL867" s="56"/>
      <c r="FM867" s="56"/>
      <c r="FN867" s="56"/>
      <c r="FO867" s="56"/>
      <c r="FP867" s="56"/>
      <c r="FQ867" s="56"/>
      <c r="FR867" s="56"/>
      <c r="FS867" s="56"/>
      <c r="FT867" s="56"/>
      <c r="FU867" s="56"/>
      <c r="FV867" s="56"/>
      <c r="FW867" s="56"/>
      <c r="FX867" s="56"/>
      <c r="FY867" s="56"/>
      <c r="FZ867" s="56"/>
      <c r="GA867" s="56"/>
      <c r="GB867" s="56"/>
      <c r="GC867" s="56"/>
      <c r="GD867" s="56"/>
      <c r="GE867" s="56"/>
      <c r="GF867" s="56"/>
      <c r="GG867" s="56"/>
      <c r="GH867" s="56"/>
      <c r="GI867" s="56"/>
      <c r="GJ867" s="56"/>
      <c r="GK867" s="56"/>
      <c r="GL867" s="56"/>
      <c r="GM867" s="56"/>
      <c r="GN867" s="56"/>
      <c r="GO867" s="56"/>
      <c r="GP867" s="56"/>
      <c r="GQ867" s="56"/>
      <c r="GR867" s="56"/>
      <c r="GS867" s="56"/>
      <c r="GT867" s="56"/>
      <c r="GU867" s="56"/>
      <c r="GV867" s="56"/>
      <c r="GW867" s="56"/>
      <c r="GX867" s="56"/>
      <c r="GY867" s="56"/>
      <c r="GZ867" s="56"/>
      <c r="HA867" s="56"/>
      <c r="HB867" s="56"/>
      <c r="HC867" s="56"/>
      <c r="HD867" s="56"/>
      <c r="HE867" s="56"/>
      <c r="HF867" s="56"/>
      <c r="HG867" s="56"/>
      <c r="HH867" s="56"/>
      <c r="HI867" s="56"/>
      <c r="HJ867" s="56"/>
      <c r="HK867" s="56"/>
      <c r="HL867" s="56"/>
      <c r="HM867" s="56"/>
      <c r="HN867" s="56"/>
      <c r="HO867" s="56"/>
      <c r="HP867" s="56"/>
      <c r="HQ867" s="56"/>
      <c r="HR867" s="56"/>
      <c r="HS867" s="56"/>
      <c r="HT867" s="56"/>
      <c r="HU867" s="56"/>
      <c r="HV867" s="56"/>
      <c r="HW867" s="56"/>
      <c r="HX867" s="56"/>
      <c r="HY867" s="56"/>
      <c r="HZ867" s="56"/>
      <c r="IA867" s="56"/>
      <c r="IB867" s="56"/>
      <c r="IC867" s="56"/>
      <c r="ID867" s="56"/>
      <c r="IE867" s="56"/>
      <c r="IF867" s="56"/>
      <c r="IG867" s="56"/>
      <c r="IH867" s="56"/>
      <c r="II867" s="56"/>
    </row>
    <row r="868" spans="3:243" x14ac:dyDescent="0.25">
      <c r="C868" s="56"/>
      <c r="D868" s="56"/>
      <c r="E868" s="56"/>
      <c r="F868" s="354"/>
      <c r="G868" s="354"/>
      <c r="H868" s="56"/>
      <c r="I868" s="56"/>
      <c r="J868" s="56"/>
      <c r="K868" s="56"/>
      <c r="L868" s="56"/>
      <c r="M868" s="598"/>
      <c r="N868" s="56"/>
      <c r="O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c r="BY868" s="56"/>
      <c r="BZ868" s="56"/>
      <c r="CA868" s="56"/>
      <c r="CB868" s="56"/>
      <c r="CC868" s="56"/>
      <c r="CD868" s="56"/>
      <c r="CE868" s="56"/>
      <c r="CF868" s="56"/>
      <c r="CG868" s="56"/>
      <c r="CH868" s="56"/>
      <c r="CI868" s="56"/>
      <c r="CJ868" s="56"/>
      <c r="CK868" s="56"/>
      <c r="CL868" s="56"/>
      <c r="CM868" s="56"/>
      <c r="CN868" s="56"/>
      <c r="CO868" s="56"/>
      <c r="CP868" s="56"/>
      <c r="CQ868" s="56"/>
      <c r="CR868" s="56"/>
      <c r="CS868" s="56"/>
      <c r="CT868" s="56"/>
      <c r="CU868" s="56"/>
      <c r="CV868" s="56"/>
      <c r="CW868" s="56"/>
      <c r="CX868" s="56"/>
      <c r="CY868" s="56"/>
      <c r="CZ868" s="56"/>
      <c r="DA868" s="56"/>
      <c r="DB868" s="56"/>
      <c r="DC868" s="56"/>
      <c r="DD868" s="56"/>
      <c r="DE868" s="56"/>
      <c r="DF868" s="56"/>
      <c r="DG868" s="56"/>
      <c r="DH868" s="56"/>
      <c r="DI868" s="56"/>
      <c r="DJ868" s="56"/>
      <c r="DK868" s="56"/>
      <c r="DL868" s="56"/>
      <c r="DM868" s="56"/>
      <c r="DN868" s="56"/>
      <c r="DO868" s="56"/>
      <c r="DP868" s="56"/>
      <c r="DQ868" s="56"/>
      <c r="DR868" s="56"/>
      <c r="DS868" s="56"/>
      <c r="DT868" s="56"/>
      <c r="DU868" s="56"/>
      <c r="DV868" s="56"/>
      <c r="DW868" s="56"/>
      <c r="DX868" s="56"/>
      <c r="DY868" s="56"/>
      <c r="DZ868" s="56"/>
      <c r="EA868" s="56"/>
      <c r="EB868" s="56"/>
      <c r="EC868" s="56"/>
      <c r="ED868" s="56"/>
      <c r="EE868" s="56"/>
      <c r="EF868" s="56"/>
      <c r="EG868" s="56"/>
      <c r="EH868" s="56"/>
      <c r="EI868" s="56"/>
      <c r="EJ868" s="56"/>
      <c r="EK868" s="56"/>
      <c r="EL868" s="56"/>
      <c r="EM868" s="56"/>
      <c r="EN868" s="56"/>
      <c r="EO868" s="56"/>
      <c r="EP868" s="56"/>
      <c r="EQ868" s="56"/>
      <c r="ER868" s="56"/>
      <c r="ES868" s="56"/>
      <c r="ET868" s="56"/>
      <c r="EU868" s="56"/>
      <c r="EV868" s="56"/>
      <c r="EW868" s="56"/>
      <c r="EX868" s="56"/>
      <c r="EY868" s="56"/>
      <c r="EZ868" s="56"/>
      <c r="FA868" s="56"/>
      <c r="FB868" s="56"/>
      <c r="FC868" s="56"/>
      <c r="FD868" s="56"/>
      <c r="FE868" s="56"/>
      <c r="FF868" s="56"/>
      <c r="FG868" s="56"/>
      <c r="FH868" s="56"/>
      <c r="FI868" s="56"/>
      <c r="FJ868" s="56"/>
      <c r="FK868" s="56"/>
      <c r="FL868" s="56"/>
      <c r="FM868" s="56"/>
      <c r="FN868" s="56"/>
      <c r="FO868" s="56"/>
      <c r="FP868" s="56"/>
      <c r="FQ868" s="56"/>
      <c r="FR868" s="56"/>
      <c r="FS868" s="56"/>
      <c r="FT868" s="56"/>
      <c r="FU868" s="56"/>
      <c r="FV868" s="56"/>
      <c r="FW868" s="56"/>
      <c r="FX868" s="56"/>
      <c r="FY868" s="56"/>
      <c r="FZ868" s="56"/>
      <c r="GA868" s="56"/>
      <c r="GB868" s="56"/>
      <c r="GC868" s="56"/>
      <c r="GD868" s="56"/>
      <c r="GE868" s="56"/>
      <c r="GF868" s="56"/>
      <c r="GG868" s="56"/>
      <c r="GH868" s="56"/>
      <c r="GI868" s="56"/>
      <c r="GJ868" s="56"/>
      <c r="GK868" s="56"/>
      <c r="GL868" s="56"/>
      <c r="GM868" s="56"/>
      <c r="GN868" s="56"/>
      <c r="GO868" s="56"/>
      <c r="GP868" s="56"/>
      <c r="GQ868" s="56"/>
      <c r="GR868" s="56"/>
      <c r="GS868" s="56"/>
      <c r="GT868" s="56"/>
      <c r="GU868" s="56"/>
      <c r="GV868" s="56"/>
      <c r="GW868" s="56"/>
      <c r="GX868" s="56"/>
      <c r="GY868" s="56"/>
      <c r="GZ868" s="56"/>
      <c r="HA868" s="56"/>
      <c r="HB868" s="56"/>
      <c r="HC868" s="56"/>
      <c r="HD868" s="56"/>
      <c r="HE868" s="56"/>
      <c r="HF868" s="56"/>
      <c r="HG868" s="56"/>
      <c r="HH868" s="56"/>
      <c r="HI868" s="56"/>
      <c r="HJ868" s="56"/>
      <c r="HK868" s="56"/>
      <c r="HL868" s="56"/>
      <c r="HM868" s="56"/>
      <c r="HN868" s="56"/>
      <c r="HO868" s="56"/>
      <c r="HP868" s="56"/>
      <c r="HQ868" s="56"/>
      <c r="HR868" s="56"/>
      <c r="HS868" s="56"/>
      <c r="HT868" s="56"/>
      <c r="HU868" s="56"/>
      <c r="HV868" s="56"/>
      <c r="HW868" s="56"/>
      <c r="HX868" s="56"/>
      <c r="HY868" s="56"/>
      <c r="HZ868" s="56"/>
      <c r="IA868" s="56"/>
      <c r="IB868" s="56"/>
      <c r="IC868" s="56"/>
      <c r="ID868" s="56"/>
      <c r="IE868" s="56"/>
      <c r="IF868" s="56"/>
      <c r="IG868" s="56"/>
      <c r="IH868" s="56"/>
      <c r="II868" s="56"/>
    </row>
    <row r="869" spans="3:243" x14ac:dyDescent="0.25">
      <c r="C869" s="56"/>
      <c r="D869" s="56"/>
      <c r="E869" s="56"/>
      <c r="F869" s="354"/>
      <c r="G869" s="354"/>
      <c r="H869" s="56"/>
      <c r="I869" s="56"/>
      <c r="J869" s="56"/>
      <c r="K869" s="56"/>
      <c r="L869" s="56"/>
      <c r="M869" s="598"/>
      <c r="N869" s="56"/>
      <c r="O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c r="BY869" s="56"/>
      <c r="BZ869" s="56"/>
      <c r="CA869" s="56"/>
      <c r="CB869" s="56"/>
      <c r="CC869" s="56"/>
      <c r="CD869" s="56"/>
      <c r="CE869" s="56"/>
      <c r="CF869" s="56"/>
      <c r="CG869" s="56"/>
      <c r="CH869" s="56"/>
      <c r="CI869" s="56"/>
      <c r="CJ869" s="56"/>
      <c r="CK869" s="56"/>
      <c r="CL869" s="56"/>
      <c r="CM869" s="56"/>
      <c r="CN869" s="56"/>
      <c r="CO869" s="56"/>
      <c r="CP869" s="56"/>
      <c r="CQ869" s="56"/>
      <c r="CR869" s="56"/>
      <c r="CS869" s="56"/>
      <c r="CT869" s="56"/>
      <c r="CU869" s="56"/>
      <c r="CV869" s="56"/>
      <c r="CW869" s="56"/>
      <c r="CX869" s="56"/>
      <c r="CY869" s="56"/>
      <c r="CZ869" s="56"/>
      <c r="DA869" s="56"/>
      <c r="DB869" s="56"/>
      <c r="DC869" s="56"/>
      <c r="DD869" s="56"/>
      <c r="DE869" s="56"/>
      <c r="DF869" s="56"/>
      <c r="DG869" s="56"/>
      <c r="DH869" s="56"/>
      <c r="DI869" s="56"/>
      <c r="DJ869" s="56"/>
      <c r="DK869" s="56"/>
      <c r="DL869" s="56"/>
      <c r="DM869" s="56"/>
      <c r="DN869" s="56"/>
      <c r="DO869" s="56"/>
      <c r="DP869" s="56"/>
      <c r="DQ869" s="56"/>
      <c r="DR869" s="56"/>
      <c r="DS869" s="56"/>
      <c r="DT869" s="56"/>
      <c r="DU869" s="56"/>
      <c r="DV869" s="56"/>
      <c r="DW869" s="56"/>
      <c r="DX869" s="56"/>
      <c r="DY869" s="56"/>
      <c r="DZ869" s="56"/>
      <c r="EA869" s="56"/>
      <c r="EB869" s="56"/>
      <c r="EC869" s="56"/>
      <c r="ED869" s="56"/>
      <c r="EE869" s="56"/>
      <c r="EF869" s="56"/>
      <c r="EG869" s="56"/>
      <c r="EH869" s="56"/>
      <c r="EI869" s="56"/>
      <c r="EJ869" s="56"/>
      <c r="EK869" s="56"/>
      <c r="EL869" s="56"/>
      <c r="EM869" s="56"/>
      <c r="EN869" s="56"/>
      <c r="EO869" s="56"/>
      <c r="EP869" s="56"/>
      <c r="EQ869" s="56"/>
      <c r="ER869" s="56"/>
      <c r="ES869" s="56"/>
      <c r="ET869" s="56"/>
      <c r="EU869" s="56"/>
      <c r="EV869" s="56"/>
      <c r="EW869" s="56"/>
      <c r="EX869" s="56"/>
      <c r="EY869" s="56"/>
      <c r="EZ869" s="56"/>
      <c r="FA869" s="56"/>
      <c r="FB869" s="56"/>
      <c r="FC869" s="56"/>
      <c r="FD869" s="56"/>
      <c r="FE869" s="56"/>
      <c r="FF869" s="56"/>
      <c r="FG869" s="56"/>
      <c r="FH869" s="56"/>
      <c r="FI869" s="56"/>
      <c r="FJ869" s="56"/>
      <c r="FK869" s="56"/>
      <c r="FL869" s="56"/>
      <c r="FM869" s="56"/>
      <c r="FN869" s="56"/>
      <c r="FO869" s="56"/>
      <c r="FP869" s="56"/>
      <c r="FQ869" s="56"/>
      <c r="FR869" s="56"/>
      <c r="FS869" s="56"/>
      <c r="FT869" s="56"/>
      <c r="FU869" s="56"/>
      <c r="FV869" s="56"/>
      <c r="FW869" s="56"/>
      <c r="FX869" s="56"/>
      <c r="FY869" s="56"/>
      <c r="FZ869" s="56"/>
      <c r="GA869" s="56"/>
      <c r="GB869" s="56"/>
      <c r="GC869" s="56"/>
      <c r="GD869" s="56"/>
      <c r="GE869" s="56"/>
      <c r="GF869" s="56"/>
      <c r="GG869" s="56"/>
      <c r="GH869" s="56"/>
      <c r="GI869" s="56"/>
      <c r="GJ869" s="56"/>
      <c r="GK869" s="56"/>
      <c r="GL869" s="56"/>
      <c r="GM869" s="56"/>
      <c r="GN869" s="56"/>
      <c r="GO869" s="56"/>
      <c r="GP869" s="56"/>
      <c r="GQ869" s="56"/>
      <c r="GR869" s="56"/>
      <c r="GS869" s="56"/>
      <c r="GT869" s="56"/>
      <c r="GU869" s="56"/>
      <c r="GV869" s="56"/>
      <c r="GW869" s="56"/>
      <c r="GX869" s="56"/>
      <c r="GY869" s="56"/>
      <c r="GZ869" s="56"/>
      <c r="HA869" s="56"/>
      <c r="HB869" s="56"/>
      <c r="HC869" s="56"/>
      <c r="HD869" s="56"/>
      <c r="HE869" s="56"/>
      <c r="HF869" s="56"/>
      <c r="HG869" s="56"/>
      <c r="HH869" s="56"/>
      <c r="HI869" s="56"/>
      <c r="HJ869" s="56"/>
      <c r="HK869" s="56"/>
      <c r="HL869" s="56"/>
      <c r="HM869" s="56"/>
      <c r="HN869" s="56"/>
      <c r="HO869" s="56"/>
      <c r="HP869" s="56"/>
      <c r="HQ869" s="56"/>
      <c r="HR869" s="56"/>
      <c r="HS869" s="56"/>
      <c r="HT869" s="56"/>
      <c r="HU869" s="56"/>
      <c r="HV869" s="56"/>
      <c r="HW869" s="56"/>
      <c r="HX869" s="56"/>
      <c r="HY869" s="56"/>
      <c r="HZ869" s="56"/>
      <c r="IA869" s="56"/>
      <c r="IB869" s="56"/>
      <c r="IC869" s="56"/>
      <c r="ID869" s="56"/>
      <c r="IE869" s="56"/>
      <c r="IF869" s="56"/>
      <c r="IG869" s="56"/>
      <c r="IH869" s="56"/>
      <c r="II869" s="56"/>
    </row>
    <row r="870" spans="3:243" x14ac:dyDescent="0.25">
      <c r="C870" s="56"/>
      <c r="D870" s="56"/>
      <c r="E870" s="56"/>
      <c r="F870" s="354"/>
      <c r="G870" s="354"/>
      <c r="H870" s="56"/>
      <c r="I870" s="56"/>
      <c r="J870" s="56"/>
      <c r="K870" s="56"/>
      <c r="L870" s="56"/>
      <c r="M870" s="598"/>
      <c r="N870" s="56"/>
      <c r="O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c r="BY870" s="56"/>
      <c r="BZ870" s="56"/>
      <c r="CA870" s="56"/>
      <c r="CB870" s="56"/>
      <c r="CC870" s="56"/>
      <c r="CD870" s="56"/>
      <c r="CE870" s="56"/>
      <c r="CF870" s="56"/>
      <c r="CG870" s="56"/>
      <c r="CH870" s="56"/>
      <c r="CI870" s="56"/>
      <c r="CJ870" s="56"/>
      <c r="CK870" s="56"/>
      <c r="CL870" s="56"/>
      <c r="CM870" s="56"/>
      <c r="CN870" s="56"/>
      <c r="CO870" s="56"/>
      <c r="CP870" s="56"/>
      <c r="CQ870" s="56"/>
      <c r="CR870" s="56"/>
      <c r="CS870" s="56"/>
      <c r="CT870" s="56"/>
      <c r="CU870" s="56"/>
      <c r="CV870" s="56"/>
      <c r="CW870" s="56"/>
      <c r="CX870" s="56"/>
      <c r="CY870" s="56"/>
      <c r="CZ870" s="56"/>
      <c r="DA870" s="56"/>
      <c r="DB870" s="56"/>
      <c r="DC870" s="56"/>
      <c r="DD870" s="56"/>
      <c r="DE870" s="56"/>
      <c r="DF870" s="56"/>
      <c r="DG870" s="56"/>
      <c r="DH870" s="56"/>
      <c r="DI870" s="56"/>
      <c r="DJ870" s="56"/>
      <c r="DK870" s="56"/>
      <c r="DL870" s="56"/>
      <c r="DM870" s="56"/>
      <c r="DN870" s="56"/>
      <c r="DO870" s="56"/>
      <c r="DP870" s="56"/>
      <c r="DQ870" s="56"/>
      <c r="DR870" s="56"/>
      <c r="DS870" s="56"/>
      <c r="DT870" s="56"/>
      <c r="DU870" s="56"/>
      <c r="DV870" s="56"/>
      <c r="DW870" s="56"/>
      <c r="DX870" s="56"/>
      <c r="DY870" s="56"/>
      <c r="DZ870" s="56"/>
      <c r="EA870" s="56"/>
      <c r="EB870" s="56"/>
      <c r="EC870" s="56"/>
      <c r="ED870" s="56"/>
      <c r="EE870" s="56"/>
      <c r="EF870" s="56"/>
      <c r="EG870" s="56"/>
      <c r="EH870" s="56"/>
      <c r="EI870" s="56"/>
      <c r="EJ870" s="56"/>
      <c r="EK870" s="56"/>
      <c r="EL870" s="56"/>
      <c r="EM870" s="56"/>
      <c r="EN870" s="56"/>
      <c r="EO870" s="56"/>
      <c r="EP870" s="56"/>
      <c r="EQ870" s="56"/>
      <c r="ER870" s="56"/>
      <c r="ES870" s="56"/>
      <c r="ET870" s="56"/>
      <c r="EU870" s="56"/>
      <c r="EV870" s="56"/>
      <c r="EW870" s="56"/>
      <c r="EX870" s="56"/>
      <c r="EY870" s="56"/>
      <c r="EZ870" s="56"/>
      <c r="FA870" s="56"/>
      <c r="FB870" s="56"/>
      <c r="FC870" s="56"/>
      <c r="FD870" s="56"/>
      <c r="FE870" s="56"/>
      <c r="FF870" s="56"/>
      <c r="FG870" s="56"/>
      <c r="FH870" s="56"/>
      <c r="FI870" s="56"/>
      <c r="FJ870" s="56"/>
      <c r="FK870" s="56"/>
      <c r="FL870" s="56"/>
      <c r="FM870" s="56"/>
      <c r="FN870" s="56"/>
      <c r="FO870" s="56"/>
      <c r="FP870" s="56"/>
      <c r="FQ870" s="56"/>
      <c r="FR870" s="56"/>
      <c r="FS870" s="56"/>
      <c r="FT870" s="56"/>
      <c r="FU870" s="56"/>
      <c r="FV870" s="56"/>
      <c r="FW870" s="56"/>
      <c r="FX870" s="56"/>
      <c r="FY870" s="56"/>
      <c r="FZ870" s="56"/>
      <c r="GA870" s="56"/>
      <c r="GB870" s="56"/>
      <c r="GC870" s="56"/>
      <c r="GD870" s="56"/>
      <c r="GE870" s="56"/>
      <c r="GF870" s="56"/>
      <c r="GG870" s="56"/>
      <c r="GH870" s="56"/>
      <c r="GI870" s="56"/>
      <c r="GJ870" s="56"/>
      <c r="GK870" s="56"/>
      <c r="GL870" s="56"/>
      <c r="GM870" s="56"/>
      <c r="GN870" s="56"/>
      <c r="GO870" s="56"/>
      <c r="GP870" s="56"/>
      <c r="GQ870" s="56"/>
      <c r="GR870" s="56"/>
      <c r="GS870" s="56"/>
      <c r="GT870" s="56"/>
      <c r="GU870" s="56"/>
      <c r="GV870" s="56"/>
      <c r="GW870" s="56"/>
      <c r="GX870" s="56"/>
      <c r="GY870" s="56"/>
      <c r="GZ870" s="56"/>
      <c r="HA870" s="56"/>
      <c r="HB870" s="56"/>
      <c r="HC870" s="56"/>
      <c r="HD870" s="56"/>
      <c r="HE870" s="56"/>
      <c r="HF870" s="56"/>
      <c r="HG870" s="56"/>
      <c r="HH870" s="56"/>
      <c r="HI870" s="56"/>
      <c r="HJ870" s="56"/>
      <c r="HK870" s="56"/>
      <c r="HL870" s="56"/>
      <c r="HM870" s="56"/>
      <c r="HN870" s="56"/>
      <c r="HO870" s="56"/>
      <c r="HP870" s="56"/>
      <c r="HQ870" s="56"/>
      <c r="HR870" s="56"/>
      <c r="HS870" s="56"/>
      <c r="HT870" s="56"/>
      <c r="HU870" s="56"/>
      <c r="HV870" s="56"/>
      <c r="HW870" s="56"/>
      <c r="HX870" s="56"/>
      <c r="HY870" s="56"/>
      <c r="HZ870" s="56"/>
      <c r="IA870" s="56"/>
      <c r="IB870" s="56"/>
      <c r="IC870" s="56"/>
      <c r="ID870" s="56"/>
      <c r="IE870" s="56"/>
      <c r="IF870" s="56"/>
      <c r="IG870" s="56"/>
      <c r="IH870" s="56"/>
      <c r="II870" s="56"/>
    </row>
    <row r="871" spans="3:243" x14ac:dyDescent="0.25">
      <c r="C871" s="56"/>
      <c r="D871" s="56"/>
      <c r="E871" s="56"/>
      <c r="F871" s="354"/>
      <c r="G871" s="354"/>
      <c r="H871" s="56"/>
      <c r="I871" s="56"/>
      <c r="J871" s="56"/>
      <c r="K871" s="56"/>
      <c r="L871" s="56"/>
      <c r="M871" s="598"/>
      <c r="N871" s="56"/>
      <c r="O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c r="BY871" s="56"/>
      <c r="BZ871" s="56"/>
      <c r="CA871" s="56"/>
      <c r="CB871" s="56"/>
      <c r="CC871" s="56"/>
      <c r="CD871" s="56"/>
      <c r="CE871" s="56"/>
      <c r="CF871" s="56"/>
      <c r="CG871" s="56"/>
      <c r="CH871" s="56"/>
      <c r="CI871" s="56"/>
      <c r="CJ871" s="56"/>
      <c r="CK871" s="56"/>
      <c r="CL871" s="56"/>
      <c r="CM871" s="56"/>
      <c r="CN871" s="56"/>
      <c r="CO871" s="56"/>
      <c r="CP871" s="56"/>
      <c r="CQ871" s="56"/>
      <c r="CR871" s="56"/>
      <c r="CS871" s="56"/>
      <c r="CT871" s="56"/>
      <c r="CU871" s="56"/>
      <c r="CV871" s="56"/>
      <c r="CW871" s="56"/>
      <c r="CX871" s="56"/>
      <c r="CY871" s="56"/>
      <c r="CZ871" s="56"/>
      <c r="DA871" s="56"/>
      <c r="DB871" s="56"/>
      <c r="DC871" s="56"/>
      <c r="DD871" s="56"/>
      <c r="DE871" s="56"/>
      <c r="DF871" s="56"/>
      <c r="DG871" s="56"/>
      <c r="DH871" s="56"/>
      <c r="DI871" s="56"/>
      <c r="DJ871" s="56"/>
      <c r="DK871" s="56"/>
      <c r="DL871" s="56"/>
      <c r="DM871" s="56"/>
      <c r="DN871" s="56"/>
      <c r="DO871" s="56"/>
      <c r="DP871" s="56"/>
      <c r="DQ871" s="56"/>
      <c r="DR871" s="56"/>
      <c r="DS871" s="56"/>
      <c r="DT871" s="56"/>
      <c r="DU871" s="56"/>
      <c r="DV871" s="56"/>
      <c r="DW871" s="56"/>
      <c r="DX871" s="56"/>
      <c r="DY871" s="56"/>
      <c r="DZ871" s="56"/>
      <c r="EA871" s="56"/>
      <c r="EB871" s="56"/>
      <c r="EC871" s="56"/>
      <c r="ED871" s="56"/>
      <c r="EE871" s="56"/>
      <c r="EF871" s="56"/>
      <c r="EG871" s="56"/>
      <c r="EH871" s="56"/>
      <c r="EI871" s="56"/>
      <c r="EJ871" s="56"/>
      <c r="EK871" s="56"/>
      <c r="EL871" s="56"/>
      <c r="EM871" s="56"/>
      <c r="EN871" s="56"/>
      <c r="EO871" s="56"/>
      <c r="EP871" s="56"/>
      <c r="EQ871" s="56"/>
      <c r="ER871" s="56"/>
      <c r="ES871" s="56"/>
      <c r="ET871" s="56"/>
      <c r="EU871" s="56"/>
      <c r="EV871" s="56"/>
      <c r="EW871" s="56"/>
      <c r="EX871" s="56"/>
      <c r="EY871" s="56"/>
      <c r="EZ871" s="56"/>
      <c r="FA871" s="56"/>
      <c r="FB871" s="56"/>
      <c r="FC871" s="56"/>
      <c r="FD871" s="56"/>
      <c r="FE871" s="56"/>
      <c r="FF871" s="56"/>
      <c r="FG871" s="56"/>
      <c r="FH871" s="56"/>
      <c r="FI871" s="56"/>
      <c r="FJ871" s="56"/>
      <c r="FK871" s="56"/>
      <c r="FL871" s="56"/>
      <c r="FM871" s="56"/>
      <c r="FN871" s="56"/>
      <c r="FO871" s="56"/>
      <c r="FP871" s="56"/>
      <c r="FQ871" s="56"/>
      <c r="FR871" s="56"/>
      <c r="FS871" s="56"/>
      <c r="FT871" s="56"/>
      <c r="FU871" s="56"/>
      <c r="FV871" s="56"/>
      <c r="FW871" s="56"/>
      <c r="FX871" s="56"/>
      <c r="FY871" s="56"/>
      <c r="FZ871" s="56"/>
      <c r="GA871" s="56"/>
      <c r="GB871" s="56"/>
      <c r="GC871" s="56"/>
      <c r="GD871" s="56"/>
      <c r="GE871" s="56"/>
      <c r="GF871" s="56"/>
      <c r="GG871" s="56"/>
      <c r="GH871" s="56"/>
      <c r="GI871" s="56"/>
      <c r="GJ871" s="56"/>
      <c r="GK871" s="56"/>
      <c r="GL871" s="56"/>
      <c r="GM871" s="56"/>
      <c r="GN871" s="56"/>
      <c r="GO871" s="56"/>
      <c r="GP871" s="56"/>
      <c r="GQ871" s="56"/>
      <c r="GR871" s="56"/>
      <c r="GS871" s="56"/>
      <c r="GT871" s="56"/>
      <c r="GU871" s="56"/>
      <c r="GV871" s="56"/>
      <c r="GW871" s="56"/>
      <c r="GX871" s="56"/>
      <c r="GY871" s="56"/>
      <c r="GZ871" s="56"/>
      <c r="HA871" s="56"/>
      <c r="HB871" s="56"/>
      <c r="HC871" s="56"/>
      <c r="HD871" s="56"/>
      <c r="HE871" s="56"/>
      <c r="HF871" s="56"/>
      <c r="HG871" s="56"/>
      <c r="HH871" s="56"/>
      <c r="HI871" s="56"/>
      <c r="HJ871" s="56"/>
      <c r="HK871" s="56"/>
      <c r="HL871" s="56"/>
      <c r="HM871" s="56"/>
      <c r="HN871" s="56"/>
      <c r="HO871" s="56"/>
      <c r="HP871" s="56"/>
      <c r="HQ871" s="56"/>
      <c r="HR871" s="56"/>
      <c r="HS871" s="56"/>
      <c r="HT871" s="56"/>
      <c r="HU871" s="56"/>
      <c r="HV871" s="56"/>
      <c r="HW871" s="56"/>
      <c r="HX871" s="56"/>
      <c r="HY871" s="56"/>
      <c r="HZ871" s="56"/>
      <c r="IA871" s="56"/>
      <c r="IB871" s="56"/>
      <c r="IC871" s="56"/>
      <c r="ID871" s="56"/>
      <c r="IE871" s="56"/>
      <c r="IF871" s="56"/>
      <c r="IG871" s="56"/>
      <c r="IH871" s="56"/>
      <c r="II871" s="56"/>
    </row>
    <row r="872" spans="3:243" x14ac:dyDescent="0.25">
      <c r="C872" s="56"/>
      <c r="D872" s="56"/>
      <c r="E872" s="56"/>
      <c r="F872" s="354"/>
      <c r="G872" s="354"/>
      <c r="H872" s="56"/>
      <c r="I872" s="56"/>
      <c r="J872" s="56"/>
      <c r="K872" s="56"/>
      <c r="L872" s="56"/>
      <c r="M872" s="598"/>
      <c r="N872" s="56"/>
      <c r="O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c r="BY872" s="56"/>
      <c r="BZ872" s="56"/>
      <c r="CA872" s="56"/>
      <c r="CB872" s="56"/>
      <c r="CC872" s="56"/>
      <c r="CD872" s="56"/>
      <c r="CE872" s="56"/>
      <c r="CF872" s="56"/>
      <c r="CG872" s="56"/>
      <c r="CH872" s="56"/>
      <c r="CI872" s="56"/>
      <c r="CJ872" s="56"/>
      <c r="CK872" s="56"/>
      <c r="CL872" s="56"/>
      <c r="CM872" s="56"/>
      <c r="CN872" s="56"/>
      <c r="CO872" s="56"/>
      <c r="CP872" s="56"/>
      <c r="CQ872" s="56"/>
      <c r="CR872" s="56"/>
      <c r="CS872" s="56"/>
      <c r="CT872" s="56"/>
      <c r="CU872" s="56"/>
      <c r="CV872" s="56"/>
      <c r="CW872" s="56"/>
      <c r="CX872" s="56"/>
      <c r="CY872" s="56"/>
      <c r="CZ872" s="56"/>
      <c r="DA872" s="56"/>
      <c r="DB872" s="56"/>
      <c r="DC872" s="56"/>
      <c r="DD872" s="56"/>
      <c r="DE872" s="56"/>
      <c r="DF872" s="56"/>
      <c r="DG872" s="56"/>
      <c r="DH872" s="56"/>
      <c r="DI872" s="56"/>
      <c r="DJ872" s="56"/>
      <c r="DK872" s="56"/>
      <c r="DL872" s="56"/>
      <c r="DM872" s="56"/>
      <c r="DN872" s="56"/>
      <c r="DO872" s="56"/>
      <c r="DP872" s="56"/>
      <c r="DQ872" s="56"/>
      <c r="DR872" s="56"/>
      <c r="DS872" s="56"/>
      <c r="DT872" s="56"/>
      <c r="DU872" s="56"/>
      <c r="DV872" s="56"/>
      <c r="DW872" s="56"/>
      <c r="DX872" s="56"/>
      <c r="DY872" s="56"/>
      <c r="DZ872" s="56"/>
      <c r="EA872" s="56"/>
      <c r="EB872" s="56"/>
      <c r="EC872" s="56"/>
      <c r="ED872" s="56"/>
      <c r="EE872" s="56"/>
      <c r="EF872" s="56"/>
      <c r="EG872" s="56"/>
      <c r="EH872" s="56"/>
      <c r="EI872" s="56"/>
      <c r="EJ872" s="56"/>
      <c r="EK872" s="56"/>
      <c r="EL872" s="56"/>
      <c r="EM872" s="56"/>
      <c r="EN872" s="56"/>
      <c r="EO872" s="56"/>
      <c r="EP872" s="56"/>
      <c r="EQ872" s="56"/>
      <c r="ER872" s="56"/>
      <c r="ES872" s="56"/>
      <c r="ET872" s="56"/>
      <c r="EU872" s="56"/>
      <c r="EV872" s="56"/>
      <c r="EW872" s="56"/>
      <c r="EX872" s="56"/>
      <c r="EY872" s="56"/>
      <c r="EZ872" s="56"/>
      <c r="FA872" s="56"/>
      <c r="FB872" s="56"/>
      <c r="FC872" s="56"/>
      <c r="FD872" s="56"/>
      <c r="FE872" s="56"/>
      <c r="FF872" s="56"/>
      <c r="FG872" s="56"/>
      <c r="FH872" s="56"/>
      <c r="FI872" s="56"/>
      <c r="FJ872" s="56"/>
      <c r="FK872" s="56"/>
      <c r="FL872" s="56"/>
      <c r="FM872" s="56"/>
      <c r="FN872" s="56"/>
      <c r="FO872" s="56"/>
      <c r="FP872" s="56"/>
      <c r="FQ872" s="56"/>
      <c r="FR872" s="56"/>
      <c r="FS872" s="56"/>
      <c r="FT872" s="56"/>
      <c r="FU872" s="56"/>
      <c r="FV872" s="56"/>
      <c r="FW872" s="56"/>
      <c r="FX872" s="56"/>
      <c r="FY872" s="56"/>
      <c r="FZ872" s="56"/>
      <c r="GA872" s="56"/>
      <c r="GB872" s="56"/>
      <c r="GC872" s="56"/>
      <c r="GD872" s="56"/>
      <c r="GE872" s="56"/>
      <c r="GF872" s="56"/>
      <c r="GG872" s="56"/>
      <c r="GH872" s="56"/>
      <c r="GI872" s="56"/>
      <c r="GJ872" s="56"/>
      <c r="GK872" s="56"/>
      <c r="GL872" s="56"/>
      <c r="GM872" s="56"/>
      <c r="GN872" s="56"/>
      <c r="GO872" s="56"/>
      <c r="GP872" s="56"/>
      <c r="GQ872" s="56"/>
      <c r="GR872" s="56"/>
      <c r="GS872" s="56"/>
      <c r="GT872" s="56"/>
      <c r="GU872" s="56"/>
      <c r="GV872" s="56"/>
      <c r="GW872" s="56"/>
      <c r="GX872" s="56"/>
      <c r="GY872" s="56"/>
      <c r="GZ872" s="56"/>
      <c r="HA872" s="56"/>
      <c r="HB872" s="56"/>
      <c r="HC872" s="56"/>
      <c r="HD872" s="56"/>
      <c r="HE872" s="56"/>
      <c r="HF872" s="56"/>
      <c r="HG872" s="56"/>
      <c r="HH872" s="56"/>
      <c r="HI872" s="56"/>
      <c r="HJ872" s="56"/>
      <c r="HK872" s="56"/>
      <c r="HL872" s="56"/>
      <c r="HM872" s="56"/>
      <c r="HN872" s="56"/>
      <c r="HO872" s="56"/>
      <c r="HP872" s="56"/>
      <c r="HQ872" s="56"/>
      <c r="HR872" s="56"/>
      <c r="HS872" s="56"/>
      <c r="HT872" s="56"/>
      <c r="HU872" s="56"/>
      <c r="HV872" s="56"/>
      <c r="HW872" s="56"/>
      <c r="HX872" s="56"/>
      <c r="HY872" s="56"/>
      <c r="HZ872" s="56"/>
      <c r="IA872" s="56"/>
      <c r="IB872" s="56"/>
      <c r="IC872" s="56"/>
      <c r="ID872" s="56"/>
      <c r="IE872" s="56"/>
      <c r="IF872" s="56"/>
      <c r="IG872" s="56"/>
      <c r="IH872" s="56"/>
      <c r="II872" s="56"/>
    </row>
    <row r="873" spans="3:243" x14ac:dyDescent="0.25">
      <c r="C873" s="56"/>
      <c r="D873" s="56"/>
      <c r="E873" s="56"/>
      <c r="F873" s="354"/>
      <c r="G873" s="354"/>
      <c r="H873" s="56"/>
      <c r="I873" s="56"/>
      <c r="J873" s="56"/>
      <c r="K873" s="56"/>
      <c r="L873" s="56"/>
      <c r="M873" s="598"/>
      <c r="N873" s="56"/>
      <c r="O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c r="BY873" s="56"/>
      <c r="BZ873" s="56"/>
      <c r="CA873" s="56"/>
      <c r="CB873" s="56"/>
      <c r="CC873" s="56"/>
      <c r="CD873" s="56"/>
      <c r="CE873" s="56"/>
      <c r="CF873" s="56"/>
      <c r="CG873" s="56"/>
      <c r="CH873" s="56"/>
      <c r="CI873" s="56"/>
      <c r="CJ873" s="56"/>
      <c r="CK873" s="56"/>
      <c r="CL873" s="56"/>
      <c r="CM873" s="56"/>
      <c r="CN873" s="56"/>
      <c r="CO873" s="56"/>
      <c r="CP873" s="56"/>
      <c r="CQ873" s="56"/>
      <c r="CR873" s="56"/>
      <c r="CS873" s="56"/>
      <c r="CT873" s="56"/>
      <c r="CU873" s="56"/>
      <c r="CV873" s="56"/>
      <c r="CW873" s="56"/>
      <c r="CX873" s="56"/>
      <c r="CY873" s="56"/>
      <c r="CZ873" s="56"/>
      <c r="DA873" s="56"/>
      <c r="DB873" s="56"/>
      <c r="DC873" s="56"/>
      <c r="DD873" s="56"/>
      <c r="DE873" s="56"/>
      <c r="DF873" s="56"/>
      <c r="DG873" s="56"/>
      <c r="DH873" s="56"/>
      <c r="DI873" s="56"/>
      <c r="DJ873" s="56"/>
      <c r="DK873" s="56"/>
      <c r="DL873" s="56"/>
      <c r="DM873" s="56"/>
      <c r="DN873" s="56"/>
      <c r="DO873" s="56"/>
      <c r="DP873" s="56"/>
      <c r="DQ873" s="56"/>
      <c r="DR873" s="56"/>
      <c r="DS873" s="56"/>
      <c r="DT873" s="56"/>
      <c r="DU873" s="56"/>
      <c r="DV873" s="56"/>
      <c r="DW873" s="56"/>
      <c r="DX873" s="56"/>
      <c r="DY873" s="56"/>
      <c r="DZ873" s="56"/>
      <c r="EA873" s="56"/>
      <c r="EB873" s="56"/>
      <c r="EC873" s="56"/>
      <c r="ED873" s="56"/>
      <c r="EE873" s="56"/>
      <c r="EF873" s="56"/>
      <c r="EG873" s="56"/>
      <c r="EH873" s="56"/>
      <c r="EI873" s="56"/>
      <c r="EJ873" s="56"/>
      <c r="EK873" s="56"/>
      <c r="EL873" s="56"/>
      <c r="EM873" s="56"/>
      <c r="EN873" s="56"/>
      <c r="EO873" s="56"/>
      <c r="EP873" s="56"/>
      <c r="EQ873" s="56"/>
      <c r="ER873" s="56"/>
      <c r="ES873" s="56"/>
      <c r="ET873" s="56"/>
      <c r="EU873" s="56"/>
      <c r="EV873" s="56"/>
      <c r="EW873" s="56"/>
      <c r="EX873" s="56"/>
      <c r="EY873" s="56"/>
      <c r="EZ873" s="56"/>
      <c r="FA873" s="56"/>
      <c r="FB873" s="56"/>
      <c r="FC873" s="56"/>
      <c r="FD873" s="56"/>
      <c r="FE873" s="56"/>
      <c r="FF873" s="56"/>
      <c r="FG873" s="56"/>
      <c r="FH873" s="56"/>
      <c r="FI873" s="56"/>
      <c r="FJ873" s="56"/>
      <c r="FK873" s="56"/>
      <c r="FL873" s="56"/>
      <c r="FM873" s="56"/>
      <c r="FN873" s="56"/>
      <c r="FO873" s="56"/>
      <c r="FP873" s="56"/>
      <c r="FQ873" s="56"/>
      <c r="FR873" s="56"/>
      <c r="FS873" s="56"/>
      <c r="FT873" s="56"/>
      <c r="FU873" s="56"/>
      <c r="FV873" s="56"/>
      <c r="FW873" s="56"/>
      <c r="FX873" s="56"/>
      <c r="FY873" s="56"/>
      <c r="FZ873" s="56"/>
      <c r="GA873" s="56"/>
      <c r="GB873" s="56"/>
      <c r="GC873" s="56"/>
      <c r="GD873" s="56"/>
      <c r="GE873" s="56"/>
      <c r="GF873" s="56"/>
      <c r="GG873" s="56"/>
      <c r="GH873" s="56"/>
      <c r="GI873" s="56"/>
      <c r="GJ873" s="56"/>
      <c r="GK873" s="56"/>
      <c r="GL873" s="56"/>
      <c r="GM873" s="56"/>
      <c r="GN873" s="56"/>
      <c r="GO873" s="56"/>
      <c r="GP873" s="56"/>
      <c r="GQ873" s="56"/>
      <c r="GR873" s="56"/>
      <c r="GS873" s="56"/>
      <c r="GT873" s="56"/>
      <c r="GU873" s="56"/>
      <c r="GV873" s="56"/>
      <c r="GW873" s="56"/>
      <c r="GX873" s="56"/>
      <c r="GY873" s="56"/>
      <c r="GZ873" s="56"/>
      <c r="HA873" s="56"/>
      <c r="HB873" s="56"/>
      <c r="HC873" s="56"/>
      <c r="HD873" s="56"/>
      <c r="HE873" s="56"/>
      <c r="HF873" s="56"/>
      <c r="HG873" s="56"/>
      <c r="HH873" s="56"/>
      <c r="HI873" s="56"/>
      <c r="HJ873" s="56"/>
      <c r="HK873" s="56"/>
      <c r="HL873" s="56"/>
      <c r="HM873" s="56"/>
      <c r="HN873" s="56"/>
      <c r="HO873" s="56"/>
      <c r="HP873" s="56"/>
      <c r="HQ873" s="56"/>
      <c r="HR873" s="56"/>
      <c r="HS873" s="56"/>
      <c r="HT873" s="56"/>
      <c r="HU873" s="56"/>
      <c r="HV873" s="56"/>
      <c r="HW873" s="56"/>
      <c r="HX873" s="56"/>
      <c r="HY873" s="56"/>
      <c r="HZ873" s="56"/>
      <c r="IA873" s="56"/>
      <c r="IB873" s="56"/>
      <c r="IC873" s="56"/>
      <c r="ID873" s="56"/>
      <c r="IE873" s="56"/>
      <c r="IF873" s="56"/>
      <c r="IG873" s="56"/>
      <c r="IH873" s="56"/>
      <c r="II873" s="56"/>
    </row>
    <row r="874" spans="3:243" x14ac:dyDescent="0.25">
      <c r="C874" s="56"/>
      <c r="D874" s="56"/>
      <c r="E874" s="56"/>
      <c r="F874" s="354"/>
      <c r="G874" s="354"/>
      <c r="H874" s="56"/>
      <c r="I874" s="56"/>
      <c r="J874" s="56"/>
      <c r="K874" s="56"/>
      <c r="L874" s="56"/>
      <c r="M874" s="598"/>
      <c r="N874" s="56"/>
      <c r="O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c r="BY874" s="56"/>
      <c r="BZ874" s="56"/>
      <c r="CA874" s="56"/>
      <c r="CB874" s="56"/>
      <c r="CC874" s="56"/>
      <c r="CD874" s="56"/>
      <c r="CE874" s="56"/>
      <c r="CF874" s="56"/>
      <c r="CG874" s="56"/>
      <c r="CH874" s="56"/>
      <c r="CI874" s="56"/>
      <c r="CJ874" s="56"/>
      <c r="CK874" s="56"/>
      <c r="CL874" s="56"/>
      <c r="CM874" s="56"/>
      <c r="CN874" s="56"/>
      <c r="CO874" s="56"/>
      <c r="CP874" s="56"/>
      <c r="CQ874" s="56"/>
      <c r="CR874" s="56"/>
      <c r="CS874" s="56"/>
      <c r="CT874" s="56"/>
      <c r="CU874" s="56"/>
      <c r="CV874" s="56"/>
      <c r="CW874" s="56"/>
      <c r="CX874" s="56"/>
      <c r="CY874" s="56"/>
      <c r="CZ874" s="56"/>
      <c r="DA874" s="56"/>
      <c r="DB874" s="56"/>
      <c r="DC874" s="56"/>
      <c r="DD874" s="56"/>
      <c r="DE874" s="56"/>
      <c r="DF874" s="56"/>
      <c r="DG874" s="56"/>
      <c r="DH874" s="56"/>
      <c r="DI874" s="56"/>
      <c r="DJ874" s="56"/>
      <c r="DK874" s="56"/>
      <c r="DL874" s="56"/>
      <c r="DM874" s="56"/>
      <c r="DN874" s="56"/>
      <c r="DO874" s="56"/>
      <c r="DP874" s="56"/>
      <c r="DQ874" s="56"/>
      <c r="DR874" s="56"/>
      <c r="DS874" s="56"/>
      <c r="DT874" s="56"/>
      <c r="DU874" s="56"/>
      <c r="DV874" s="56"/>
      <c r="DW874" s="56"/>
      <c r="DX874" s="56"/>
      <c r="DY874" s="56"/>
      <c r="DZ874" s="56"/>
      <c r="EA874" s="56"/>
      <c r="EB874" s="56"/>
      <c r="EC874" s="56"/>
      <c r="ED874" s="56"/>
      <c r="EE874" s="56"/>
      <c r="EF874" s="56"/>
      <c r="EG874" s="56"/>
      <c r="EH874" s="56"/>
      <c r="EI874" s="56"/>
      <c r="EJ874" s="56"/>
      <c r="EK874" s="56"/>
      <c r="EL874" s="56"/>
      <c r="EM874" s="56"/>
      <c r="EN874" s="56"/>
      <c r="EO874" s="56"/>
      <c r="EP874" s="56"/>
      <c r="EQ874" s="56"/>
      <c r="ER874" s="56"/>
      <c r="ES874" s="56"/>
      <c r="ET874" s="56"/>
      <c r="EU874" s="56"/>
      <c r="EV874" s="56"/>
      <c r="EW874" s="56"/>
      <c r="EX874" s="56"/>
      <c r="EY874" s="56"/>
      <c r="EZ874" s="56"/>
      <c r="FA874" s="56"/>
      <c r="FB874" s="56"/>
      <c r="FC874" s="56"/>
      <c r="FD874" s="56"/>
      <c r="FE874" s="56"/>
      <c r="FF874" s="56"/>
      <c r="FG874" s="56"/>
      <c r="FH874" s="56"/>
      <c r="FI874" s="56"/>
      <c r="FJ874" s="56"/>
      <c r="FK874" s="56"/>
      <c r="FL874" s="56"/>
      <c r="FM874" s="56"/>
      <c r="FN874" s="56"/>
      <c r="FO874" s="56"/>
      <c r="FP874" s="56"/>
      <c r="FQ874" s="56"/>
      <c r="FR874" s="56"/>
      <c r="FS874" s="56"/>
      <c r="FT874" s="56"/>
      <c r="FU874" s="56"/>
      <c r="FV874" s="56"/>
      <c r="FW874" s="56"/>
      <c r="FX874" s="56"/>
      <c r="FY874" s="56"/>
      <c r="FZ874" s="56"/>
      <c r="GA874" s="56"/>
      <c r="GB874" s="56"/>
      <c r="GC874" s="56"/>
      <c r="GD874" s="56"/>
      <c r="GE874" s="56"/>
      <c r="GF874" s="56"/>
      <c r="GG874" s="56"/>
      <c r="GH874" s="56"/>
      <c r="GI874" s="56"/>
      <c r="GJ874" s="56"/>
      <c r="GK874" s="56"/>
      <c r="GL874" s="56"/>
      <c r="GM874" s="56"/>
      <c r="GN874" s="56"/>
      <c r="GO874" s="56"/>
      <c r="GP874" s="56"/>
      <c r="GQ874" s="56"/>
      <c r="GR874" s="56"/>
      <c r="GS874" s="56"/>
      <c r="GT874" s="56"/>
      <c r="GU874" s="56"/>
      <c r="GV874" s="56"/>
      <c r="GW874" s="56"/>
      <c r="GX874" s="56"/>
      <c r="GY874" s="56"/>
      <c r="GZ874" s="56"/>
      <c r="HA874" s="56"/>
      <c r="HB874" s="56"/>
      <c r="HC874" s="56"/>
      <c r="HD874" s="56"/>
      <c r="HE874" s="56"/>
      <c r="HF874" s="56"/>
      <c r="HG874" s="56"/>
      <c r="HH874" s="56"/>
      <c r="HI874" s="56"/>
      <c r="HJ874" s="56"/>
      <c r="HK874" s="56"/>
      <c r="HL874" s="56"/>
      <c r="HM874" s="56"/>
      <c r="HN874" s="56"/>
      <c r="HO874" s="56"/>
      <c r="HP874" s="56"/>
      <c r="HQ874" s="56"/>
      <c r="HR874" s="56"/>
      <c r="HS874" s="56"/>
      <c r="HT874" s="56"/>
      <c r="HU874" s="56"/>
      <c r="HV874" s="56"/>
      <c r="HW874" s="56"/>
      <c r="HX874" s="56"/>
      <c r="HY874" s="56"/>
      <c r="HZ874" s="56"/>
      <c r="IA874" s="56"/>
      <c r="IB874" s="56"/>
      <c r="IC874" s="56"/>
      <c r="ID874" s="56"/>
      <c r="IE874" s="56"/>
      <c r="IF874" s="56"/>
      <c r="IG874" s="56"/>
      <c r="IH874" s="56"/>
      <c r="II874" s="56"/>
    </row>
    <row r="875" spans="3:243" x14ac:dyDescent="0.25">
      <c r="C875" s="56"/>
      <c r="D875" s="56"/>
      <c r="E875" s="56"/>
      <c r="F875" s="354"/>
      <c r="G875" s="354"/>
      <c r="H875" s="56"/>
      <c r="I875" s="56"/>
      <c r="J875" s="56"/>
      <c r="K875" s="56"/>
      <c r="L875" s="56"/>
      <c r="M875" s="598"/>
      <c r="N875" s="56"/>
      <c r="O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c r="BY875" s="56"/>
      <c r="BZ875" s="56"/>
      <c r="CA875" s="56"/>
      <c r="CB875" s="56"/>
      <c r="CC875" s="56"/>
      <c r="CD875" s="56"/>
      <c r="CE875" s="56"/>
      <c r="CF875" s="56"/>
      <c r="CG875" s="56"/>
      <c r="CH875" s="56"/>
      <c r="CI875" s="56"/>
      <c r="CJ875" s="56"/>
      <c r="CK875" s="56"/>
      <c r="CL875" s="56"/>
      <c r="CM875" s="56"/>
      <c r="CN875" s="56"/>
      <c r="CO875" s="56"/>
      <c r="CP875" s="56"/>
      <c r="CQ875" s="56"/>
      <c r="CR875" s="56"/>
      <c r="CS875" s="56"/>
      <c r="CT875" s="56"/>
      <c r="CU875" s="56"/>
      <c r="CV875" s="56"/>
      <c r="CW875" s="56"/>
      <c r="CX875" s="56"/>
      <c r="CY875" s="56"/>
      <c r="CZ875" s="56"/>
      <c r="DA875" s="56"/>
      <c r="DB875" s="56"/>
      <c r="DC875" s="56"/>
      <c r="DD875" s="56"/>
      <c r="DE875" s="56"/>
      <c r="DF875" s="56"/>
      <c r="DG875" s="56"/>
      <c r="DH875" s="56"/>
      <c r="DI875" s="56"/>
      <c r="DJ875" s="56"/>
      <c r="DK875" s="56"/>
      <c r="DL875" s="56"/>
      <c r="DM875" s="56"/>
      <c r="DN875" s="56"/>
      <c r="DO875" s="56"/>
      <c r="DP875" s="56"/>
      <c r="DQ875" s="56"/>
      <c r="DR875" s="56"/>
      <c r="DS875" s="56"/>
      <c r="DT875" s="56"/>
      <c r="DU875" s="56"/>
      <c r="DV875" s="56"/>
      <c r="DW875" s="56"/>
      <c r="DX875" s="56"/>
      <c r="DY875" s="56"/>
      <c r="DZ875" s="56"/>
      <c r="EA875" s="56"/>
      <c r="EB875" s="56"/>
      <c r="EC875" s="56"/>
      <c r="ED875" s="56"/>
      <c r="EE875" s="56"/>
      <c r="EF875" s="56"/>
      <c r="EG875" s="56"/>
      <c r="EH875" s="56"/>
      <c r="EI875" s="56"/>
      <c r="EJ875" s="56"/>
      <c r="EK875" s="56"/>
      <c r="EL875" s="56"/>
      <c r="EM875" s="56"/>
      <c r="EN875" s="56"/>
      <c r="EO875" s="56"/>
      <c r="EP875" s="56"/>
      <c r="EQ875" s="56"/>
      <c r="ER875" s="56"/>
      <c r="ES875" s="56"/>
      <c r="ET875" s="56"/>
      <c r="EU875" s="56"/>
      <c r="EV875" s="56"/>
      <c r="EW875" s="56"/>
      <c r="EX875" s="56"/>
      <c r="EY875" s="56"/>
      <c r="EZ875" s="56"/>
      <c r="FA875" s="56"/>
      <c r="FB875" s="56"/>
      <c r="FC875" s="56"/>
      <c r="FD875" s="56"/>
      <c r="FE875" s="56"/>
      <c r="FF875" s="56"/>
      <c r="FG875" s="56"/>
      <c r="FH875" s="56"/>
      <c r="FI875" s="56"/>
      <c r="FJ875" s="56"/>
      <c r="FK875" s="56"/>
      <c r="FL875" s="56"/>
      <c r="FM875" s="56"/>
      <c r="FN875" s="56"/>
      <c r="FO875" s="56"/>
      <c r="FP875" s="56"/>
      <c r="FQ875" s="56"/>
      <c r="FR875" s="56"/>
      <c r="FS875" s="56"/>
      <c r="FT875" s="56"/>
      <c r="FU875" s="56"/>
      <c r="FV875" s="56"/>
      <c r="FW875" s="56"/>
      <c r="FX875" s="56"/>
      <c r="FY875" s="56"/>
      <c r="FZ875" s="56"/>
      <c r="GA875" s="56"/>
      <c r="GB875" s="56"/>
      <c r="GC875" s="56"/>
      <c r="GD875" s="56"/>
      <c r="GE875" s="56"/>
      <c r="GF875" s="56"/>
      <c r="GG875" s="56"/>
      <c r="GH875" s="56"/>
      <c r="GI875" s="56"/>
      <c r="GJ875" s="56"/>
      <c r="GK875" s="56"/>
      <c r="GL875" s="56"/>
      <c r="GM875" s="56"/>
      <c r="GN875" s="56"/>
      <c r="GO875" s="56"/>
      <c r="GP875" s="56"/>
      <c r="GQ875" s="56"/>
      <c r="GR875" s="56"/>
      <c r="GS875" s="56"/>
      <c r="GT875" s="56"/>
      <c r="GU875" s="56"/>
      <c r="GV875" s="56"/>
      <c r="GW875" s="56"/>
      <c r="GX875" s="56"/>
      <c r="GY875" s="56"/>
      <c r="GZ875" s="56"/>
      <c r="HA875" s="56"/>
      <c r="HB875" s="56"/>
      <c r="HC875" s="56"/>
      <c r="HD875" s="56"/>
      <c r="HE875" s="56"/>
      <c r="HF875" s="56"/>
      <c r="HG875" s="56"/>
      <c r="HH875" s="56"/>
      <c r="HI875" s="56"/>
      <c r="HJ875" s="56"/>
      <c r="HK875" s="56"/>
      <c r="HL875" s="56"/>
      <c r="HM875" s="56"/>
      <c r="HN875" s="56"/>
      <c r="HO875" s="56"/>
      <c r="HP875" s="56"/>
      <c r="HQ875" s="56"/>
      <c r="HR875" s="56"/>
      <c r="HS875" s="56"/>
      <c r="HT875" s="56"/>
      <c r="HU875" s="56"/>
      <c r="HV875" s="56"/>
      <c r="HW875" s="56"/>
      <c r="HX875" s="56"/>
      <c r="HY875" s="56"/>
      <c r="HZ875" s="56"/>
      <c r="IA875" s="56"/>
      <c r="IB875" s="56"/>
      <c r="IC875" s="56"/>
      <c r="ID875" s="56"/>
      <c r="IE875" s="56"/>
      <c r="IF875" s="56"/>
      <c r="IG875" s="56"/>
      <c r="IH875" s="56"/>
      <c r="II875" s="56"/>
    </row>
    <row r="876" spans="3:243" x14ac:dyDescent="0.25">
      <c r="C876" s="56"/>
      <c r="D876" s="56"/>
      <c r="E876" s="56"/>
      <c r="F876" s="354"/>
      <c r="G876" s="354"/>
      <c r="H876" s="56"/>
      <c r="I876" s="56"/>
      <c r="J876" s="56"/>
      <c r="K876" s="56"/>
      <c r="L876" s="56"/>
      <c r="M876" s="598"/>
      <c r="N876" s="56"/>
      <c r="O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c r="BY876" s="56"/>
      <c r="BZ876" s="56"/>
      <c r="CA876" s="56"/>
      <c r="CB876" s="56"/>
      <c r="CC876" s="56"/>
      <c r="CD876" s="56"/>
      <c r="CE876" s="56"/>
      <c r="CF876" s="56"/>
      <c r="CG876" s="56"/>
      <c r="CH876" s="56"/>
      <c r="CI876" s="56"/>
      <c r="CJ876" s="56"/>
      <c r="CK876" s="56"/>
      <c r="CL876" s="56"/>
      <c r="CM876" s="56"/>
      <c r="CN876" s="56"/>
      <c r="CO876" s="56"/>
      <c r="CP876" s="56"/>
      <c r="CQ876" s="56"/>
      <c r="CR876" s="56"/>
      <c r="CS876" s="56"/>
      <c r="CT876" s="56"/>
      <c r="CU876" s="56"/>
      <c r="CV876" s="56"/>
      <c r="CW876" s="56"/>
      <c r="CX876" s="56"/>
      <c r="CY876" s="56"/>
      <c r="CZ876" s="56"/>
      <c r="DA876" s="56"/>
      <c r="DB876" s="56"/>
      <c r="DC876" s="56"/>
      <c r="DD876" s="56"/>
      <c r="DE876" s="56"/>
      <c r="DF876" s="56"/>
      <c r="DG876" s="56"/>
      <c r="DH876" s="56"/>
      <c r="DI876" s="56"/>
      <c r="DJ876" s="56"/>
      <c r="DK876" s="56"/>
      <c r="DL876" s="56"/>
      <c r="DM876" s="56"/>
      <c r="DN876" s="56"/>
      <c r="DO876" s="56"/>
      <c r="DP876" s="56"/>
      <c r="DQ876" s="56"/>
      <c r="DR876" s="56"/>
      <c r="DS876" s="56"/>
      <c r="DT876" s="56"/>
      <c r="DU876" s="56"/>
      <c r="DV876" s="56"/>
      <c r="DW876" s="56"/>
      <c r="DX876" s="56"/>
      <c r="DY876" s="56"/>
      <c r="DZ876" s="56"/>
      <c r="EA876" s="56"/>
      <c r="EB876" s="56"/>
      <c r="EC876" s="56"/>
      <c r="ED876" s="56"/>
      <c r="EE876" s="56"/>
      <c r="EF876" s="56"/>
      <c r="EG876" s="56"/>
      <c r="EH876" s="56"/>
      <c r="EI876" s="56"/>
      <c r="EJ876" s="56"/>
      <c r="EK876" s="56"/>
      <c r="EL876" s="56"/>
      <c r="EM876" s="56"/>
      <c r="EN876" s="56"/>
      <c r="EO876" s="56"/>
      <c r="EP876" s="56"/>
      <c r="EQ876" s="56"/>
      <c r="ER876" s="56"/>
      <c r="ES876" s="56"/>
      <c r="ET876" s="56"/>
      <c r="EU876" s="56"/>
      <c r="EV876" s="56"/>
      <c r="EW876" s="56"/>
      <c r="EX876" s="56"/>
      <c r="EY876" s="56"/>
      <c r="EZ876" s="56"/>
      <c r="FA876" s="56"/>
      <c r="FB876" s="56"/>
      <c r="FC876" s="56"/>
      <c r="FD876" s="56"/>
      <c r="FE876" s="56"/>
      <c r="FF876" s="56"/>
      <c r="FG876" s="56"/>
      <c r="FH876" s="56"/>
      <c r="FI876" s="56"/>
      <c r="FJ876" s="56"/>
      <c r="FK876" s="56"/>
      <c r="FL876" s="56"/>
      <c r="FM876" s="56"/>
      <c r="FN876" s="56"/>
      <c r="FO876" s="56"/>
      <c r="FP876" s="56"/>
      <c r="FQ876" s="56"/>
      <c r="FR876" s="56"/>
      <c r="FS876" s="56"/>
      <c r="FT876" s="56"/>
      <c r="FU876" s="56"/>
      <c r="FV876" s="56"/>
      <c r="FW876" s="56"/>
      <c r="FX876" s="56"/>
      <c r="FY876" s="56"/>
      <c r="FZ876" s="56"/>
      <c r="GA876" s="56"/>
      <c r="GB876" s="56"/>
      <c r="GC876" s="56"/>
      <c r="GD876" s="56"/>
      <c r="GE876" s="56"/>
      <c r="GF876" s="56"/>
      <c r="GG876" s="56"/>
      <c r="GH876" s="56"/>
      <c r="GI876" s="56"/>
      <c r="GJ876" s="56"/>
      <c r="GK876" s="56"/>
      <c r="GL876" s="56"/>
      <c r="GM876" s="56"/>
      <c r="GN876" s="56"/>
      <c r="GO876" s="56"/>
      <c r="GP876" s="56"/>
      <c r="GQ876" s="56"/>
      <c r="GR876" s="56"/>
      <c r="GS876" s="56"/>
      <c r="GT876" s="56"/>
      <c r="GU876" s="56"/>
      <c r="GV876" s="56"/>
      <c r="GW876" s="56"/>
      <c r="GX876" s="56"/>
      <c r="GY876" s="56"/>
      <c r="GZ876" s="56"/>
      <c r="HA876" s="56"/>
      <c r="HB876" s="56"/>
      <c r="HC876" s="56"/>
      <c r="HD876" s="56"/>
      <c r="HE876" s="56"/>
      <c r="HF876" s="56"/>
      <c r="HG876" s="56"/>
      <c r="HH876" s="56"/>
      <c r="HI876" s="56"/>
      <c r="HJ876" s="56"/>
      <c r="HK876" s="56"/>
      <c r="HL876" s="56"/>
      <c r="HM876" s="56"/>
      <c r="HN876" s="56"/>
      <c r="HO876" s="56"/>
      <c r="HP876" s="56"/>
      <c r="HQ876" s="56"/>
      <c r="HR876" s="56"/>
      <c r="HS876" s="56"/>
      <c r="HT876" s="56"/>
      <c r="HU876" s="56"/>
      <c r="HV876" s="56"/>
      <c r="HW876" s="56"/>
      <c r="HX876" s="56"/>
      <c r="HY876" s="56"/>
      <c r="HZ876" s="56"/>
      <c r="IA876" s="56"/>
      <c r="IB876" s="56"/>
      <c r="IC876" s="56"/>
      <c r="ID876" s="56"/>
      <c r="IE876" s="56"/>
      <c r="IF876" s="56"/>
      <c r="IG876" s="56"/>
      <c r="IH876" s="56"/>
      <c r="II876" s="56"/>
    </row>
    <row r="877" spans="3:243" x14ac:dyDescent="0.25">
      <c r="C877" s="56"/>
      <c r="D877" s="56"/>
      <c r="E877" s="56"/>
      <c r="F877" s="354"/>
      <c r="G877" s="354"/>
      <c r="H877" s="56"/>
      <c r="I877" s="56"/>
      <c r="J877" s="56"/>
      <c r="K877" s="56"/>
      <c r="L877" s="56"/>
      <c r="M877" s="598"/>
      <c r="N877" s="56"/>
      <c r="O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c r="BY877" s="56"/>
      <c r="BZ877" s="56"/>
      <c r="CA877" s="56"/>
      <c r="CB877" s="56"/>
      <c r="CC877" s="56"/>
      <c r="CD877" s="56"/>
      <c r="CE877" s="56"/>
      <c r="CF877" s="56"/>
      <c r="CG877" s="56"/>
      <c r="CH877" s="56"/>
      <c r="CI877" s="56"/>
      <c r="CJ877" s="56"/>
      <c r="CK877" s="56"/>
      <c r="CL877" s="56"/>
      <c r="CM877" s="56"/>
      <c r="CN877" s="56"/>
      <c r="CO877" s="56"/>
      <c r="CP877" s="56"/>
      <c r="CQ877" s="56"/>
      <c r="CR877" s="56"/>
      <c r="CS877" s="56"/>
      <c r="CT877" s="56"/>
      <c r="CU877" s="56"/>
      <c r="CV877" s="56"/>
      <c r="CW877" s="56"/>
      <c r="CX877" s="56"/>
      <c r="CY877" s="56"/>
      <c r="CZ877" s="56"/>
      <c r="DA877" s="56"/>
      <c r="DB877" s="56"/>
      <c r="DC877" s="56"/>
      <c r="DD877" s="56"/>
      <c r="DE877" s="56"/>
      <c r="DF877" s="56"/>
      <c r="DG877" s="56"/>
      <c r="DH877" s="56"/>
      <c r="DI877" s="56"/>
      <c r="DJ877" s="56"/>
      <c r="DK877" s="56"/>
      <c r="DL877" s="56"/>
      <c r="DM877" s="56"/>
      <c r="DN877" s="56"/>
      <c r="DO877" s="56"/>
      <c r="DP877" s="56"/>
      <c r="DQ877" s="56"/>
      <c r="DR877" s="56"/>
      <c r="DS877" s="56"/>
      <c r="DT877" s="56"/>
      <c r="DU877" s="56"/>
      <c r="DV877" s="56"/>
      <c r="DW877" s="56"/>
      <c r="DX877" s="56"/>
      <c r="DY877" s="56"/>
      <c r="DZ877" s="56"/>
      <c r="EA877" s="56"/>
      <c r="EB877" s="56"/>
      <c r="EC877" s="56"/>
      <c r="ED877" s="56"/>
      <c r="EE877" s="56"/>
      <c r="EF877" s="56"/>
      <c r="EG877" s="56"/>
      <c r="EH877" s="56"/>
      <c r="EI877" s="56"/>
      <c r="EJ877" s="56"/>
      <c r="EK877" s="56"/>
      <c r="EL877" s="56"/>
      <c r="EM877" s="56"/>
      <c r="EN877" s="56"/>
      <c r="EO877" s="56"/>
      <c r="EP877" s="56"/>
      <c r="EQ877" s="56"/>
      <c r="ER877" s="56"/>
      <c r="ES877" s="56"/>
      <c r="ET877" s="56"/>
      <c r="EU877" s="56"/>
      <c r="EV877" s="56"/>
      <c r="EW877" s="56"/>
      <c r="EX877" s="56"/>
      <c r="EY877" s="56"/>
      <c r="EZ877" s="56"/>
      <c r="FA877" s="56"/>
      <c r="FB877" s="56"/>
      <c r="FC877" s="56"/>
      <c r="FD877" s="56"/>
      <c r="FE877" s="56"/>
      <c r="FF877" s="56"/>
      <c r="FG877" s="56"/>
      <c r="FH877" s="56"/>
      <c r="FI877" s="56"/>
      <c r="FJ877" s="56"/>
      <c r="FK877" s="56"/>
      <c r="FL877" s="56"/>
      <c r="FM877" s="56"/>
      <c r="FN877" s="56"/>
      <c r="FO877" s="56"/>
      <c r="FP877" s="56"/>
      <c r="FQ877" s="56"/>
      <c r="FR877" s="56"/>
      <c r="FS877" s="56"/>
      <c r="FT877" s="56"/>
      <c r="FU877" s="56"/>
      <c r="FV877" s="56"/>
      <c r="FW877" s="56"/>
      <c r="FX877" s="56"/>
      <c r="FY877" s="56"/>
      <c r="FZ877" s="56"/>
      <c r="GA877" s="56"/>
      <c r="GB877" s="56"/>
      <c r="GC877" s="56"/>
      <c r="GD877" s="56"/>
      <c r="GE877" s="56"/>
      <c r="GF877" s="56"/>
      <c r="GG877" s="56"/>
      <c r="GH877" s="56"/>
      <c r="GI877" s="56"/>
      <c r="GJ877" s="56"/>
      <c r="GK877" s="56"/>
      <c r="GL877" s="56"/>
      <c r="GM877" s="56"/>
      <c r="GN877" s="56"/>
      <c r="GO877" s="56"/>
      <c r="GP877" s="56"/>
      <c r="GQ877" s="56"/>
      <c r="GR877" s="56"/>
      <c r="GS877" s="56"/>
      <c r="GT877" s="56"/>
      <c r="GU877" s="56"/>
      <c r="GV877" s="56"/>
      <c r="GW877" s="56"/>
      <c r="GX877" s="56"/>
      <c r="GY877" s="56"/>
      <c r="GZ877" s="56"/>
      <c r="HA877" s="56"/>
      <c r="HB877" s="56"/>
      <c r="HC877" s="56"/>
      <c r="HD877" s="56"/>
      <c r="HE877" s="56"/>
      <c r="HF877" s="56"/>
      <c r="HG877" s="56"/>
      <c r="HH877" s="56"/>
      <c r="HI877" s="56"/>
      <c r="HJ877" s="56"/>
      <c r="HK877" s="56"/>
      <c r="HL877" s="56"/>
      <c r="HM877" s="56"/>
      <c r="HN877" s="56"/>
      <c r="HO877" s="56"/>
      <c r="HP877" s="56"/>
      <c r="HQ877" s="56"/>
      <c r="HR877" s="56"/>
      <c r="HS877" s="56"/>
      <c r="HT877" s="56"/>
      <c r="HU877" s="56"/>
      <c r="HV877" s="56"/>
      <c r="HW877" s="56"/>
      <c r="HX877" s="56"/>
      <c r="HY877" s="56"/>
      <c r="HZ877" s="56"/>
      <c r="IA877" s="56"/>
      <c r="IB877" s="56"/>
      <c r="IC877" s="56"/>
      <c r="ID877" s="56"/>
      <c r="IE877" s="56"/>
      <c r="IF877" s="56"/>
      <c r="IG877" s="56"/>
      <c r="IH877" s="56"/>
      <c r="II877" s="56"/>
    </row>
    <row r="878" spans="3:243" x14ac:dyDescent="0.25">
      <c r="C878" s="56"/>
      <c r="D878" s="56"/>
      <c r="E878" s="56"/>
      <c r="F878" s="354"/>
      <c r="G878" s="354"/>
      <c r="H878" s="56"/>
      <c r="I878" s="56"/>
      <c r="J878" s="56"/>
      <c r="K878" s="56"/>
      <c r="L878" s="56"/>
      <c r="M878" s="598"/>
      <c r="N878" s="56"/>
      <c r="O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c r="BY878" s="56"/>
      <c r="BZ878" s="56"/>
      <c r="CA878" s="56"/>
      <c r="CB878" s="56"/>
      <c r="CC878" s="56"/>
      <c r="CD878" s="56"/>
      <c r="CE878" s="56"/>
      <c r="CF878" s="56"/>
      <c r="CG878" s="56"/>
      <c r="CH878" s="56"/>
      <c r="CI878" s="56"/>
      <c r="CJ878" s="56"/>
      <c r="CK878" s="56"/>
      <c r="CL878" s="56"/>
      <c r="CM878" s="56"/>
      <c r="CN878" s="56"/>
      <c r="CO878" s="56"/>
      <c r="CP878" s="56"/>
      <c r="CQ878" s="56"/>
      <c r="CR878" s="56"/>
      <c r="CS878" s="56"/>
      <c r="CT878" s="56"/>
      <c r="CU878" s="56"/>
      <c r="CV878" s="56"/>
      <c r="CW878" s="56"/>
      <c r="CX878" s="56"/>
      <c r="CY878" s="56"/>
      <c r="CZ878" s="56"/>
      <c r="DA878" s="56"/>
      <c r="DB878" s="56"/>
      <c r="DC878" s="56"/>
      <c r="DD878" s="56"/>
      <c r="DE878" s="56"/>
      <c r="DF878" s="56"/>
      <c r="DG878" s="56"/>
      <c r="DH878" s="56"/>
      <c r="DI878" s="56"/>
      <c r="DJ878" s="56"/>
      <c r="DK878" s="56"/>
      <c r="DL878" s="56"/>
      <c r="DM878" s="56"/>
      <c r="DN878" s="56"/>
      <c r="DO878" s="56"/>
      <c r="DP878" s="56"/>
      <c r="DQ878" s="56"/>
      <c r="DR878" s="56"/>
      <c r="DS878" s="56"/>
      <c r="DT878" s="56"/>
      <c r="DU878" s="56"/>
      <c r="DV878" s="56"/>
      <c r="DW878" s="56"/>
      <c r="DX878" s="56"/>
      <c r="DY878" s="56"/>
      <c r="DZ878" s="56"/>
      <c r="EA878" s="56"/>
      <c r="EB878" s="56"/>
      <c r="EC878" s="56"/>
      <c r="ED878" s="56"/>
      <c r="EE878" s="56"/>
      <c r="EF878" s="56"/>
      <c r="EG878" s="56"/>
      <c r="EH878" s="56"/>
      <c r="EI878" s="56"/>
      <c r="EJ878" s="56"/>
      <c r="EK878" s="56"/>
      <c r="EL878" s="56"/>
      <c r="EM878" s="56"/>
      <c r="EN878" s="56"/>
      <c r="EO878" s="56"/>
      <c r="EP878" s="56"/>
      <c r="EQ878" s="56"/>
      <c r="ER878" s="56"/>
      <c r="ES878" s="56"/>
      <c r="ET878" s="56"/>
      <c r="EU878" s="56"/>
      <c r="EV878" s="56"/>
      <c r="EW878" s="56"/>
      <c r="EX878" s="56"/>
      <c r="EY878" s="56"/>
      <c r="EZ878" s="56"/>
      <c r="FA878" s="56"/>
      <c r="FB878" s="56"/>
      <c r="FC878" s="56"/>
      <c r="FD878" s="56"/>
      <c r="FE878" s="56"/>
      <c r="FF878" s="56"/>
      <c r="FG878" s="56"/>
      <c r="FH878" s="56"/>
      <c r="FI878" s="56"/>
      <c r="FJ878" s="56"/>
      <c r="FK878" s="56"/>
      <c r="FL878" s="56"/>
      <c r="FM878" s="56"/>
      <c r="FN878" s="56"/>
      <c r="FO878" s="56"/>
      <c r="FP878" s="56"/>
      <c r="FQ878" s="56"/>
      <c r="FR878" s="56"/>
      <c r="FS878" s="56"/>
      <c r="FT878" s="56"/>
      <c r="FU878" s="56"/>
      <c r="FV878" s="56"/>
      <c r="FW878" s="56"/>
      <c r="FX878" s="56"/>
      <c r="FY878" s="56"/>
      <c r="FZ878" s="56"/>
      <c r="GA878" s="56"/>
      <c r="GB878" s="56"/>
      <c r="GC878" s="56"/>
      <c r="GD878" s="56"/>
      <c r="GE878" s="56"/>
      <c r="GF878" s="56"/>
      <c r="GG878" s="56"/>
      <c r="GH878" s="56"/>
      <c r="GI878" s="56"/>
      <c r="GJ878" s="56"/>
      <c r="GK878" s="56"/>
      <c r="GL878" s="56"/>
      <c r="GM878" s="56"/>
      <c r="GN878" s="56"/>
      <c r="GO878" s="56"/>
      <c r="GP878" s="56"/>
      <c r="GQ878" s="56"/>
      <c r="GR878" s="56"/>
      <c r="GS878" s="56"/>
      <c r="GT878" s="56"/>
      <c r="GU878" s="56"/>
      <c r="GV878" s="56"/>
      <c r="GW878" s="56"/>
      <c r="GX878" s="56"/>
      <c r="GY878" s="56"/>
      <c r="GZ878" s="56"/>
      <c r="HA878" s="56"/>
      <c r="HB878" s="56"/>
      <c r="HC878" s="56"/>
      <c r="HD878" s="56"/>
      <c r="HE878" s="56"/>
      <c r="HF878" s="56"/>
      <c r="HG878" s="56"/>
      <c r="HH878" s="56"/>
      <c r="HI878" s="56"/>
      <c r="HJ878" s="56"/>
      <c r="HK878" s="56"/>
      <c r="HL878" s="56"/>
      <c r="HM878" s="56"/>
      <c r="HN878" s="56"/>
      <c r="HO878" s="56"/>
      <c r="HP878" s="56"/>
      <c r="HQ878" s="56"/>
      <c r="HR878" s="56"/>
      <c r="HS878" s="56"/>
      <c r="HT878" s="56"/>
      <c r="HU878" s="56"/>
      <c r="HV878" s="56"/>
      <c r="HW878" s="56"/>
      <c r="HX878" s="56"/>
      <c r="HY878" s="56"/>
      <c r="HZ878" s="56"/>
      <c r="IA878" s="56"/>
      <c r="IB878" s="56"/>
      <c r="IC878" s="56"/>
      <c r="ID878" s="56"/>
      <c r="IE878" s="56"/>
      <c r="IF878" s="56"/>
      <c r="IG878" s="56"/>
      <c r="IH878" s="56"/>
      <c r="II878" s="56"/>
    </row>
    <row r="879" spans="3:243" x14ac:dyDescent="0.25">
      <c r="C879" s="56"/>
      <c r="D879" s="56"/>
      <c r="E879" s="56"/>
      <c r="F879" s="354"/>
      <c r="G879" s="354"/>
      <c r="H879" s="56"/>
      <c r="I879" s="56"/>
      <c r="J879" s="56"/>
      <c r="K879" s="56"/>
      <c r="L879" s="56"/>
      <c r="M879" s="598"/>
      <c r="N879" s="56"/>
      <c r="O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c r="BY879" s="56"/>
      <c r="BZ879" s="56"/>
      <c r="CA879" s="56"/>
      <c r="CB879" s="56"/>
      <c r="CC879" s="56"/>
      <c r="CD879" s="56"/>
      <c r="CE879" s="56"/>
      <c r="CF879" s="56"/>
      <c r="CG879" s="56"/>
      <c r="CH879" s="56"/>
      <c r="CI879" s="56"/>
      <c r="CJ879" s="56"/>
      <c r="CK879" s="56"/>
      <c r="CL879" s="56"/>
      <c r="CM879" s="56"/>
      <c r="CN879" s="56"/>
      <c r="CO879" s="56"/>
      <c r="CP879" s="56"/>
      <c r="CQ879" s="56"/>
      <c r="CR879" s="56"/>
      <c r="CS879" s="56"/>
      <c r="CT879" s="56"/>
      <c r="CU879" s="56"/>
      <c r="CV879" s="56"/>
      <c r="CW879" s="56"/>
      <c r="CX879" s="56"/>
      <c r="CY879" s="56"/>
      <c r="CZ879" s="56"/>
      <c r="DA879" s="56"/>
      <c r="DB879" s="56"/>
      <c r="DC879" s="56"/>
      <c r="DD879" s="56"/>
      <c r="DE879" s="56"/>
      <c r="DF879" s="56"/>
      <c r="DG879" s="56"/>
      <c r="DH879" s="56"/>
      <c r="DI879" s="56"/>
      <c r="DJ879" s="56"/>
      <c r="DK879" s="56"/>
      <c r="DL879" s="56"/>
      <c r="DM879" s="56"/>
      <c r="DN879" s="56"/>
      <c r="DO879" s="56"/>
      <c r="DP879" s="56"/>
      <c r="DQ879" s="56"/>
      <c r="DR879" s="56"/>
      <c r="DS879" s="56"/>
      <c r="DT879" s="56"/>
      <c r="DU879" s="56"/>
      <c r="DV879" s="56"/>
      <c r="DW879" s="56"/>
      <c r="DX879" s="56"/>
      <c r="DY879" s="56"/>
      <c r="DZ879" s="56"/>
      <c r="EA879" s="56"/>
      <c r="EB879" s="56"/>
      <c r="EC879" s="56"/>
      <c r="ED879" s="56"/>
      <c r="EE879" s="56"/>
      <c r="EF879" s="56"/>
      <c r="EG879" s="56"/>
      <c r="EH879" s="56"/>
      <c r="EI879" s="56"/>
      <c r="EJ879" s="56"/>
      <c r="EK879" s="56"/>
      <c r="EL879" s="56"/>
      <c r="EM879" s="56"/>
      <c r="EN879" s="56"/>
      <c r="EO879" s="56"/>
      <c r="EP879" s="56"/>
      <c r="EQ879" s="56"/>
      <c r="ER879" s="56"/>
      <c r="ES879" s="56"/>
      <c r="ET879" s="56"/>
      <c r="EU879" s="56"/>
      <c r="EV879" s="56"/>
      <c r="EW879" s="56"/>
      <c r="EX879" s="56"/>
      <c r="EY879" s="56"/>
      <c r="EZ879" s="56"/>
      <c r="FA879" s="56"/>
      <c r="FB879" s="56"/>
      <c r="FC879" s="56"/>
      <c r="FD879" s="56"/>
      <c r="FE879" s="56"/>
      <c r="FF879" s="56"/>
      <c r="FG879" s="56"/>
      <c r="FH879" s="56"/>
      <c r="FI879" s="56"/>
      <c r="FJ879" s="56"/>
      <c r="FK879" s="56"/>
      <c r="FL879" s="56"/>
      <c r="FM879" s="56"/>
      <c r="FN879" s="56"/>
      <c r="FO879" s="56"/>
      <c r="FP879" s="56"/>
      <c r="FQ879" s="56"/>
      <c r="FR879" s="56"/>
      <c r="FS879" s="56"/>
      <c r="FT879" s="56"/>
      <c r="FU879" s="56"/>
      <c r="FV879" s="56"/>
      <c r="FW879" s="56"/>
      <c r="FX879" s="56"/>
      <c r="FY879" s="56"/>
      <c r="FZ879" s="56"/>
      <c r="GA879" s="56"/>
      <c r="GB879" s="56"/>
      <c r="GC879" s="56"/>
      <c r="GD879" s="56"/>
      <c r="GE879" s="56"/>
      <c r="GF879" s="56"/>
      <c r="GG879" s="56"/>
      <c r="GH879" s="56"/>
      <c r="GI879" s="56"/>
      <c r="GJ879" s="56"/>
      <c r="GK879" s="56"/>
      <c r="GL879" s="56"/>
      <c r="GM879" s="56"/>
      <c r="GN879" s="56"/>
      <c r="GO879" s="56"/>
      <c r="GP879" s="56"/>
      <c r="GQ879" s="56"/>
      <c r="GR879" s="56"/>
      <c r="GS879" s="56"/>
      <c r="GT879" s="56"/>
      <c r="GU879" s="56"/>
      <c r="GV879" s="56"/>
      <c r="GW879" s="56"/>
      <c r="GX879" s="56"/>
      <c r="GY879" s="56"/>
      <c r="GZ879" s="56"/>
      <c r="HA879" s="56"/>
      <c r="HB879" s="56"/>
      <c r="HC879" s="56"/>
      <c r="HD879" s="56"/>
      <c r="HE879" s="56"/>
      <c r="HF879" s="56"/>
      <c r="HG879" s="56"/>
      <c r="HH879" s="56"/>
      <c r="HI879" s="56"/>
      <c r="HJ879" s="56"/>
      <c r="HK879" s="56"/>
      <c r="HL879" s="56"/>
      <c r="HM879" s="56"/>
      <c r="HN879" s="56"/>
      <c r="HO879" s="56"/>
      <c r="HP879" s="56"/>
      <c r="HQ879" s="56"/>
      <c r="HR879" s="56"/>
      <c r="HS879" s="56"/>
      <c r="HT879" s="56"/>
      <c r="HU879" s="56"/>
      <c r="HV879" s="56"/>
      <c r="HW879" s="56"/>
      <c r="HX879" s="56"/>
      <c r="HY879" s="56"/>
      <c r="HZ879" s="56"/>
      <c r="IA879" s="56"/>
      <c r="IB879" s="56"/>
      <c r="IC879" s="56"/>
      <c r="ID879" s="56"/>
      <c r="IE879" s="56"/>
      <c r="IF879" s="56"/>
      <c r="IG879" s="56"/>
      <c r="IH879" s="56"/>
      <c r="II879" s="56"/>
    </row>
    <row r="880" spans="3:243" x14ac:dyDescent="0.25">
      <c r="C880" s="56"/>
      <c r="D880" s="56"/>
      <c r="E880" s="56"/>
      <c r="F880" s="354"/>
      <c r="G880" s="354"/>
      <c r="H880" s="56"/>
      <c r="I880" s="56"/>
      <c r="J880" s="56"/>
      <c r="K880" s="56"/>
      <c r="L880" s="56"/>
      <c r="M880" s="598"/>
      <c r="N880" s="56"/>
      <c r="O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c r="BY880" s="56"/>
      <c r="BZ880" s="56"/>
      <c r="CA880" s="56"/>
      <c r="CB880" s="56"/>
      <c r="CC880" s="56"/>
      <c r="CD880" s="56"/>
      <c r="CE880" s="56"/>
      <c r="CF880" s="56"/>
      <c r="CG880" s="56"/>
      <c r="CH880" s="56"/>
      <c r="CI880" s="56"/>
      <c r="CJ880" s="56"/>
      <c r="CK880" s="56"/>
      <c r="CL880" s="56"/>
      <c r="CM880" s="56"/>
      <c r="CN880" s="56"/>
      <c r="CO880" s="56"/>
      <c r="CP880" s="56"/>
      <c r="CQ880" s="56"/>
      <c r="CR880" s="56"/>
      <c r="CS880" s="56"/>
      <c r="CT880" s="56"/>
      <c r="CU880" s="56"/>
      <c r="CV880" s="56"/>
      <c r="CW880" s="56"/>
      <c r="CX880" s="56"/>
      <c r="CY880" s="56"/>
      <c r="CZ880" s="56"/>
      <c r="DA880" s="56"/>
      <c r="DB880" s="56"/>
      <c r="DC880" s="56"/>
      <c r="DD880" s="56"/>
      <c r="DE880" s="56"/>
      <c r="DF880" s="56"/>
      <c r="DG880" s="56"/>
      <c r="DH880" s="56"/>
      <c r="DI880" s="56"/>
      <c r="DJ880" s="56"/>
      <c r="DK880" s="56"/>
      <c r="DL880" s="56"/>
      <c r="DM880" s="56"/>
      <c r="DN880" s="56"/>
      <c r="DO880" s="56"/>
      <c r="DP880" s="56"/>
      <c r="DQ880" s="56"/>
      <c r="DR880" s="56"/>
      <c r="DS880" s="56"/>
      <c r="DT880" s="56"/>
      <c r="DU880" s="56"/>
      <c r="DV880" s="56"/>
      <c r="DW880" s="56"/>
      <c r="DX880" s="56"/>
      <c r="DY880" s="56"/>
      <c r="DZ880" s="56"/>
      <c r="EA880" s="56"/>
      <c r="EB880" s="56"/>
      <c r="EC880" s="56"/>
      <c r="ED880" s="56"/>
      <c r="EE880" s="56"/>
      <c r="EF880" s="56"/>
      <c r="EG880" s="56"/>
      <c r="EH880" s="56"/>
      <c r="EI880" s="56"/>
      <c r="EJ880" s="56"/>
      <c r="EK880" s="56"/>
      <c r="EL880" s="56"/>
      <c r="EM880" s="56"/>
      <c r="EN880" s="56"/>
      <c r="EO880" s="56"/>
      <c r="EP880" s="56"/>
      <c r="EQ880" s="56"/>
      <c r="ER880" s="56"/>
      <c r="ES880" s="56"/>
      <c r="ET880" s="56"/>
      <c r="EU880" s="56"/>
      <c r="EV880" s="56"/>
      <c r="EW880" s="56"/>
      <c r="EX880" s="56"/>
      <c r="EY880" s="56"/>
      <c r="EZ880" s="56"/>
      <c r="FA880" s="56"/>
      <c r="FB880" s="56"/>
      <c r="FC880" s="56"/>
      <c r="FD880" s="56"/>
      <c r="FE880" s="56"/>
      <c r="FF880" s="56"/>
      <c r="FG880" s="56"/>
      <c r="FH880" s="56"/>
      <c r="FI880" s="56"/>
      <c r="FJ880" s="56"/>
      <c r="FK880" s="56"/>
      <c r="FL880" s="56"/>
      <c r="FM880" s="56"/>
      <c r="FN880" s="56"/>
      <c r="FO880" s="56"/>
      <c r="FP880" s="56"/>
      <c r="FQ880" s="56"/>
      <c r="FR880" s="56"/>
      <c r="FS880" s="56"/>
      <c r="FT880" s="56"/>
      <c r="FU880" s="56"/>
      <c r="FV880" s="56"/>
      <c r="FW880" s="56"/>
      <c r="FX880" s="56"/>
      <c r="FY880" s="56"/>
      <c r="FZ880" s="56"/>
      <c r="GA880" s="56"/>
      <c r="GB880" s="56"/>
      <c r="GC880" s="56"/>
      <c r="GD880" s="56"/>
      <c r="GE880" s="56"/>
      <c r="GF880" s="56"/>
      <c r="GG880" s="56"/>
      <c r="GH880" s="56"/>
      <c r="GI880" s="56"/>
      <c r="GJ880" s="56"/>
      <c r="GK880" s="56"/>
      <c r="GL880" s="56"/>
      <c r="GM880" s="56"/>
      <c r="GN880" s="56"/>
      <c r="GO880" s="56"/>
      <c r="GP880" s="56"/>
      <c r="GQ880" s="56"/>
      <c r="GR880" s="56"/>
      <c r="GS880" s="56"/>
      <c r="GT880" s="56"/>
      <c r="GU880" s="56"/>
      <c r="GV880" s="56"/>
      <c r="GW880" s="56"/>
      <c r="GX880" s="56"/>
      <c r="GY880" s="56"/>
      <c r="GZ880" s="56"/>
      <c r="HA880" s="56"/>
      <c r="HB880" s="56"/>
      <c r="HC880" s="56"/>
      <c r="HD880" s="56"/>
      <c r="HE880" s="56"/>
      <c r="HF880" s="56"/>
      <c r="HG880" s="56"/>
      <c r="HH880" s="56"/>
      <c r="HI880" s="56"/>
      <c r="HJ880" s="56"/>
      <c r="HK880" s="56"/>
      <c r="HL880" s="56"/>
      <c r="HM880" s="56"/>
      <c r="HN880" s="56"/>
      <c r="HO880" s="56"/>
      <c r="HP880" s="56"/>
      <c r="HQ880" s="56"/>
      <c r="HR880" s="56"/>
      <c r="HS880" s="56"/>
      <c r="HT880" s="56"/>
      <c r="HU880" s="56"/>
      <c r="HV880" s="56"/>
      <c r="HW880" s="56"/>
      <c r="HX880" s="56"/>
      <c r="HY880" s="56"/>
      <c r="HZ880" s="56"/>
      <c r="IA880" s="56"/>
      <c r="IB880" s="56"/>
      <c r="IC880" s="56"/>
      <c r="ID880" s="56"/>
      <c r="IE880" s="56"/>
      <c r="IF880" s="56"/>
      <c r="IG880" s="56"/>
      <c r="IH880" s="56"/>
      <c r="II880" s="56"/>
    </row>
    <row r="881" spans="3:243" x14ac:dyDescent="0.25">
      <c r="C881" s="56"/>
      <c r="D881" s="56"/>
      <c r="E881" s="56"/>
      <c r="F881" s="354"/>
      <c r="G881" s="354"/>
      <c r="H881" s="56"/>
      <c r="I881" s="56"/>
      <c r="J881" s="56"/>
      <c r="K881" s="56"/>
      <c r="L881" s="56"/>
      <c r="M881" s="598"/>
      <c r="N881" s="56"/>
      <c r="O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c r="BY881" s="56"/>
      <c r="BZ881" s="56"/>
      <c r="CA881" s="56"/>
      <c r="CB881" s="56"/>
      <c r="CC881" s="56"/>
      <c r="CD881" s="56"/>
      <c r="CE881" s="56"/>
      <c r="CF881" s="56"/>
      <c r="CG881" s="56"/>
      <c r="CH881" s="56"/>
      <c r="CI881" s="56"/>
      <c r="CJ881" s="56"/>
      <c r="CK881" s="56"/>
      <c r="CL881" s="56"/>
      <c r="CM881" s="56"/>
      <c r="CN881" s="56"/>
      <c r="CO881" s="56"/>
      <c r="CP881" s="56"/>
      <c r="CQ881" s="56"/>
      <c r="CR881" s="56"/>
      <c r="CS881" s="56"/>
      <c r="CT881" s="56"/>
      <c r="CU881" s="56"/>
      <c r="CV881" s="56"/>
      <c r="CW881" s="56"/>
      <c r="CX881" s="56"/>
      <c r="CY881" s="56"/>
      <c r="CZ881" s="56"/>
      <c r="DA881" s="56"/>
      <c r="DB881" s="56"/>
      <c r="DC881" s="56"/>
      <c r="DD881" s="56"/>
      <c r="DE881" s="56"/>
      <c r="DF881" s="56"/>
      <c r="DG881" s="56"/>
      <c r="DH881" s="56"/>
      <c r="DI881" s="56"/>
      <c r="DJ881" s="56"/>
      <c r="DK881" s="56"/>
      <c r="DL881" s="56"/>
      <c r="DM881" s="56"/>
      <c r="DN881" s="56"/>
      <c r="DO881" s="56"/>
      <c r="DP881" s="56"/>
      <c r="DQ881" s="56"/>
      <c r="DR881" s="56"/>
      <c r="DS881" s="56"/>
      <c r="DT881" s="56"/>
      <c r="DU881" s="56"/>
      <c r="DV881" s="56"/>
      <c r="DW881" s="56"/>
      <c r="DX881" s="56"/>
      <c r="DY881" s="56"/>
      <c r="DZ881" s="56"/>
      <c r="EA881" s="56"/>
      <c r="EB881" s="56"/>
      <c r="EC881" s="56"/>
      <c r="ED881" s="56"/>
      <c r="EE881" s="56"/>
      <c r="EF881" s="56"/>
      <c r="EG881" s="56"/>
      <c r="EH881" s="56"/>
      <c r="EI881" s="56"/>
      <c r="EJ881" s="56"/>
      <c r="EK881" s="56"/>
      <c r="EL881" s="56"/>
      <c r="EM881" s="56"/>
      <c r="EN881" s="56"/>
      <c r="EO881" s="56"/>
      <c r="EP881" s="56"/>
      <c r="EQ881" s="56"/>
      <c r="ER881" s="56"/>
      <c r="ES881" s="56"/>
      <c r="ET881" s="56"/>
      <c r="EU881" s="56"/>
      <c r="EV881" s="56"/>
      <c r="EW881" s="56"/>
      <c r="EX881" s="56"/>
      <c r="EY881" s="56"/>
      <c r="EZ881" s="56"/>
      <c r="FA881" s="56"/>
      <c r="FB881" s="56"/>
      <c r="FC881" s="56"/>
      <c r="FD881" s="56"/>
      <c r="FE881" s="56"/>
      <c r="FF881" s="56"/>
      <c r="FG881" s="56"/>
      <c r="FH881" s="56"/>
      <c r="FI881" s="56"/>
      <c r="FJ881" s="56"/>
      <c r="FK881" s="56"/>
      <c r="FL881" s="56"/>
      <c r="FM881" s="56"/>
      <c r="FN881" s="56"/>
      <c r="FO881" s="56"/>
      <c r="FP881" s="56"/>
      <c r="FQ881" s="56"/>
      <c r="FR881" s="56"/>
      <c r="FS881" s="56"/>
      <c r="FT881" s="56"/>
      <c r="FU881" s="56"/>
      <c r="FV881" s="56"/>
      <c r="FW881" s="56"/>
      <c r="FX881" s="56"/>
      <c r="FY881" s="56"/>
      <c r="FZ881" s="56"/>
      <c r="GA881" s="56"/>
      <c r="GB881" s="56"/>
      <c r="GC881" s="56"/>
      <c r="GD881" s="56"/>
      <c r="GE881" s="56"/>
      <c r="GF881" s="56"/>
      <c r="GG881" s="56"/>
      <c r="GH881" s="56"/>
      <c r="GI881" s="56"/>
      <c r="GJ881" s="56"/>
      <c r="GK881" s="56"/>
      <c r="GL881" s="56"/>
      <c r="GM881" s="56"/>
      <c r="GN881" s="56"/>
      <c r="GO881" s="56"/>
      <c r="GP881" s="56"/>
      <c r="GQ881" s="56"/>
      <c r="GR881" s="56"/>
      <c r="GS881" s="56"/>
      <c r="GT881" s="56"/>
      <c r="GU881" s="56"/>
      <c r="GV881" s="56"/>
      <c r="GW881" s="56"/>
      <c r="GX881" s="56"/>
      <c r="GY881" s="56"/>
      <c r="GZ881" s="56"/>
      <c r="HA881" s="56"/>
      <c r="HB881" s="56"/>
      <c r="HC881" s="56"/>
      <c r="HD881" s="56"/>
      <c r="HE881" s="56"/>
      <c r="HF881" s="56"/>
      <c r="HG881" s="56"/>
      <c r="HH881" s="56"/>
      <c r="HI881" s="56"/>
      <c r="HJ881" s="56"/>
      <c r="HK881" s="56"/>
      <c r="HL881" s="56"/>
      <c r="HM881" s="56"/>
      <c r="HN881" s="56"/>
      <c r="HO881" s="56"/>
      <c r="HP881" s="56"/>
      <c r="HQ881" s="56"/>
      <c r="HR881" s="56"/>
      <c r="HS881" s="56"/>
      <c r="HT881" s="56"/>
      <c r="HU881" s="56"/>
      <c r="HV881" s="56"/>
      <c r="HW881" s="56"/>
      <c r="HX881" s="56"/>
      <c r="HY881" s="56"/>
      <c r="HZ881" s="56"/>
      <c r="IA881" s="56"/>
      <c r="IB881" s="56"/>
      <c r="IC881" s="56"/>
      <c r="ID881" s="56"/>
      <c r="IE881" s="56"/>
      <c r="IF881" s="56"/>
      <c r="IG881" s="56"/>
      <c r="IH881" s="56"/>
      <c r="II881" s="56"/>
    </row>
    <row r="882" spans="3:243" x14ac:dyDescent="0.25">
      <c r="C882" s="56"/>
      <c r="D882" s="56"/>
      <c r="E882" s="56"/>
      <c r="F882" s="354"/>
      <c r="G882" s="354"/>
      <c r="H882" s="56"/>
      <c r="I882" s="56"/>
      <c r="J882" s="56"/>
      <c r="K882" s="56"/>
      <c r="L882" s="56"/>
      <c r="M882" s="598"/>
      <c r="N882" s="56"/>
      <c r="O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c r="BY882" s="56"/>
      <c r="BZ882" s="56"/>
      <c r="CA882" s="56"/>
      <c r="CB882" s="56"/>
      <c r="CC882" s="56"/>
      <c r="CD882" s="56"/>
      <c r="CE882" s="56"/>
      <c r="CF882" s="56"/>
      <c r="CG882" s="56"/>
      <c r="CH882" s="56"/>
      <c r="CI882" s="56"/>
      <c r="CJ882" s="56"/>
      <c r="CK882" s="56"/>
      <c r="CL882" s="56"/>
      <c r="CM882" s="56"/>
      <c r="CN882" s="56"/>
      <c r="CO882" s="56"/>
      <c r="CP882" s="56"/>
      <c r="CQ882" s="56"/>
      <c r="CR882" s="56"/>
      <c r="CS882" s="56"/>
      <c r="CT882" s="56"/>
      <c r="CU882" s="56"/>
      <c r="CV882" s="56"/>
      <c r="CW882" s="56"/>
      <c r="CX882" s="56"/>
      <c r="CY882" s="56"/>
      <c r="CZ882" s="56"/>
      <c r="DA882" s="56"/>
      <c r="DB882" s="56"/>
      <c r="DC882" s="56"/>
      <c r="DD882" s="56"/>
      <c r="DE882" s="56"/>
      <c r="DF882" s="56"/>
      <c r="DG882" s="56"/>
      <c r="DH882" s="56"/>
      <c r="DI882" s="56"/>
      <c r="DJ882" s="56"/>
      <c r="DK882" s="56"/>
      <c r="DL882" s="56"/>
      <c r="DM882" s="56"/>
      <c r="DN882" s="56"/>
      <c r="DO882" s="56"/>
      <c r="DP882" s="56"/>
      <c r="DQ882" s="56"/>
      <c r="DR882" s="56"/>
      <c r="DS882" s="56"/>
      <c r="DT882" s="56"/>
      <c r="DU882" s="56"/>
      <c r="DV882" s="56"/>
      <c r="DW882" s="56"/>
      <c r="DX882" s="56"/>
      <c r="DY882" s="56"/>
      <c r="DZ882" s="56"/>
      <c r="EA882" s="56"/>
      <c r="EB882" s="56"/>
      <c r="EC882" s="56"/>
      <c r="ED882" s="56"/>
      <c r="EE882" s="56"/>
      <c r="EF882" s="56"/>
      <c r="EG882" s="56"/>
      <c r="EH882" s="56"/>
      <c r="EI882" s="56"/>
      <c r="EJ882" s="56"/>
      <c r="EK882" s="56"/>
      <c r="EL882" s="56"/>
      <c r="EM882" s="56"/>
      <c r="EN882" s="56"/>
      <c r="EO882" s="56"/>
      <c r="EP882" s="56"/>
      <c r="EQ882" s="56"/>
      <c r="ER882" s="56"/>
      <c r="ES882" s="56"/>
      <c r="ET882" s="56"/>
      <c r="EU882" s="56"/>
      <c r="EV882" s="56"/>
      <c r="EW882" s="56"/>
      <c r="EX882" s="56"/>
      <c r="EY882" s="56"/>
      <c r="EZ882" s="56"/>
      <c r="FA882" s="56"/>
      <c r="FB882" s="56"/>
      <c r="FC882" s="56"/>
      <c r="FD882" s="56"/>
      <c r="FE882" s="56"/>
      <c r="FF882" s="56"/>
      <c r="FG882" s="56"/>
      <c r="FH882" s="56"/>
      <c r="FI882" s="56"/>
      <c r="FJ882" s="56"/>
      <c r="FK882" s="56"/>
      <c r="FL882" s="56"/>
      <c r="FM882" s="56"/>
      <c r="FN882" s="56"/>
      <c r="FO882" s="56"/>
      <c r="FP882" s="56"/>
      <c r="FQ882" s="56"/>
      <c r="FR882" s="56"/>
      <c r="FS882" s="56"/>
      <c r="FT882" s="56"/>
      <c r="FU882" s="56"/>
      <c r="FV882" s="56"/>
      <c r="FW882" s="56"/>
      <c r="FX882" s="56"/>
      <c r="FY882" s="56"/>
      <c r="FZ882" s="56"/>
      <c r="GA882" s="56"/>
      <c r="GB882" s="56"/>
      <c r="GC882" s="56"/>
      <c r="GD882" s="56"/>
      <c r="GE882" s="56"/>
      <c r="GF882" s="56"/>
      <c r="GG882" s="56"/>
      <c r="GH882" s="56"/>
      <c r="GI882" s="56"/>
      <c r="GJ882" s="56"/>
      <c r="GK882" s="56"/>
      <c r="GL882" s="56"/>
      <c r="GM882" s="56"/>
      <c r="GN882" s="56"/>
      <c r="GO882" s="56"/>
      <c r="GP882" s="56"/>
      <c r="GQ882" s="56"/>
      <c r="GR882" s="56"/>
      <c r="GS882" s="56"/>
      <c r="GT882" s="56"/>
      <c r="GU882" s="56"/>
      <c r="GV882" s="56"/>
      <c r="GW882" s="56"/>
      <c r="GX882" s="56"/>
      <c r="GY882" s="56"/>
      <c r="GZ882" s="56"/>
      <c r="HA882" s="56"/>
      <c r="HB882" s="56"/>
      <c r="HC882" s="56"/>
      <c r="HD882" s="56"/>
      <c r="HE882" s="56"/>
      <c r="HF882" s="56"/>
      <c r="HG882" s="56"/>
      <c r="HH882" s="56"/>
      <c r="HI882" s="56"/>
      <c r="HJ882" s="56"/>
      <c r="HK882" s="56"/>
      <c r="HL882" s="56"/>
      <c r="HM882" s="56"/>
      <c r="HN882" s="56"/>
      <c r="HO882" s="56"/>
      <c r="HP882" s="56"/>
      <c r="HQ882" s="56"/>
      <c r="HR882" s="56"/>
      <c r="HS882" s="56"/>
      <c r="HT882" s="56"/>
      <c r="HU882" s="56"/>
      <c r="HV882" s="56"/>
      <c r="HW882" s="56"/>
      <c r="HX882" s="56"/>
      <c r="HY882" s="56"/>
      <c r="HZ882" s="56"/>
      <c r="IA882" s="56"/>
      <c r="IB882" s="56"/>
      <c r="IC882" s="56"/>
      <c r="ID882" s="56"/>
      <c r="IE882" s="56"/>
      <c r="IF882" s="56"/>
      <c r="IG882" s="56"/>
      <c r="IH882" s="56"/>
      <c r="II882" s="56"/>
    </row>
    <row r="883" spans="3:243" x14ac:dyDescent="0.25">
      <c r="C883" s="56"/>
      <c r="D883" s="56"/>
      <c r="E883" s="56"/>
      <c r="F883" s="354"/>
      <c r="G883" s="354"/>
      <c r="H883" s="56"/>
      <c r="I883" s="56"/>
      <c r="J883" s="56"/>
      <c r="K883" s="56"/>
      <c r="L883" s="56"/>
      <c r="M883" s="598"/>
      <c r="N883" s="56"/>
      <c r="O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c r="BY883" s="56"/>
      <c r="BZ883" s="56"/>
      <c r="CA883" s="56"/>
      <c r="CB883" s="56"/>
      <c r="CC883" s="56"/>
      <c r="CD883" s="56"/>
      <c r="CE883" s="56"/>
      <c r="CF883" s="56"/>
      <c r="CG883" s="56"/>
      <c r="CH883" s="56"/>
      <c r="CI883" s="56"/>
      <c r="CJ883" s="56"/>
      <c r="CK883" s="56"/>
      <c r="CL883" s="56"/>
      <c r="CM883" s="56"/>
      <c r="CN883" s="56"/>
      <c r="CO883" s="56"/>
      <c r="CP883" s="56"/>
      <c r="CQ883" s="56"/>
      <c r="CR883" s="56"/>
      <c r="CS883" s="56"/>
      <c r="CT883" s="56"/>
      <c r="CU883" s="56"/>
      <c r="CV883" s="56"/>
      <c r="CW883" s="56"/>
      <c r="CX883" s="56"/>
      <c r="CY883" s="56"/>
      <c r="CZ883" s="56"/>
      <c r="DA883" s="56"/>
      <c r="DB883" s="56"/>
      <c r="DC883" s="56"/>
      <c r="DD883" s="56"/>
      <c r="DE883" s="56"/>
      <c r="DF883" s="56"/>
      <c r="DG883" s="56"/>
      <c r="DH883" s="56"/>
      <c r="DI883" s="56"/>
      <c r="DJ883" s="56"/>
      <c r="DK883" s="56"/>
      <c r="DL883" s="56"/>
      <c r="DM883" s="56"/>
      <c r="DN883" s="56"/>
      <c r="DO883" s="56"/>
      <c r="DP883" s="56"/>
      <c r="DQ883" s="56"/>
      <c r="DR883" s="56"/>
      <c r="DS883" s="56"/>
      <c r="DT883" s="56"/>
      <c r="DU883" s="56"/>
      <c r="DV883" s="56"/>
      <c r="DW883" s="56"/>
      <c r="DX883" s="56"/>
      <c r="DY883" s="56"/>
      <c r="DZ883" s="56"/>
      <c r="EA883" s="56"/>
      <c r="EB883" s="56"/>
      <c r="EC883" s="56"/>
      <c r="ED883" s="56"/>
      <c r="EE883" s="56"/>
      <c r="EF883" s="56"/>
      <c r="EG883" s="56"/>
      <c r="EH883" s="56"/>
      <c r="EI883" s="56"/>
      <c r="EJ883" s="56"/>
      <c r="EK883" s="56"/>
      <c r="EL883" s="56"/>
      <c r="EM883" s="56"/>
      <c r="EN883" s="56"/>
      <c r="EO883" s="56"/>
      <c r="EP883" s="56"/>
      <c r="EQ883" s="56"/>
      <c r="ER883" s="56"/>
      <c r="ES883" s="56"/>
      <c r="ET883" s="56"/>
      <c r="EU883" s="56"/>
      <c r="EV883" s="56"/>
      <c r="EW883" s="56"/>
      <c r="EX883" s="56"/>
      <c r="EY883" s="56"/>
      <c r="EZ883" s="56"/>
      <c r="FA883" s="56"/>
      <c r="FB883" s="56"/>
      <c r="FC883" s="56"/>
      <c r="FD883" s="56"/>
      <c r="FE883" s="56"/>
      <c r="FF883" s="56"/>
      <c r="FG883" s="56"/>
      <c r="FH883" s="56"/>
      <c r="FI883" s="56"/>
      <c r="FJ883" s="56"/>
      <c r="FK883" s="56"/>
      <c r="FL883" s="56"/>
      <c r="FM883" s="56"/>
      <c r="FN883" s="56"/>
      <c r="FO883" s="56"/>
      <c r="FP883" s="56"/>
      <c r="FQ883" s="56"/>
      <c r="FR883" s="56"/>
      <c r="FS883" s="56"/>
      <c r="FT883" s="56"/>
      <c r="FU883" s="56"/>
      <c r="FV883" s="56"/>
      <c r="FW883" s="56"/>
      <c r="FX883" s="56"/>
      <c r="FY883" s="56"/>
      <c r="FZ883" s="56"/>
      <c r="GA883" s="56"/>
      <c r="GB883" s="56"/>
      <c r="GC883" s="56"/>
      <c r="GD883" s="56"/>
      <c r="GE883" s="56"/>
      <c r="GF883" s="56"/>
      <c r="GG883" s="56"/>
      <c r="GH883" s="56"/>
      <c r="GI883" s="56"/>
      <c r="GJ883" s="56"/>
      <c r="GK883" s="56"/>
      <c r="GL883" s="56"/>
      <c r="GM883" s="56"/>
      <c r="GN883" s="56"/>
      <c r="GO883" s="56"/>
      <c r="GP883" s="56"/>
      <c r="GQ883" s="56"/>
      <c r="GR883" s="56"/>
      <c r="GS883" s="56"/>
      <c r="GT883" s="56"/>
      <c r="GU883" s="56"/>
      <c r="GV883" s="56"/>
      <c r="GW883" s="56"/>
      <c r="GX883" s="56"/>
      <c r="GY883" s="56"/>
      <c r="GZ883" s="56"/>
      <c r="HA883" s="56"/>
      <c r="HB883" s="56"/>
      <c r="HC883" s="56"/>
      <c r="HD883" s="56"/>
      <c r="HE883" s="56"/>
      <c r="HF883" s="56"/>
      <c r="HG883" s="56"/>
      <c r="HH883" s="56"/>
      <c r="HI883" s="56"/>
      <c r="HJ883" s="56"/>
      <c r="HK883" s="56"/>
      <c r="HL883" s="56"/>
      <c r="HM883" s="56"/>
      <c r="HN883" s="56"/>
      <c r="HO883" s="56"/>
      <c r="HP883" s="56"/>
      <c r="HQ883" s="56"/>
      <c r="HR883" s="56"/>
      <c r="HS883" s="56"/>
      <c r="HT883" s="56"/>
      <c r="HU883" s="56"/>
      <c r="HV883" s="56"/>
      <c r="HW883" s="56"/>
      <c r="HX883" s="56"/>
      <c r="HY883" s="56"/>
      <c r="HZ883" s="56"/>
      <c r="IA883" s="56"/>
      <c r="IB883" s="56"/>
      <c r="IC883" s="56"/>
      <c r="ID883" s="56"/>
      <c r="IE883" s="56"/>
      <c r="IF883" s="56"/>
      <c r="IG883" s="56"/>
      <c r="IH883" s="56"/>
      <c r="II883" s="56"/>
    </row>
    <row r="884" spans="3:243" x14ac:dyDescent="0.25">
      <c r="C884" s="56"/>
      <c r="D884" s="56"/>
      <c r="E884" s="56"/>
      <c r="F884" s="354"/>
      <c r="G884" s="354"/>
      <c r="H884" s="56"/>
      <c r="I884" s="56"/>
      <c r="J884" s="56"/>
      <c r="K884" s="56"/>
      <c r="L884" s="56"/>
      <c r="M884" s="598"/>
      <c r="N884" s="56"/>
      <c r="O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c r="BY884" s="56"/>
      <c r="BZ884" s="56"/>
      <c r="CA884" s="56"/>
      <c r="CB884" s="56"/>
      <c r="CC884" s="56"/>
      <c r="CD884" s="56"/>
      <c r="CE884" s="56"/>
      <c r="CF884" s="56"/>
      <c r="CG884" s="56"/>
      <c r="CH884" s="56"/>
      <c r="CI884" s="56"/>
      <c r="CJ884" s="56"/>
      <c r="CK884" s="56"/>
      <c r="CL884" s="56"/>
      <c r="CM884" s="56"/>
      <c r="CN884" s="56"/>
      <c r="CO884" s="56"/>
      <c r="CP884" s="56"/>
      <c r="CQ884" s="56"/>
      <c r="CR884" s="56"/>
      <c r="CS884" s="56"/>
      <c r="CT884" s="56"/>
      <c r="CU884" s="56"/>
      <c r="CV884" s="56"/>
      <c r="CW884" s="56"/>
      <c r="CX884" s="56"/>
      <c r="CY884" s="56"/>
      <c r="CZ884" s="56"/>
      <c r="DA884" s="56"/>
      <c r="DB884" s="56"/>
      <c r="DC884" s="56"/>
      <c r="DD884" s="56"/>
      <c r="DE884" s="56"/>
      <c r="DF884" s="56"/>
      <c r="DG884" s="56"/>
      <c r="DH884" s="56"/>
      <c r="DI884" s="56"/>
      <c r="DJ884" s="56"/>
      <c r="DK884" s="56"/>
      <c r="DL884" s="56"/>
      <c r="DM884" s="56"/>
      <c r="DN884" s="56"/>
      <c r="DO884" s="56"/>
      <c r="DP884" s="56"/>
      <c r="DQ884" s="56"/>
      <c r="DR884" s="56"/>
      <c r="DS884" s="56"/>
      <c r="DT884" s="56"/>
      <c r="DU884" s="56"/>
      <c r="DV884" s="56"/>
      <c r="DW884" s="56"/>
      <c r="DX884" s="56"/>
      <c r="DY884" s="56"/>
      <c r="DZ884" s="56"/>
      <c r="EA884" s="56"/>
      <c r="EB884" s="56"/>
      <c r="EC884" s="56"/>
      <c r="ED884" s="56"/>
      <c r="EE884" s="56"/>
      <c r="EF884" s="56"/>
      <c r="EG884" s="56"/>
      <c r="EH884" s="56"/>
      <c r="EI884" s="56"/>
      <c r="EJ884" s="56"/>
      <c r="EK884" s="56"/>
      <c r="EL884" s="56"/>
      <c r="EM884" s="56"/>
      <c r="EN884" s="56"/>
      <c r="EO884" s="56"/>
      <c r="EP884" s="56"/>
      <c r="EQ884" s="56"/>
      <c r="ER884" s="56"/>
      <c r="ES884" s="56"/>
      <c r="ET884" s="56"/>
      <c r="EU884" s="56"/>
      <c r="EV884" s="56"/>
      <c r="EW884" s="56"/>
      <c r="EX884" s="56"/>
      <c r="EY884" s="56"/>
      <c r="EZ884" s="56"/>
      <c r="FA884" s="56"/>
      <c r="FB884" s="56"/>
      <c r="FC884" s="56"/>
      <c r="FD884" s="56"/>
      <c r="FE884" s="56"/>
      <c r="FF884" s="56"/>
      <c r="FG884" s="56"/>
      <c r="FH884" s="56"/>
      <c r="FI884" s="56"/>
      <c r="FJ884" s="56"/>
      <c r="FK884" s="56"/>
      <c r="FL884" s="56"/>
      <c r="FM884" s="56"/>
      <c r="FN884" s="56"/>
      <c r="FO884" s="56"/>
      <c r="FP884" s="56"/>
      <c r="FQ884" s="56"/>
      <c r="FR884" s="56"/>
      <c r="FS884" s="56"/>
      <c r="FT884" s="56"/>
      <c r="FU884" s="56"/>
      <c r="FV884" s="56"/>
      <c r="FW884" s="56"/>
      <c r="FX884" s="56"/>
      <c r="FY884" s="56"/>
      <c r="FZ884" s="56"/>
      <c r="GA884" s="56"/>
      <c r="GB884" s="56"/>
      <c r="GC884" s="56"/>
      <c r="GD884" s="56"/>
      <c r="GE884" s="56"/>
      <c r="GF884" s="56"/>
      <c r="GG884" s="56"/>
      <c r="GH884" s="56"/>
      <c r="GI884" s="56"/>
      <c r="GJ884" s="56"/>
      <c r="GK884" s="56"/>
      <c r="GL884" s="56"/>
      <c r="GM884" s="56"/>
      <c r="GN884" s="56"/>
      <c r="GO884" s="56"/>
      <c r="GP884" s="56"/>
      <c r="GQ884" s="56"/>
      <c r="GR884" s="56"/>
      <c r="GS884" s="56"/>
      <c r="GT884" s="56"/>
      <c r="GU884" s="56"/>
      <c r="GV884" s="56"/>
      <c r="GW884" s="56"/>
      <c r="GX884" s="56"/>
      <c r="GY884" s="56"/>
      <c r="GZ884" s="56"/>
      <c r="HA884" s="56"/>
      <c r="HB884" s="56"/>
      <c r="HC884" s="56"/>
      <c r="HD884" s="56"/>
      <c r="HE884" s="56"/>
      <c r="HF884" s="56"/>
      <c r="HG884" s="56"/>
      <c r="HH884" s="56"/>
      <c r="HI884" s="56"/>
      <c r="HJ884" s="56"/>
      <c r="HK884" s="56"/>
      <c r="HL884" s="56"/>
      <c r="HM884" s="56"/>
      <c r="HN884" s="56"/>
      <c r="HO884" s="56"/>
      <c r="HP884" s="56"/>
      <c r="HQ884" s="56"/>
      <c r="HR884" s="56"/>
      <c r="HS884" s="56"/>
      <c r="HT884" s="56"/>
      <c r="HU884" s="56"/>
      <c r="HV884" s="56"/>
      <c r="HW884" s="56"/>
      <c r="HX884" s="56"/>
      <c r="HY884" s="56"/>
      <c r="HZ884" s="56"/>
      <c r="IA884" s="56"/>
      <c r="IB884" s="56"/>
      <c r="IC884" s="56"/>
      <c r="ID884" s="56"/>
      <c r="IE884" s="56"/>
      <c r="IF884" s="56"/>
      <c r="IG884" s="56"/>
      <c r="IH884" s="56"/>
      <c r="II884" s="56"/>
    </row>
    <row r="885" spans="3:243" x14ac:dyDescent="0.25">
      <c r="C885" s="56"/>
      <c r="D885" s="56"/>
      <c r="E885" s="56"/>
      <c r="F885" s="354"/>
      <c r="G885" s="354"/>
      <c r="H885" s="56"/>
      <c r="I885" s="56"/>
      <c r="J885" s="56"/>
      <c r="K885" s="56"/>
      <c r="L885" s="56"/>
      <c r="M885" s="598"/>
      <c r="N885" s="56"/>
      <c r="O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c r="BY885" s="56"/>
      <c r="BZ885" s="56"/>
      <c r="CA885" s="56"/>
      <c r="CB885" s="56"/>
      <c r="CC885" s="56"/>
      <c r="CD885" s="56"/>
      <c r="CE885" s="56"/>
      <c r="CF885" s="56"/>
      <c r="CG885" s="56"/>
      <c r="CH885" s="56"/>
      <c r="CI885" s="56"/>
      <c r="CJ885" s="56"/>
      <c r="CK885" s="56"/>
      <c r="CL885" s="56"/>
      <c r="CM885" s="56"/>
      <c r="CN885" s="56"/>
      <c r="CO885" s="56"/>
      <c r="CP885" s="56"/>
      <c r="CQ885" s="56"/>
      <c r="CR885" s="56"/>
      <c r="CS885" s="56"/>
      <c r="CT885" s="56"/>
      <c r="CU885" s="56"/>
      <c r="CV885" s="56"/>
      <c r="CW885" s="56"/>
      <c r="CX885" s="56"/>
      <c r="CY885" s="56"/>
      <c r="CZ885" s="56"/>
      <c r="DA885" s="56"/>
      <c r="DB885" s="56"/>
      <c r="DC885" s="56"/>
      <c r="DD885" s="56"/>
      <c r="DE885" s="56"/>
      <c r="DF885" s="56"/>
      <c r="DG885" s="56"/>
      <c r="DH885" s="56"/>
      <c r="DI885" s="56"/>
      <c r="DJ885" s="56"/>
      <c r="DK885" s="56"/>
      <c r="DL885" s="56"/>
      <c r="DM885" s="56"/>
      <c r="DN885" s="56"/>
      <c r="DO885" s="56"/>
      <c r="DP885" s="56"/>
      <c r="DQ885" s="56"/>
      <c r="DR885" s="56"/>
      <c r="DS885" s="56"/>
      <c r="DT885" s="56"/>
      <c r="DU885" s="56"/>
      <c r="DV885" s="56"/>
      <c r="DW885" s="56"/>
      <c r="DX885" s="56"/>
      <c r="DY885" s="56"/>
      <c r="DZ885" s="56"/>
      <c r="EA885" s="56"/>
      <c r="EB885" s="56"/>
      <c r="EC885" s="56"/>
      <c r="ED885" s="56"/>
      <c r="EE885" s="56"/>
      <c r="EF885" s="56"/>
      <c r="EG885" s="56"/>
      <c r="EH885" s="56"/>
      <c r="EI885" s="56"/>
      <c r="EJ885" s="56"/>
      <c r="EK885" s="56"/>
      <c r="EL885" s="56"/>
      <c r="EM885" s="56"/>
      <c r="EN885" s="56"/>
      <c r="EO885" s="56"/>
      <c r="EP885" s="56"/>
      <c r="EQ885" s="56"/>
      <c r="ER885" s="56"/>
      <c r="ES885" s="56"/>
      <c r="ET885" s="56"/>
      <c r="EU885" s="56"/>
      <c r="EV885" s="56"/>
      <c r="EW885" s="56"/>
      <c r="EX885" s="56"/>
      <c r="EY885" s="56"/>
      <c r="EZ885" s="56"/>
      <c r="FA885" s="56"/>
      <c r="FB885" s="56"/>
      <c r="FC885" s="56"/>
      <c r="FD885" s="56"/>
      <c r="FE885" s="56"/>
      <c r="FF885" s="56"/>
      <c r="FG885" s="56"/>
      <c r="FH885" s="56"/>
      <c r="FI885" s="56"/>
      <c r="FJ885" s="56"/>
      <c r="FK885" s="56"/>
      <c r="FL885" s="56"/>
      <c r="FM885" s="56"/>
      <c r="FN885" s="56"/>
      <c r="FO885" s="56"/>
      <c r="FP885" s="56"/>
      <c r="FQ885" s="56"/>
      <c r="FR885" s="56"/>
      <c r="FS885" s="56"/>
      <c r="FT885" s="56"/>
      <c r="FU885" s="56"/>
      <c r="FV885" s="56"/>
      <c r="FW885" s="56"/>
      <c r="FX885" s="56"/>
      <c r="FY885" s="56"/>
      <c r="FZ885" s="56"/>
      <c r="GA885" s="56"/>
      <c r="GB885" s="56"/>
      <c r="GC885" s="56"/>
      <c r="GD885" s="56"/>
      <c r="GE885" s="56"/>
      <c r="GF885" s="56"/>
      <c r="GG885" s="56"/>
      <c r="GH885" s="56"/>
      <c r="GI885" s="56"/>
      <c r="GJ885" s="56"/>
      <c r="GK885" s="56"/>
      <c r="GL885" s="56"/>
      <c r="GM885" s="56"/>
      <c r="GN885" s="56"/>
      <c r="GO885" s="56"/>
      <c r="GP885" s="56"/>
      <c r="GQ885" s="56"/>
      <c r="GR885" s="56"/>
      <c r="GS885" s="56"/>
      <c r="GT885" s="56"/>
      <c r="GU885" s="56"/>
      <c r="GV885" s="56"/>
      <c r="GW885" s="56"/>
      <c r="GX885" s="56"/>
      <c r="GY885" s="56"/>
      <c r="GZ885" s="56"/>
      <c r="HA885" s="56"/>
      <c r="HB885" s="56"/>
      <c r="HC885" s="56"/>
      <c r="HD885" s="56"/>
      <c r="HE885" s="56"/>
      <c r="HF885" s="56"/>
      <c r="HG885" s="56"/>
      <c r="HH885" s="56"/>
      <c r="HI885" s="56"/>
      <c r="HJ885" s="56"/>
      <c r="HK885" s="56"/>
      <c r="HL885" s="56"/>
      <c r="HM885" s="56"/>
      <c r="HN885" s="56"/>
      <c r="HO885" s="56"/>
      <c r="HP885" s="56"/>
      <c r="HQ885" s="56"/>
      <c r="HR885" s="56"/>
      <c r="HS885" s="56"/>
      <c r="HT885" s="56"/>
      <c r="HU885" s="56"/>
      <c r="HV885" s="56"/>
      <c r="HW885" s="56"/>
      <c r="HX885" s="56"/>
      <c r="HY885" s="56"/>
      <c r="HZ885" s="56"/>
      <c r="IA885" s="56"/>
      <c r="IB885" s="56"/>
      <c r="IC885" s="56"/>
      <c r="ID885" s="56"/>
      <c r="IE885" s="56"/>
      <c r="IF885" s="56"/>
      <c r="IG885" s="56"/>
      <c r="IH885" s="56"/>
      <c r="II885" s="56"/>
    </row>
    <row r="886" spans="3:243" x14ac:dyDescent="0.25">
      <c r="C886" s="56"/>
      <c r="D886" s="56"/>
      <c r="E886" s="56"/>
      <c r="F886" s="354"/>
      <c r="G886" s="354"/>
      <c r="H886" s="56"/>
      <c r="I886" s="56"/>
      <c r="J886" s="56"/>
      <c r="K886" s="56"/>
      <c r="L886" s="56"/>
      <c r="M886" s="598"/>
      <c r="N886" s="56"/>
      <c r="O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c r="BY886" s="56"/>
      <c r="BZ886" s="56"/>
      <c r="CA886" s="56"/>
      <c r="CB886" s="56"/>
      <c r="CC886" s="56"/>
      <c r="CD886" s="56"/>
      <c r="CE886" s="56"/>
      <c r="CF886" s="56"/>
      <c r="CG886" s="56"/>
      <c r="CH886" s="56"/>
      <c r="CI886" s="56"/>
      <c r="CJ886" s="56"/>
      <c r="CK886" s="56"/>
      <c r="CL886" s="56"/>
      <c r="CM886" s="56"/>
      <c r="CN886" s="56"/>
      <c r="CO886" s="56"/>
      <c r="CP886" s="56"/>
      <c r="CQ886" s="56"/>
      <c r="CR886" s="56"/>
      <c r="CS886" s="56"/>
      <c r="CT886" s="56"/>
      <c r="CU886" s="56"/>
      <c r="CV886" s="56"/>
      <c r="CW886" s="56"/>
      <c r="CX886" s="56"/>
      <c r="CY886" s="56"/>
      <c r="CZ886" s="56"/>
      <c r="DA886" s="56"/>
      <c r="DB886" s="56"/>
      <c r="DC886" s="56"/>
      <c r="DD886" s="56"/>
      <c r="DE886" s="56"/>
      <c r="DF886" s="56"/>
      <c r="DG886" s="56"/>
      <c r="DH886" s="56"/>
      <c r="DI886" s="56"/>
      <c r="DJ886" s="56"/>
      <c r="DK886" s="56"/>
      <c r="DL886" s="56"/>
      <c r="DM886" s="56"/>
      <c r="DN886" s="56"/>
      <c r="DO886" s="56"/>
      <c r="DP886" s="56"/>
      <c r="DQ886" s="56"/>
      <c r="DR886" s="56"/>
      <c r="DS886" s="56"/>
      <c r="DT886" s="56"/>
      <c r="DU886" s="56"/>
      <c r="DV886" s="56"/>
      <c r="DW886" s="56"/>
      <c r="DX886" s="56"/>
      <c r="DY886" s="56"/>
      <c r="DZ886" s="56"/>
      <c r="EA886" s="56"/>
      <c r="EB886" s="56"/>
      <c r="EC886" s="56"/>
      <c r="ED886" s="56"/>
      <c r="EE886" s="56"/>
      <c r="EF886" s="56"/>
      <c r="EG886" s="56"/>
      <c r="EH886" s="56"/>
      <c r="EI886" s="56"/>
      <c r="EJ886" s="56"/>
      <c r="EK886" s="56"/>
      <c r="EL886" s="56"/>
      <c r="EM886" s="56"/>
      <c r="EN886" s="56"/>
      <c r="EO886" s="56"/>
      <c r="EP886" s="56"/>
      <c r="EQ886" s="56"/>
      <c r="ER886" s="56"/>
      <c r="ES886" s="56"/>
      <c r="ET886" s="56"/>
      <c r="EU886" s="56"/>
      <c r="EV886" s="56"/>
      <c r="EW886" s="56"/>
      <c r="EX886" s="56"/>
      <c r="EY886" s="56"/>
      <c r="EZ886" s="56"/>
      <c r="FA886" s="56"/>
      <c r="FB886" s="56"/>
      <c r="FC886" s="56"/>
      <c r="FD886" s="56"/>
      <c r="FE886" s="56"/>
      <c r="FF886" s="56"/>
      <c r="FG886" s="56"/>
      <c r="FH886" s="56"/>
      <c r="FI886" s="56"/>
      <c r="FJ886" s="56"/>
      <c r="FK886" s="56"/>
      <c r="FL886" s="56"/>
      <c r="FM886" s="56"/>
      <c r="FN886" s="56"/>
      <c r="FO886" s="56"/>
      <c r="FP886" s="56"/>
      <c r="FQ886" s="56"/>
      <c r="FR886" s="56"/>
      <c r="FS886" s="56"/>
      <c r="FT886" s="56"/>
      <c r="FU886" s="56"/>
      <c r="FV886" s="56"/>
      <c r="FW886" s="56"/>
      <c r="FX886" s="56"/>
      <c r="FY886" s="56"/>
      <c r="FZ886" s="56"/>
      <c r="GA886" s="56"/>
      <c r="GB886" s="56"/>
      <c r="GC886" s="56"/>
      <c r="GD886" s="56"/>
      <c r="GE886" s="56"/>
      <c r="GF886" s="56"/>
      <c r="GG886" s="56"/>
      <c r="GH886" s="56"/>
      <c r="GI886" s="56"/>
      <c r="GJ886" s="56"/>
      <c r="GK886" s="56"/>
      <c r="GL886" s="56"/>
      <c r="GM886" s="56"/>
      <c r="GN886" s="56"/>
      <c r="GO886" s="56"/>
      <c r="GP886" s="56"/>
      <c r="GQ886" s="56"/>
      <c r="GR886" s="56"/>
      <c r="GS886" s="56"/>
      <c r="GT886" s="56"/>
      <c r="GU886" s="56"/>
      <c r="GV886" s="56"/>
      <c r="GW886" s="56"/>
      <c r="GX886" s="56"/>
      <c r="GY886" s="56"/>
      <c r="GZ886" s="56"/>
      <c r="HA886" s="56"/>
      <c r="HB886" s="56"/>
      <c r="HC886" s="56"/>
      <c r="HD886" s="56"/>
      <c r="HE886" s="56"/>
      <c r="HF886" s="56"/>
      <c r="HG886" s="56"/>
      <c r="HH886" s="56"/>
      <c r="HI886" s="56"/>
      <c r="HJ886" s="56"/>
      <c r="HK886" s="56"/>
      <c r="HL886" s="56"/>
      <c r="HM886" s="56"/>
      <c r="HN886" s="56"/>
      <c r="HO886" s="56"/>
      <c r="HP886" s="56"/>
      <c r="HQ886" s="56"/>
      <c r="HR886" s="56"/>
      <c r="HS886" s="56"/>
      <c r="HT886" s="56"/>
      <c r="HU886" s="56"/>
      <c r="HV886" s="56"/>
      <c r="HW886" s="56"/>
      <c r="HX886" s="56"/>
      <c r="HY886" s="56"/>
      <c r="HZ886" s="56"/>
      <c r="IA886" s="56"/>
      <c r="IB886" s="56"/>
      <c r="IC886" s="56"/>
      <c r="ID886" s="56"/>
      <c r="IE886" s="56"/>
      <c r="IF886" s="56"/>
      <c r="IG886" s="56"/>
      <c r="IH886" s="56"/>
      <c r="II886" s="56"/>
    </row>
    <row r="887" spans="3:243" x14ac:dyDescent="0.25">
      <c r="C887" s="56"/>
      <c r="D887" s="56"/>
      <c r="E887" s="56"/>
      <c r="F887" s="354"/>
      <c r="G887" s="354"/>
      <c r="H887" s="56"/>
      <c r="I887" s="56"/>
      <c r="J887" s="56"/>
      <c r="K887" s="56"/>
      <c r="L887" s="56"/>
      <c r="M887" s="598"/>
      <c r="N887" s="56"/>
      <c r="O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c r="BY887" s="56"/>
      <c r="BZ887" s="56"/>
      <c r="CA887" s="56"/>
      <c r="CB887" s="56"/>
      <c r="CC887" s="56"/>
      <c r="CD887" s="56"/>
      <c r="CE887" s="56"/>
      <c r="CF887" s="56"/>
      <c r="CG887" s="56"/>
      <c r="CH887" s="56"/>
      <c r="CI887" s="56"/>
      <c r="CJ887" s="56"/>
      <c r="CK887" s="56"/>
      <c r="CL887" s="56"/>
      <c r="CM887" s="56"/>
      <c r="CN887" s="56"/>
      <c r="CO887" s="56"/>
      <c r="CP887" s="56"/>
      <c r="CQ887" s="56"/>
      <c r="CR887" s="56"/>
      <c r="CS887" s="56"/>
      <c r="CT887" s="56"/>
      <c r="CU887" s="56"/>
      <c r="CV887" s="56"/>
      <c r="CW887" s="56"/>
      <c r="CX887" s="56"/>
      <c r="CY887" s="56"/>
      <c r="CZ887" s="56"/>
      <c r="DA887" s="56"/>
      <c r="DB887" s="56"/>
      <c r="DC887" s="56"/>
      <c r="DD887" s="56"/>
      <c r="DE887" s="56"/>
      <c r="DF887" s="56"/>
      <c r="DG887" s="56"/>
      <c r="DH887" s="56"/>
      <c r="DI887" s="56"/>
      <c r="DJ887" s="56"/>
      <c r="DK887" s="56"/>
      <c r="DL887" s="56"/>
      <c r="DM887" s="56"/>
      <c r="DN887" s="56"/>
      <c r="DO887" s="56"/>
      <c r="DP887" s="56"/>
      <c r="DQ887" s="56"/>
      <c r="DR887" s="56"/>
      <c r="DS887" s="56"/>
      <c r="DT887" s="56"/>
      <c r="DU887" s="56"/>
      <c r="DV887" s="56"/>
      <c r="DW887" s="56"/>
      <c r="DX887" s="56"/>
      <c r="DY887" s="56"/>
      <c r="DZ887" s="56"/>
      <c r="EA887" s="56"/>
      <c r="EB887" s="56"/>
      <c r="EC887" s="56"/>
      <c r="ED887" s="56"/>
      <c r="EE887" s="56"/>
      <c r="EF887" s="56"/>
      <c r="EG887" s="56"/>
      <c r="EH887" s="56"/>
      <c r="EI887" s="56"/>
      <c r="EJ887" s="56"/>
      <c r="EK887" s="56"/>
      <c r="EL887" s="56"/>
      <c r="EM887" s="56"/>
      <c r="EN887" s="56"/>
      <c r="EO887" s="56"/>
      <c r="EP887" s="56"/>
      <c r="EQ887" s="56"/>
      <c r="ER887" s="56"/>
      <c r="ES887" s="56"/>
      <c r="ET887" s="56"/>
      <c r="EU887" s="56"/>
      <c r="EV887" s="56"/>
      <c r="EW887" s="56"/>
      <c r="EX887" s="56"/>
      <c r="EY887" s="56"/>
      <c r="EZ887" s="56"/>
      <c r="FA887" s="56"/>
      <c r="FB887" s="56"/>
      <c r="FC887" s="56"/>
      <c r="FD887" s="56"/>
      <c r="FE887" s="56"/>
      <c r="FF887" s="56"/>
      <c r="FG887" s="56"/>
      <c r="FH887" s="56"/>
      <c r="FI887" s="56"/>
      <c r="FJ887" s="56"/>
      <c r="FK887" s="56"/>
      <c r="FL887" s="56"/>
      <c r="FM887" s="56"/>
      <c r="FN887" s="56"/>
      <c r="FO887" s="56"/>
      <c r="FP887" s="56"/>
      <c r="FQ887" s="56"/>
      <c r="FR887" s="56"/>
      <c r="FS887" s="56"/>
      <c r="FT887" s="56"/>
      <c r="FU887" s="56"/>
      <c r="FV887" s="56"/>
      <c r="FW887" s="56"/>
      <c r="FX887" s="56"/>
      <c r="FY887" s="56"/>
      <c r="FZ887" s="56"/>
      <c r="GA887" s="56"/>
      <c r="GB887" s="56"/>
      <c r="GC887" s="56"/>
      <c r="GD887" s="56"/>
      <c r="GE887" s="56"/>
      <c r="GF887" s="56"/>
      <c r="GG887" s="56"/>
      <c r="GH887" s="56"/>
      <c r="GI887" s="56"/>
      <c r="GJ887" s="56"/>
      <c r="GK887" s="56"/>
      <c r="GL887" s="56"/>
      <c r="GM887" s="56"/>
      <c r="GN887" s="56"/>
      <c r="GO887" s="56"/>
      <c r="GP887" s="56"/>
      <c r="GQ887" s="56"/>
      <c r="GR887" s="56"/>
      <c r="GS887" s="56"/>
      <c r="GT887" s="56"/>
      <c r="GU887" s="56"/>
      <c r="GV887" s="56"/>
      <c r="GW887" s="56"/>
      <c r="GX887" s="56"/>
      <c r="GY887" s="56"/>
      <c r="GZ887" s="56"/>
      <c r="HA887" s="56"/>
      <c r="HB887" s="56"/>
      <c r="HC887" s="56"/>
      <c r="HD887" s="56"/>
      <c r="HE887" s="56"/>
      <c r="HF887" s="56"/>
      <c r="HG887" s="56"/>
      <c r="HH887" s="56"/>
      <c r="HI887" s="56"/>
      <c r="HJ887" s="56"/>
      <c r="HK887" s="56"/>
      <c r="HL887" s="56"/>
      <c r="HM887" s="56"/>
      <c r="HN887" s="56"/>
      <c r="HO887" s="56"/>
      <c r="HP887" s="56"/>
      <c r="HQ887" s="56"/>
      <c r="HR887" s="56"/>
      <c r="HS887" s="56"/>
      <c r="HT887" s="56"/>
      <c r="HU887" s="56"/>
      <c r="HV887" s="56"/>
      <c r="HW887" s="56"/>
      <c r="HX887" s="56"/>
      <c r="HY887" s="56"/>
      <c r="HZ887" s="56"/>
      <c r="IA887" s="56"/>
      <c r="IB887" s="56"/>
      <c r="IC887" s="56"/>
      <c r="ID887" s="56"/>
      <c r="IE887" s="56"/>
      <c r="IF887" s="56"/>
      <c r="IG887" s="56"/>
      <c r="IH887" s="56"/>
      <c r="II887" s="56"/>
    </row>
    <row r="888" spans="3:243" x14ac:dyDescent="0.25">
      <c r="C888" s="56"/>
      <c r="D888" s="56"/>
      <c r="E888" s="56"/>
      <c r="F888" s="354"/>
      <c r="G888" s="354"/>
      <c r="H888" s="56"/>
      <c r="I888" s="56"/>
      <c r="J888" s="56"/>
      <c r="K888" s="56"/>
      <c r="L888" s="56"/>
      <c r="M888" s="598"/>
      <c r="N888" s="56"/>
      <c r="O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c r="BY888" s="56"/>
      <c r="BZ888" s="56"/>
      <c r="CA888" s="56"/>
      <c r="CB888" s="56"/>
      <c r="CC888" s="56"/>
      <c r="CD888" s="56"/>
      <c r="CE888" s="56"/>
      <c r="CF888" s="56"/>
      <c r="CG888" s="56"/>
      <c r="CH888" s="56"/>
      <c r="CI888" s="56"/>
      <c r="CJ888" s="56"/>
      <c r="CK888" s="56"/>
      <c r="CL888" s="56"/>
      <c r="CM888" s="56"/>
      <c r="CN888" s="56"/>
      <c r="CO888" s="56"/>
      <c r="CP888" s="56"/>
      <c r="CQ888" s="56"/>
      <c r="CR888" s="56"/>
      <c r="CS888" s="56"/>
      <c r="CT888" s="56"/>
      <c r="CU888" s="56"/>
      <c r="CV888" s="56"/>
      <c r="CW888" s="56"/>
      <c r="CX888" s="56"/>
      <c r="CY888" s="56"/>
      <c r="CZ888" s="56"/>
      <c r="DA888" s="56"/>
      <c r="DB888" s="56"/>
      <c r="DC888" s="56"/>
      <c r="DD888" s="56"/>
      <c r="DE888" s="56"/>
      <c r="DF888" s="56"/>
      <c r="DG888" s="56"/>
      <c r="DH888" s="56"/>
      <c r="DI888" s="56"/>
      <c r="DJ888" s="56"/>
      <c r="DK888" s="56"/>
      <c r="DL888" s="56"/>
      <c r="DM888" s="56"/>
      <c r="DN888" s="56"/>
      <c r="DO888" s="56"/>
      <c r="DP888" s="56"/>
      <c r="DQ888" s="56"/>
      <c r="DR888" s="56"/>
      <c r="DS888" s="56"/>
      <c r="DT888" s="56"/>
      <c r="DU888" s="56"/>
      <c r="DV888" s="56"/>
      <c r="DW888" s="56"/>
      <c r="DX888" s="56"/>
      <c r="DY888" s="56"/>
      <c r="DZ888" s="56"/>
      <c r="EA888" s="56"/>
      <c r="EB888" s="56"/>
      <c r="EC888" s="56"/>
      <c r="ED888" s="56"/>
      <c r="EE888" s="56"/>
      <c r="EF888" s="56"/>
      <c r="EG888" s="56"/>
      <c r="EH888" s="56"/>
      <c r="EI888" s="56"/>
      <c r="EJ888" s="56"/>
      <c r="EK888" s="56"/>
      <c r="EL888" s="56"/>
      <c r="EM888" s="56"/>
      <c r="EN888" s="56"/>
      <c r="EO888" s="56"/>
      <c r="EP888" s="56"/>
      <c r="EQ888" s="56"/>
      <c r="ER888" s="56"/>
      <c r="ES888" s="56"/>
      <c r="ET888" s="56"/>
      <c r="EU888" s="56"/>
      <c r="EV888" s="56"/>
      <c r="EW888" s="56"/>
      <c r="EX888" s="56"/>
      <c r="EY888" s="56"/>
      <c r="EZ888" s="56"/>
      <c r="FA888" s="56"/>
      <c r="FB888" s="56"/>
      <c r="FC888" s="56"/>
      <c r="FD888" s="56"/>
      <c r="FE888" s="56"/>
      <c r="FF888" s="56"/>
      <c r="FG888" s="56"/>
      <c r="FH888" s="56"/>
      <c r="FI888" s="56"/>
      <c r="FJ888" s="56"/>
      <c r="FK888" s="56"/>
      <c r="FL888" s="56"/>
      <c r="FM888" s="56"/>
      <c r="FN888" s="56"/>
      <c r="FO888" s="56"/>
      <c r="FP888" s="56"/>
      <c r="FQ888" s="56"/>
      <c r="FR888" s="56"/>
      <c r="FS888" s="56"/>
      <c r="FT888" s="56"/>
      <c r="FU888" s="56"/>
      <c r="FV888" s="56"/>
      <c r="FW888" s="56"/>
      <c r="FX888" s="56"/>
      <c r="FY888" s="56"/>
      <c r="FZ888" s="56"/>
      <c r="GA888" s="56"/>
      <c r="GB888" s="56"/>
      <c r="GC888" s="56"/>
      <c r="GD888" s="56"/>
      <c r="GE888" s="56"/>
      <c r="GF888" s="56"/>
      <c r="GG888" s="56"/>
      <c r="GH888" s="56"/>
      <c r="GI888" s="56"/>
      <c r="GJ888" s="56"/>
      <c r="GK888" s="56"/>
      <c r="GL888" s="56"/>
      <c r="GM888" s="56"/>
      <c r="GN888" s="56"/>
      <c r="GO888" s="56"/>
      <c r="GP888" s="56"/>
      <c r="GQ888" s="56"/>
      <c r="GR888" s="56"/>
      <c r="GS888" s="56"/>
      <c r="GT888" s="56"/>
      <c r="GU888" s="56"/>
      <c r="GV888" s="56"/>
      <c r="GW888" s="56"/>
      <c r="GX888" s="56"/>
      <c r="GY888" s="56"/>
      <c r="GZ888" s="56"/>
      <c r="HA888" s="56"/>
      <c r="HB888" s="56"/>
      <c r="HC888" s="56"/>
      <c r="HD888" s="56"/>
      <c r="HE888" s="56"/>
      <c r="HF888" s="56"/>
      <c r="HG888" s="56"/>
      <c r="HH888" s="56"/>
      <c r="HI888" s="56"/>
      <c r="HJ888" s="56"/>
      <c r="HK888" s="56"/>
      <c r="HL888" s="56"/>
      <c r="HM888" s="56"/>
      <c r="HN888" s="56"/>
      <c r="HO888" s="56"/>
      <c r="HP888" s="56"/>
      <c r="HQ888" s="56"/>
      <c r="HR888" s="56"/>
      <c r="HS888" s="56"/>
      <c r="HT888" s="56"/>
      <c r="HU888" s="56"/>
      <c r="HV888" s="56"/>
      <c r="HW888" s="56"/>
      <c r="HX888" s="56"/>
      <c r="HY888" s="56"/>
      <c r="HZ888" s="56"/>
      <c r="IA888" s="56"/>
      <c r="IB888" s="56"/>
      <c r="IC888" s="56"/>
      <c r="ID888" s="56"/>
      <c r="IE888" s="56"/>
      <c r="IF888" s="56"/>
      <c r="IG888" s="56"/>
      <c r="IH888" s="56"/>
      <c r="II888" s="56"/>
    </row>
    <row r="889" spans="3:243" x14ac:dyDescent="0.25">
      <c r="C889" s="56"/>
      <c r="D889" s="56"/>
      <c r="E889" s="56"/>
      <c r="F889" s="354"/>
      <c r="G889" s="354"/>
      <c r="H889" s="56"/>
      <c r="I889" s="56"/>
      <c r="J889" s="56"/>
      <c r="K889" s="56"/>
      <c r="L889" s="56"/>
      <c r="M889" s="598"/>
      <c r="N889" s="56"/>
      <c r="O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c r="BY889" s="56"/>
      <c r="BZ889" s="56"/>
      <c r="CA889" s="56"/>
      <c r="CB889" s="56"/>
      <c r="CC889" s="56"/>
      <c r="CD889" s="56"/>
      <c r="CE889" s="56"/>
      <c r="CF889" s="56"/>
      <c r="CG889" s="56"/>
      <c r="CH889" s="56"/>
      <c r="CI889" s="56"/>
      <c r="CJ889" s="56"/>
      <c r="CK889" s="56"/>
      <c r="CL889" s="56"/>
      <c r="CM889" s="56"/>
      <c r="CN889" s="56"/>
      <c r="CO889" s="56"/>
      <c r="CP889" s="56"/>
      <c r="CQ889" s="56"/>
      <c r="CR889" s="56"/>
      <c r="CS889" s="56"/>
      <c r="CT889" s="56"/>
      <c r="CU889" s="56"/>
      <c r="CV889" s="56"/>
      <c r="CW889" s="56"/>
      <c r="CX889" s="56"/>
      <c r="CY889" s="56"/>
      <c r="CZ889" s="56"/>
      <c r="DA889" s="56"/>
      <c r="DB889" s="56"/>
      <c r="DC889" s="56"/>
      <c r="DD889" s="56"/>
      <c r="DE889" s="56"/>
      <c r="DF889" s="56"/>
      <c r="DG889" s="56"/>
      <c r="DH889" s="56"/>
      <c r="DI889" s="56"/>
      <c r="DJ889" s="56"/>
      <c r="DK889" s="56"/>
      <c r="DL889" s="56"/>
      <c r="DM889" s="56"/>
      <c r="DN889" s="56"/>
      <c r="DO889" s="56"/>
      <c r="DP889" s="56"/>
      <c r="DQ889" s="56"/>
      <c r="DR889" s="56"/>
      <c r="DS889" s="56"/>
      <c r="DT889" s="56"/>
      <c r="DU889" s="56"/>
      <c r="DV889" s="56"/>
      <c r="DW889" s="56"/>
      <c r="DX889" s="56"/>
      <c r="DY889" s="56"/>
      <c r="DZ889" s="56"/>
      <c r="EA889" s="56"/>
      <c r="EB889" s="56"/>
      <c r="EC889" s="56"/>
      <c r="ED889" s="56"/>
      <c r="EE889" s="56"/>
      <c r="EF889" s="56"/>
      <c r="EG889" s="56"/>
      <c r="EH889" s="56"/>
      <c r="EI889" s="56"/>
      <c r="EJ889" s="56"/>
      <c r="EK889" s="56"/>
      <c r="EL889" s="56"/>
      <c r="EM889" s="56"/>
      <c r="EN889" s="56"/>
      <c r="EO889" s="56"/>
      <c r="EP889" s="56"/>
      <c r="EQ889" s="56"/>
      <c r="ER889" s="56"/>
      <c r="ES889" s="56"/>
      <c r="ET889" s="56"/>
      <c r="EU889" s="56"/>
      <c r="EV889" s="56"/>
      <c r="EW889" s="56"/>
      <c r="EX889" s="56"/>
      <c r="EY889" s="56"/>
      <c r="EZ889" s="56"/>
      <c r="FA889" s="56"/>
      <c r="FB889" s="56"/>
      <c r="FC889" s="56"/>
      <c r="FD889" s="56"/>
      <c r="FE889" s="56"/>
      <c r="FF889" s="56"/>
      <c r="FG889" s="56"/>
      <c r="FH889" s="56"/>
      <c r="FI889" s="56"/>
      <c r="FJ889" s="56"/>
      <c r="FK889" s="56"/>
      <c r="FL889" s="56"/>
      <c r="FM889" s="56"/>
      <c r="FN889" s="56"/>
      <c r="FO889" s="56"/>
      <c r="FP889" s="56"/>
      <c r="FQ889" s="56"/>
      <c r="FR889" s="56"/>
      <c r="FS889" s="56"/>
      <c r="FT889" s="56"/>
      <c r="FU889" s="56"/>
      <c r="FV889" s="56"/>
      <c r="FW889" s="56"/>
      <c r="FX889" s="56"/>
      <c r="FY889" s="56"/>
      <c r="FZ889" s="56"/>
      <c r="GA889" s="56"/>
      <c r="GB889" s="56"/>
      <c r="GC889" s="56"/>
      <c r="GD889" s="56"/>
      <c r="GE889" s="56"/>
      <c r="GF889" s="56"/>
      <c r="GG889" s="56"/>
      <c r="GH889" s="56"/>
      <c r="GI889" s="56"/>
      <c r="GJ889" s="56"/>
      <c r="GK889" s="56"/>
      <c r="GL889" s="56"/>
      <c r="GM889" s="56"/>
      <c r="GN889" s="56"/>
      <c r="GO889" s="56"/>
      <c r="GP889" s="56"/>
      <c r="GQ889" s="56"/>
      <c r="GR889" s="56"/>
      <c r="GS889" s="56"/>
      <c r="GT889" s="56"/>
      <c r="GU889" s="56"/>
      <c r="GV889" s="56"/>
      <c r="GW889" s="56"/>
      <c r="GX889" s="56"/>
      <c r="GY889" s="56"/>
      <c r="GZ889" s="56"/>
      <c r="HA889" s="56"/>
      <c r="HB889" s="56"/>
      <c r="HC889" s="56"/>
      <c r="HD889" s="56"/>
      <c r="HE889" s="56"/>
      <c r="HF889" s="56"/>
      <c r="HG889" s="56"/>
      <c r="HH889" s="56"/>
      <c r="HI889" s="56"/>
      <c r="HJ889" s="56"/>
      <c r="HK889" s="56"/>
      <c r="HL889" s="56"/>
      <c r="HM889" s="56"/>
      <c r="HN889" s="56"/>
      <c r="HO889" s="56"/>
      <c r="HP889" s="56"/>
      <c r="HQ889" s="56"/>
      <c r="HR889" s="56"/>
      <c r="HS889" s="56"/>
      <c r="HT889" s="56"/>
      <c r="HU889" s="56"/>
      <c r="HV889" s="56"/>
      <c r="HW889" s="56"/>
      <c r="HX889" s="56"/>
      <c r="HY889" s="56"/>
      <c r="HZ889" s="56"/>
      <c r="IA889" s="56"/>
      <c r="IB889" s="56"/>
      <c r="IC889" s="56"/>
      <c r="ID889" s="56"/>
      <c r="IE889" s="56"/>
      <c r="IF889" s="56"/>
      <c r="IG889" s="56"/>
      <c r="IH889" s="56"/>
      <c r="II889" s="56"/>
    </row>
    <row r="890" spans="3:243" x14ac:dyDescent="0.25">
      <c r="C890" s="56"/>
      <c r="D890" s="56"/>
      <c r="E890" s="56"/>
      <c r="F890" s="354"/>
      <c r="G890" s="354"/>
      <c r="H890" s="56"/>
      <c r="I890" s="56"/>
      <c r="J890" s="56"/>
      <c r="K890" s="56"/>
      <c r="L890" s="56"/>
      <c r="M890" s="598"/>
      <c r="N890" s="56"/>
      <c r="O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c r="BY890" s="56"/>
      <c r="BZ890" s="56"/>
      <c r="CA890" s="56"/>
      <c r="CB890" s="56"/>
      <c r="CC890" s="56"/>
      <c r="CD890" s="56"/>
      <c r="CE890" s="56"/>
      <c r="CF890" s="56"/>
      <c r="CG890" s="56"/>
      <c r="CH890" s="56"/>
      <c r="CI890" s="56"/>
      <c r="CJ890" s="56"/>
      <c r="CK890" s="56"/>
      <c r="CL890" s="56"/>
      <c r="CM890" s="56"/>
      <c r="CN890" s="56"/>
      <c r="CO890" s="56"/>
      <c r="CP890" s="56"/>
      <c r="CQ890" s="56"/>
      <c r="CR890" s="56"/>
      <c r="CS890" s="56"/>
      <c r="CT890" s="56"/>
      <c r="CU890" s="56"/>
      <c r="CV890" s="56"/>
      <c r="CW890" s="56"/>
      <c r="CX890" s="56"/>
      <c r="CY890" s="56"/>
      <c r="CZ890" s="56"/>
      <c r="DA890" s="56"/>
      <c r="DB890" s="56"/>
      <c r="DC890" s="56"/>
      <c r="DD890" s="56"/>
      <c r="DE890" s="56"/>
      <c r="DF890" s="56"/>
      <c r="DG890" s="56"/>
      <c r="DH890" s="56"/>
      <c r="DI890" s="56"/>
      <c r="DJ890" s="56"/>
      <c r="DK890" s="56"/>
      <c r="DL890" s="56"/>
      <c r="DM890" s="56"/>
      <c r="DN890" s="56"/>
      <c r="DO890" s="56"/>
      <c r="DP890" s="56"/>
      <c r="DQ890" s="56"/>
      <c r="DR890" s="56"/>
      <c r="DS890" s="56"/>
      <c r="DT890" s="56"/>
      <c r="DU890" s="56"/>
      <c r="DV890" s="56"/>
      <c r="DW890" s="56"/>
      <c r="DX890" s="56"/>
      <c r="DY890" s="56"/>
      <c r="DZ890" s="56"/>
      <c r="EA890" s="56"/>
      <c r="EB890" s="56"/>
      <c r="EC890" s="56"/>
      <c r="ED890" s="56"/>
      <c r="EE890" s="56"/>
      <c r="EF890" s="56"/>
      <c r="EG890" s="56"/>
      <c r="EH890" s="56"/>
      <c r="EI890" s="56"/>
      <c r="EJ890" s="56"/>
      <c r="EK890" s="56"/>
      <c r="EL890" s="56"/>
      <c r="EM890" s="56"/>
      <c r="EN890" s="56"/>
      <c r="EO890" s="56"/>
      <c r="EP890" s="56"/>
      <c r="EQ890" s="56"/>
      <c r="ER890" s="56"/>
      <c r="ES890" s="56"/>
      <c r="ET890" s="56"/>
      <c r="EU890" s="56"/>
      <c r="EV890" s="56"/>
      <c r="EW890" s="56"/>
      <c r="EX890" s="56"/>
      <c r="EY890" s="56"/>
      <c r="EZ890" s="56"/>
      <c r="FA890" s="56"/>
      <c r="FB890" s="56"/>
      <c r="FC890" s="56"/>
      <c r="FD890" s="56"/>
      <c r="FE890" s="56"/>
      <c r="FF890" s="56"/>
      <c r="FG890" s="56"/>
      <c r="FH890" s="56"/>
      <c r="FI890" s="56"/>
      <c r="FJ890" s="56"/>
      <c r="FK890" s="56"/>
      <c r="FL890" s="56"/>
      <c r="FM890" s="56"/>
      <c r="FN890" s="56"/>
      <c r="FO890" s="56"/>
      <c r="FP890" s="56"/>
      <c r="FQ890" s="56"/>
      <c r="FR890" s="56"/>
      <c r="FS890" s="56"/>
      <c r="FT890" s="56"/>
      <c r="FU890" s="56"/>
      <c r="FV890" s="56"/>
      <c r="FW890" s="56"/>
      <c r="FX890" s="56"/>
      <c r="FY890" s="56"/>
      <c r="FZ890" s="56"/>
      <c r="GA890" s="56"/>
      <c r="GB890" s="56"/>
      <c r="GC890" s="56"/>
      <c r="GD890" s="56"/>
      <c r="GE890" s="56"/>
      <c r="GF890" s="56"/>
      <c r="GG890" s="56"/>
      <c r="GH890" s="56"/>
      <c r="GI890" s="56"/>
      <c r="GJ890" s="56"/>
      <c r="GK890" s="56"/>
      <c r="GL890" s="56"/>
      <c r="GM890" s="56"/>
      <c r="GN890" s="56"/>
      <c r="GO890" s="56"/>
      <c r="GP890" s="56"/>
      <c r="GQ890" s="56"/>
      <c r="GR890" s="56"/>
      <c r="GS890" s="56"/>
      <c r="GT890" s="56"/>
      <c r="GU890" s="56"/>
      <c r="GV890" s="56"/>
      <c r="GW890" s="56"/>
      <c r="GX890" s="56"/>
      <c r="GY890" s="56"/>
      <c r="GZ890" s="56"/>
      <c r="HA890" s="56"/>
      <c r="HB890" s="56"/>
      <c r="HC890" s="56"/>
      <c r="HD890" s="56"/>
      <c r="HE890" s="56"/>
      <c r="HF890" s="56"/>
      <c r="HG890" s="56"/>
      <c r="HH890" s="56"/>
      <c r="HI890" s="56"/>
      <c r="HJ890" s="56"/>
      <c r="HK890" s="56"/>
      <c r="HL890" s="56"/>
      <c r="HM890" s="56"/>
      <c r="HN890" s="56"/>
      <c r="HO890" s="56"/>
      <c r="HP890" s="56"/>
      <c r="HQ890" s="56"/>
      <c r="HR890" s="56"/>
      <c r="HS890" s="56"/>
      <c r="HT890" s="56"/>
      <c r="HU890" s="56"/>
      <c r="HV890" s="56"/>
      <c r="HW890" s="56"/>
      <c r="HX890" s="56"/>
      <c r="HY890" s="56"/>
      <c r="HZ890" s="56"/>
      <c r="IA890" s="56"/>
      <c r="IB890" s="56"/>
      <c r="IC890" s="56"/>
      <c r="ID890" s="56"/>
      <c r="IE890" s="56"/>
      <c r="IF890" s="56"/>
      <c r="IG890" s="56"/>
      <c r="IH890" s="56"/>
      <c r="II890" s="56"/>
    </row>
    <row r="891" spans="3:243" x14ac:dyDescent="0.25">
      <c r="C891" s="56"/>
      <c r="D891" s="56"/>
      <c r="E891" s="56"/>
      <c r="F891" s="354"/>
      <c r="G891" s="354"/>
      <c r="H891" s="56"/>
      <c r="I891" s="56"/>
      <c r="J891" s="56"/>
      <c r="K891" s="56"/>
      <c r="L891" s="56"/>
      <c r="M891" s="598"/>
      <c r="N891" s="56"/>
      <c r="O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c r="BY891" s="56"/>
      <c r="BZ891" s="56"/>
      <c r="CA891" s="56"/>
      <c r="CB891" s="56"/>
      <c r="CC891" s="56"/>
      <c r="CD891" s="56"/>
      <c r="CE891" s="56"/>
      <c r="CF891" s="56"/>
      <c r="CG891" s="56"/>
      <c r="CH891" s="56"/>
      <c r="CI891" s="56"/>
      <c r="CJ891" s="56"/>
      <c r="CK891" s="56"/>
      <c r="CL891" s="56"/>
      <c r="CM891" s="56"/>
      <c r="CN891" s="56"/>
      <c r="CO891" s="56"/>
      <c r="CP891" s="56"/>
      <c r="CQ891" s="56"/>
      <c r="CR891" s="56"/>
      <c r="CS891" s="56"/>
      <c r="CT891" s="56"/>
      <c r="CU891" s="56"/>
      <c r="CV891" s="56"/>
      <c r="CW891" s="56"/>
      <c r="CX891" s="56"/>
      <c r="CY891" s="56"/>
      <c r="CZ891" s="56"/>
      <c r="DA891" s="56"/>
      <c r="DB891" s="56"/>
      <c r="DC891" s="56"/>
      <c r="DD891" s="56"/>
      <c r="DE891" s="56"/>
      <c r="DF891" s="56"/>
      <c r="DG891" s="56"/>
      <c r="DH891" s="56"/>
      <c r="DI891" s="56"/>
      <c r="DJ891" s="56"/>
      <c r="DK891" s="56"/>
      <c r="DL891" s="56"/>
      <c r="DM891" s="56"/>
      <c r="DN891" s="56"/>
      <c r="DO891" s="56"/>
      <c r="DP891" s="56"/>
      <c r="DQ891" s="56"/>
      <c r="DR891" s="56"/>
      <c r="DS891" s="56"/>
      <c r="DT891" s="56"/>
      <c r="DU891" s="56"/>
      <c r="DV891" s="56"/>
      <c r="DW891" s="56"/>
      <c r="DX891" s="56"/>
      <c r="DY891" s="56"/>
      <c r="DZ891" s="56"/>
      <c r="EA891" s="56"/>
      <c r="EB891" s="56"/>
      <c r="EC891" s="56"/>
      <c r="ED891" s="56"/>
      <c r="EE891" s="56"/>
      <c r="EF891" s="56"/>
      <c r="EG891" s="56"/>
      <c r="EH891" s="56"/>
      <c r="EI891" s="56"/>
      <c r="EJ891" s="56"/>
      <c r="EK891" s="56"/>
      <c r="EL891" s="56"/>
      <c r="EM891" s="56"/>
      <c r="EN891" s="56"/>
      <c r="EO891" s="56"/>
      <c r="EP891" s="56"/>
      <c r="EQ891" s="56"/>
      <c r="ER891" s="56"/>
      <c r="ES891" s="56"/>
      <c r="ET891" s="56"/>
      <c r="EU891" s="56"/>
      <c r="EV891" s="56"/>
      <c r="EW891" s="56"/>
      <c r="EX891" s="56"/>
      <c r="EY891" s="56"/>
      <c r="EZ891" s="56"/>
      <c r="FA891" s="56"/>
      <c r="FB891" s="56"/>
      <c r="FC891" s="56"/>
      <c r="FD891" s="56"/>
      <c r="FE891" s="56"/>
      <c r="FF891" s="56"/>
      <c r="FG891" s="56"/>
      <c r="FH891" s="56"/>
      <c r="FI891" s="56"/>
      <c r="FJ891" s="56"/>
      <c r="FK891" s="56"/>
      <c r="FL891" s="56"/>
      <c r="FM891" s="56"/>
      <c r="FN891" s="56"/>
      <c r="FO891" s="56"/>
      <c r="FP891" s="56"/>
      <c r="FQ891" s="56"/>
      <c r="FR891" s="56"/>
      <c r="FS891" s="56"/>
      <c r="FT891" s="56"/>
      <c r="FU891" s="56"/>
      <c r="FV891" s="56"/>
      <c r="FW891" s="56"/>
      <c r="FX891" s="56"/>
      <c r="FY891" s="56"/>
      <c r="FZ891" s="56"/>
      <c r="GA891" s="56"/>
      <c r="GB891" s="56"/>
      <c r="GC891" s="56"/>
      <c r="GD891" s="56"/>
      <c r="GE891" s="56"/>
      <c r="GF891" s="56"/>
      <c r="GG891" s="56"/>
      <c r="GH891" s="56"/>
      <c r="GI891" s="56"/>
      <c r="GJ891" s="56"/>
      <c r="GK891" s="56"/>
      <c r="GL891" s="56"/>
      <c r="GM891" s="56"/>
      <c r="GN891" s="56"/>
      <c r="GO891" s="56"/>
      <c r="GP891" s="56"/>
      <c r="GQ891" s="56"/>
      <c r="GR891" s="56"/>
      <c r="GS891" s="56"/>
      <c r="GT891" s="56"/>
      <c r="GU891" s="56"/>
      <c r="GV891" s="56"/>
      <c r="GW891" s="56"/>
      <c r="GX891" s="56"/>
      <c r="GY891" s="56"/>
      <c r="GZ891" s="56"/>
      <c r="HA891" s="56"/>
      <c r="HB891" s="56"/>
      <c r="HC891" s="56"/>
      <c r="HD891" s="56"/>
      <c r="HE891" s="56"/>
      <c r="HF891" s="56"/>
      <c r="HG891" s="56"/>
      <c r="HH891" s="56"/>
      <c r="HI891" s="56"/>
      <c r="HJ891" s="56"/>
      <c r="HK891" s="56"/>
      <c r="HL891" s="56"/>
      <c r="HM891" s="56"/>
      <c r="HN891" s="56"/>
      <c r="HO891" s="56"/>
      <c r="HP891" s="56"/>
      <c r="HQ891" s="56"/>
      <c r="HR891" s="56"/>
      <c r="HS891" s="56"/>
      <c r="HT891" s="56"/>
      <c r="HU891" s="56"/>
      <c r="HV891" s="56"/>
      <c r="HW891" s="56"/>
      <c r="HX891" s="56"/>
      <c r="HY891" s="56"/>
      <c r="HZ891" s="56"/>
      <c r="IA891" s="56"/>
      <c r="IB891" s="56"/>
      <c r="IC891" s="56"/>
      <c r="ID891" s="56"/>
      <c r="IE891" s="56"/>
      <c r="IF891" s="56"/>
      <c r="IG891" s="56"/>
      <c r="IH891" s="56"/>
      <c r="II891" s="56"/>
    </row>
    <row r="892" spans="3:243" x14ac:dyDescent="0.25">
      <c r="C892" s="56"/>
      <c r="D892" s="56"/>
      <c r="E892" s="56"/>
      <c r="F892" s="354"/>
      <c r="G892" s="354"/>
      <c r="H892" s="56"/>
      <c r="I892" s="56"/>
      <c r="J892" s="56"/>
      <c r="K892" s="56"/>
      <c r="L892" s="56"/>
      <c r="M892" s="598"/>
      <c r="N892" s="56"/>
      <c r="O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c r="BY892" s="56"/>
      <c r="BZ892" s="56"/>
      <c r="CA892" s="56"/>
      <c r="CB892" s="56"/>
      <c r="CC892" s="56"/>
      <c r="CD892" s="56"/>
      <c r="CE892" s="56"/>
      <c r="CF892" s="56"/>
      <c r="CG892" s="56"/>
      <c r="CH892" s="56"/>
      <c r="CI892" s="56"/>
      <c r="CJ892" s="56"/>
      <c r="CK892" s="56"/>
      <c r="CL892" s="56"/>
      <c r="CM892" s="56"/>
      <c r="CN892" s="56"/>
      <c r="CO892" s="56"/>
      <c r="CP892" s="56"/>
      <c r="CQ892" s="56"/>
      <c r="CR892" s="56"/>
      <c r="CS892" s="56"/>
      <c r="CT892" s="56"/>
      <c r="CU892" s="56"/>
      <c r="CV892" s="56"/>
      <c r="CW892" s="56"/>
      <c r="CX892" s="56"/>
      <c r="CY892" s="56"/>
      <c r="CZ892" s="56"/>
      <c r="DA892" s="56"/>
      <c r="DB892" s="56"/>
      <c r="DC892" s="56"/>
      <c r="DD892" s="56"/>
      <c r="DE892" s="56"/>
      <c r="DF892" s="56"/>
      <c r="DG892" s="56"/>
      <c r="DH892" s="56"/>
      <c r="DI892" s="56"/>
      <c r="DJ892" s="56"/>
      <c r="DK892" s="56"/>
      <c r="DL892" s="56"/>
      <c r="DM892" s="56"/>
      <c r="DN892" s="56"/>
      <c r="DO892" s="56"/>
      <c r="DP892" s="56"/>
      <c r="DQ892" s="56"/>
      <c r="DR892" s="56"/>
      <c r="DS892" s="56"/>
      <c r="DT892" s="56"/>
      <c r="DU892" s="56"/>
      <c r="DV892" s="56"/>
      <c r="DW892" s="56"/>
      <c r="DX892" s="56"/>
      <c r="DY892" s="56"/>
      <c r="DZ892" s="56"/>
      <c r="EA892" s="56"/>
      <c r="EB892" s="56"/>
      <c r="EC892" s="56"/>
      <c r="ED892" s="56"/>
      <c r="EE892" s="56"/>
      <c r="EF892" s="56"/>
      <c r="EG892" s="56"/>
      <c r="EH892" s="56"/>
      <c r="EI892" s="56"/>
      <c r="EJ892" s="56"/>
      <c r="EK892" s="56"/>
      <c r="EL892" s="56"/>
      <c r="EM892" s="56"/>
      <c r="EN892" s="56"/>
      <c r="EO892" s="56"/>
      <c r="EP892" s="56"/>
      <c r="EQ892" s="56"/>
      <c r="ER892" s="56"/>
      <c r="ES892" s="56"/>
      <c r="ET892" s="56"/>
      <c r="EU892" s="56"/>
      <c r="EV892" s="56"/>
      <c r="EW892" s="56"/>
      <c r="EX892" s="56"/>
      <c r="EY892" s="56"/>
      <c r="EZ892" s="56"/>
      <c r="FA892" s="56"/>
      <c r="FB892" s="56"/>
      <c r="FC892" s="56"/>
      <c r="FD892" s="56"/>
      <c r="FE892" s="56"/>
      <c r="FF892" s="56"/>
      <c r="FG892" s="56"/>
      <c r="FH892" s="56"/>
      <c r="FI892" s="56"/>
      <c r="FJ892" s="56"/>
      <c r="FK892" s="56"/>
      <c r="FL892" s="56"/>
      <c r="FM892" s="56"/>
      <c r="FN892" s="56"/>
      <c r="FO892" s="56"/>
      <c r="FP892" s="56"/>
      <c r="FQ892" s="56"/>
      <c r="FR892" s="56"/>
      <c r="FS892" s="56"/>
      <c r="FT892" s="56"/>
      <c r="FU892" s="56"/>
      <c r="FV892" s="56"/>
      <c r="FW892" s="56"/>
      <c r="FX892" s="56"/>
      <c r="FY892" s="56"/>
      <c r="FZ892" s="56"/>
      <c r="GA892" s="56"/>
      <c r="GB892" s="56"/>
      <c r="GC892" s="56"/>
      <c r="GD892" s="56"/>
      <c r="GE892" s="56"/>
      <c r="GF892" s="56"/>
      <c r="GG892" s="56"/>
      <c r="GH892" s="56"/>
      <c r="GI892" s="56"/>
      <c r="GJ892" s="56"/>
      <c r="GK892" s="56"/>
      <c r="GL892" s="56"/>
      <c r="GM892" s="56"/>
      <c r="GN892" s="56"/>
      <c r="GO892" s="56"/>
      <c r="GP892" s="56"/>
      <c r="GQ892" s="56"/>
      <c r="GR892" s="56"/>
      <c r="GS892" s="56"/>
      <c r="GT892" s="56"/>
      <c r="GU892" s="56"/>
      <c r="GV892" s="56"/>
      <c r="GW892" s="56"/>
      <c r="GX892" s="56"/>
      <c r="GY892" s="56"/>
      <c r="GZ892" s="56"/>
      <c r="HA892" s="56"/>
      <c r="HB892" s="56"/>
      <c r="HC892" s="56"/>
      <c r="HD892" s="56"/>
      <c r="HE892" s="56"/>
      <c r="HF892" s="56"/>
      <c r="HG892" s="56"/>
      <c r="HH892" s="56"/>
      <c r="HI892" s="56"/>
      <c r="HJ892" s="56"/>
      <c r="HK892" s="56"/>
      <c r="HL892" s="56"/>
      <c r="HM892" s="56"/>
      <c r="HN892" s="56"/>
      <c r="HO892" s="56"/>
      <c r="HP892" s="56"/>
      <c r="HQ892" s="56"/>
      <c r="HR892" s="56"/>
      <c r="HS892" s="56"/>
      <c r="HT892" s="56"/>
      <c r="HU892" s="56"/>
      <c r="HV892" s="56"/>
      <c r="HW892" s="56"/>
      <c r="HX892" s="56"/>
      <c r="HY892" s="56"/>
      <c r="HZ892" s="56"/>
      <c r="IA892" s="56"/>
      <c r="IB892" s="56"/>
      <c r="IC892" s="56"/>
      <c r="ID892" s="56"/>
      <c r="IE892" s="56"/>
      <c r="IF892" s="56"/>
      <c r="IG892" s="56"/>
      <c r="IH892" s="56"/>
      <c r="II892" s="56"/>
    </row>
    <row r="893" spans="3:243" x14ac:dyDescent="0.25">
      <c r="C893" s="56"/>
      <c r="D893" s="56"/>
      <c r="E893" s="56"/>
      <c r="F893" s="354"/>
      <c r="G893" s="354"/>
      <c r="H893" s="56"/>
      <c r="I893" s="56"/>
      <c r="J893" s="56"/>
      <c r="K893" s="56"/>
      <c r="L893" s="56"/>
      <c r="M893" s="598"/>
      <c r="N893" s="56"/>
      <c r="O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c r="BY893" s="56"/>
      <c r="BZ893" s="56"/>
      <c r="CA893" s="56"/>
      <c r="CB893" s="56"/>
      <c r="CC893" s="56"/>
      <c r="CD893" s="56"/>
      <c r="CE893" s="56"/>
      <c r="CF893" s="56"/>
      <c r="CG893" s="56"/>
      <c r="CH893" s="56"/>
      <c r="CI893" s="56"/>
      <c r="CJ893" s="56"/>
      <c r="CK893" s="56"/>
      <c r="CL893" s="56"/>
      <c r="CM893" s="56"/>
      <c r="CN893" s="56"/>
      <c r="CO893" s="56"/>
      <c r="CP893" s="56"/>
      <c r="CQ893" s="56"/>
      <c r="CR893" s="56"/>
      <c r="CS893" s="56"/>
      <c r="CT893" s="56"/>
      <c r="CU893" s="56"/>
      <c r="CV893" s="56"/>
      <c r="CW893" s="56"/>
      <c r="CX893" s="56"/>
      <c r="CY893" s="56"/>
      <c r="CZ893" s="56"/>
      <c r="DA893" s="56"/>
      <c r="DB893" s="56"/>
      <c r="DC893" s="56"/>
      <c r="DD893" s="56"/>
      <c r="DE893" s="56"/>
      <c r="DF893" s="56"/>
      <c r="DG893" s="56"/>
      <c r="DH893" s="56"/>
      <c r="DI893" s="56"/>
      <c r="DJ893" s="56"/>
      <c r="DK893" s="56"/>
      <c r="DL893" s="56"/>
      <c r="DM893" s="56"/>
      <c r="DN893" s="56"/>
      <c r="DO893" s="56"/>
      <c r="DP893" s="56"/>
      <c r="DQ893" s="56"/>
      <c r="DR893" s="56"/>
      <c r="DS893" s="56"/>
      <c r="DT893" s="56"/>
      <c r="DU893" s="56"/>
      <c r="DV893" s="56"/>
      <c r="DW893" s="56"/>
      <c r="DX893" s="56"/>
      <c r="DY893" s="56"/>
      <c r="DZ893" s="56"/>
      <c r="EA893" s="56"/>
      <c r="EB893" s="56"/>
      <c r="EC893" s="56"/>
      <c r="ED893" s="56"/>
      <c r="EE893" s="56"/>
      <c r="EF893" s="56"/>
      <c r="EG893" s="56"/>
      <c r="EH893" s="56"/>
      <c r="EI893" s="56"/>
      <c r="EJ893" s="56"/>
      <c r="EK893" s="56"/>
      <c r="EL893" s="56"/>
      <c r="EM893" s="56"/>
      <c r="EN893" s="56"/>
      <c r="EO893" s="56"/>
      <c r="EP893" s="56"/>
      <c r="EQ893" s="56"/>
      <c r="ER893" s="56"/>
      <c r="ES893" s="56"/>
      <c r="ET893" s="56"/>
      <c r="EU893" s="56"/>
      <c r="EV893" s="56"/>
      <c r="EW893" s="56"/>
      <c r="EX893" s="56"/>
      <c r="EY893" s="56"/>
      <c r="EZ893" s="56"/>
      <c r="FA893" s="56"/>
      <c r="FB893" s="56"/>
      <c r="FC893" s="56"/>
      <c r="FD893" s="56"/>
      <c r="FE893" s="56"/>
      <c r="FF893" s="56"/>
      <c r="FG893" s="56"/>
      <c r="FH893" s="56"/>
      <c r="FI893" s="56"/>
      <c r="FJ893" s="56"/>
      <c r="FK893" s="56"/>
      <c r="FL893" s="56"/>
      <c r="FM893" s="56"/>
      <c r="FN893" s="56"/>
      <c r="FO893" s="56"/>
      <c r="FP893" s="56"/>
      <c r="FQ893" s="56"/>
      <c r="FR893" s="56"/>
      <c r="FS893" s="56"/>
      <c r="FT893" s="56"/>
      <c r="FU893" s="56"/>
      <c r="FV893" s="56"/>
      <c r="FW893" s="56"/>
      <c r="FX893" s="56"/>
      <c r="FY893" s="56"/>
      <c r="FZ893" s="56"/>
      <c r="GA893" s="56"/>
      <c r="GB893" s="56"/>
      <c r="GC893" s="56"/>
      <c r="GD893" s="56"/>
      <c r="GE893" s="56"/>
      <c r="GF893" s="56"/>
      <c r="GG893" s="56"/>
      <c r="GH893" s="56"/>
      <c r="GI893" s="56"/>
      <c r="GJ893" s="56"/>
      <c r="GK893" s="56"/>
      <c r="GL893" s="56"/>
      <c r="GM893" s="56"/>
      <c r="GN893" s="56"/>
      <c r="GO893" s="56"/>
      <c r="GP893" s="56"/>
      <c r="GQ893" s="56"/>
      <c r="GR893" s="56"/>
      <c r="GS893" s="56"/>
      <c r="GT893" s="56"/>
      <c r="GU893" s="56"/>
      <c r="GV893" s="56"/>
      <c r="GW893" s="56"/>
      <c r="GX893" s="56"/>
      <c r="GY893" s="56"/>
      <c r="GZ893" s="56"/>
      <c r="HA893" s="56"/>
      <c r="HB893" s="56"/>
      <c r="HC893" s="56"/>
      <c r="HD893" s="56"/>
      <c r="HE893" s="56"/>
      <c r="HF893" s="56"/>
      <c r="HG893" s="56"/>
      <c r="HH893" s="56"/>
      <c r="HI893" s="56"/>
      <c r="HJ893" s="56"/>
      <c r="HK893" s="56"/>
      <c r="HL893" s="56"/>
      <c r="HM893" s="56"/>
      <c r="HN893" s="56"/>
      <c r="HO893" s="56"/>
      <c r="HP893" s="56"/>
      <c r="HQ893" s="56"/>
      <c r="HR893" s="56"/>
      <c r="HS893" s="56"/>
      <c r="HT893" s="56"/>
      <c r="HU893" s="56"/>
      <c r="HV893" s="56"/>
      <c r="HW893" s="56"/>
      <c r="HX893" s="56"/>
      <c r="HY893" s="56"/>
      <c r="HZ893" s="56"/>
      <c r="IA893" s="56"/>
      <c r="IB893" s="56"/>
      <c r="IC893" s="56"/>
      <c r="ID893" s="56"/>
      <c r="IE893" s="56"/>
      <c r="IF893" s="56"/>
      <c r="IG893" s="56"/>
      <c r="IH893" s="56"/>
      <c r="II893" s="56"/>
    </row>
    <row r="894" spans="3:243" x14ac:dyDescent="0.25">
      <c r="C894" s="56"/>
      <c r="D894" s="56"/>
      <c r="E894" s="56"/>
      <c r="F894" s="354"/>
      <c r="G894" s="354"/>
      <c r="H894" s="56"/>
      <c r="I894" s="56"/>
      <c r="J894" s="56"/>
      <c r="K894" s="56"/>
      <c r="L894" s="56"/>
      <c r="M894" s="598"/>
      <c r="N894" s="56"/>
      <c r="O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c r="BY894" s="56"/>
      <c r="BZ894" s="56"/>
      <c r="CA894" s="56"/>
      <c r="CB894" s="56"/>
      <c r="CC894" s="56"/>
      <c r="CD894" s="56"/>
      <c r="CE894" s="56"/>
      <c r="CF894" s="56"/>
      <c r="CG894" s="56"/>
      <c r="CH894" s="56"/>
      <c r="CI894" s="56"/>
      <c r="CJ894" s="56"/>
      <c r="CK894" s="56"/>
      <c r="CL894" s="56"/>
      <c r="CM894" s="56"/>
      <c r="CN894" s="56"/>
      <c r="CO894" s="56"/>
      <c r="CP894" s="56"/>
      <c r="CQ894" s="56"/>
      <c r="CR894" s="56"/>
      <c r="CS894" s="56"/>
      <c r="CT894" s="56"/>
      <c r="CU894" s="56"/>
      <c r="CV894" s="56"/>
      <c r="CW894" s="56"/>
      <c r="CX894" s="56"/>
      <c r="CY894" s="56"/>
      <c r="CZ894" s="56"/>
      <c r="DA894" s="56"/>
      <c r="DB894" s="56"/>
      <c r="DC894" s="56"/>
      <c r="DD894" s="56"/>
      <c r="DE894" s="56"/>
      <c r="DF894" s="56"/>
      <c r="DG894" s="56"/>
      <c r="DH894" s="56"/>
      <c r="DI894" s="56"/>
      <c r="DJ894" s="56"/>
      <c r="DK894" s="56"/>
      <c r="DL894" s="56"/>
      <c r="DM894" s="56"/>
      <c r="DN894" s="56"/>
      <c r="DO894" s="56"/>
      <c r="DP894" s="56"/>
      <c r="DQ894" s="56"/>
      <c r="DR894" s="56"/>
      <c r="DS894" s="56"/>
      <c r="DT894" s="56"/>
      <c r="DU894" s="56"/>
      <c r="DV894" s="56"/>
      <c r="DW894" s="56"/>
      <c r="DX894" s="56"/>
      <c r="DY894" s="56"/>
      <c r="DZ894" s="56"/>
      <c r="EA894" s="56"/>
      <c r="EB894" s="56"/>
      <c r="EC894" s="56"/>
      <c r="ED894" s="56"/>
      <c r="EE894" s="56"/>
      <c r="EF894" s="56"/>
      <c r="EG894" s="56"/>
      <c r="EH894" s="56"/>
      <c r="EI894" s="56"/>
      <c r="EJ894" s="56"/>
      <c r="EK894" s="56"/>
      <c r="EL894" s="56"/>
      <c r="EM894" s="56"/>
      <c r="EN894" s="56"/>
      <c r="EO894" s="56"/>
      <c r="EP894" s="56"/>
      <c r="EQ894" s="56"/>
      <c r="ER894" s="56"/>
      <c r="ES894" s="56"/>
      <c r="ET894" s="56"/>
      <c r="EU894" s="56"/>
      <c r="EV894" s="56"/>
      <c r="EW894" s="56"/>
      <c r="EX894" s="56"/>
      <c r="EY894" s="56"/>
      <c r="EZ894" s="56"/>
      <c r="FA894" s="56"/>
      <c r="FB894" s="56"/>
      <c r="FC894" s="56"/>
      <c r="FD894" s="56"/>
      <c r="FE894" s="56"/>
      <c r="FF894" s="56"/>
      <c r="FG894" s="56"/>
      <c r="FH894" s="56"/>
      <c r="FI894" s="56"/>
      <c r="FJ894" s="56"/>
      <c r="FK894" s="56"/>
      <c r="FL894" s="56"/>
      <c r="FM894" s="56"/>
      <c r="FN894" s="56"/>
      <c r="FO894" s="56"/>
      <c r="FP894" s="56"/>
      <c r="FQ894" s="56"/>
      <c r="FR894" s="56"/>
      <c r="FS894" s="56"/>
      <c r="FT894" s="56"/>
      <c r="FU894" s="56"/>
      <c r="FV894" s="56"/>
      <c r="FW894" s="56"/>
      <c r="FX894" s="56"/>
      <c r="FY894" s="56"/>
      <c r="FZ894" s="56"/>
      <c r="GA894" s="56"/>
      <c r="GB894" s="56"/>
      <c r="GC894" s="56"/>
      <c r="GD894" s="56"/>
      <c r="GE894" s="56"/>
      <c r="GF894" s="56"/>
      <c r="GG894" s="56"/>
      <c r="GH894" s="56"/>
      <c r="GI894" s="56"/>
      <c r="GJ894" s="56"/>
      <c r="GK894" s="56"/>
      <c r="GL894" s="56"/>
      <c r="GM894" s="56"/>
      <c r="GN894" s="56"/>
      <c r="GO894" s="56"/>
      <c r="GP894" s="56"/>
      <c r="GQ894" s="56"/>
      <c r="GR894" s="56"/>
      <c r="GS894" s="56"/>
      <c r="GT894" s="56"/>
      <c r="GU894" s="56"/>
      <c r="GV894" s="56"/>
      <c r="GW894" s="56"/>
      <c r="GX894" s="56"/>
      <c r="GY894" s="56"/>
      <c r="GZ894" s="56"/>
      <c r="HA894" s="56"/>
      <c r="HB894" s="56"/>
      <c r="HC894" s="56"/>
      <c r="HD894" s="56"/>
      <c r="HE894" s="56"/>
      <c r="HF894" s="56"/>
      <c r="HG894" s="56"/>
      <c r="HH894" s="56"/>
      <c r="HI894" s="56"/>
      <c r="HJ894" s="56"/>
      <c r="HK894" s="56"/>
      <c r="HL894" s="56"/>
      <c r="HM894" s="56"/>
      <c r="HN894" s="56"/>
      <c r="HO894" s="56"/>
      <c r="HP894" s="56"/>
      <c r="HQ894" s="56"/>
      <c r="HR894" s="56"/>
      <c r="HS894" s="56"/>
      <c r="HT894" s="56"/>
      <c r="HU894" s="56"/>
      <c r="HV894" s="56"/>
      <c r="HW894" s="56"/>
      <c r="HX894" s="56"/>
      <c r="HY894" s="56"/>
      <c r="HZ894" s="56"/>
      <c r="IA894" s="56"/>
      <c r="IB894" s="56"/>
      <c r="IC894" s="56"/>
      <c r="ID894" s="56"/>
      <c r="IE894" s="56"/>
      <c r="IF894" s="56"/>
      <c r="IG894" s="56"/>
      <c r="IH894" s="56"/>
      <c r="II894" s="56"/>
    </row>
    <row r="895" spans="3:243" x14ac:dyDescent="0.25">
      <c r="C895" s="56"/>
      <c r="D895" s="56"/>
      <c r="E895" s="56"/>
      <c r="F895" s="354"/>
      <c r="G895" s="354"/>
      <c r="H895" s="56"/>
      <c r="I895" s="56"/>
      <c r="J895" s="56"/>
      <c r="K895" s="56"/>
      <c r="L895" s="56"/>
      <c r="M895" s="598"/>
      <c r="N895" s="56"/>
      <c r="O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c r="BY895" s="56"/>
      <c r="BZ895" s="56"/>
      <c r="CA895" s="56"/>
      <c r="CB895" s="56"/>
      <c r="CC895" s="56"/>
      <c r="CD895" s="56"/>
      <c r="CE895" s="56"/>
      <c r="CF895" s="56"/>
      <c r="CG895" s="56"/>
      <c r="CH895" s="56"/>
      <c r="CI895" s="56"/>
      <c r="CJ895" s="56"/>
      <c r="CK895" s="56"/>
      <c r="CL895" s="56"/>
      <c r="CM895" s="56"/>
      <c r="CN895" s="56"/>
      <c r="CO895" s="56"/>
      <c r="CP895" s="56"/>
      <c r="CQ895" s="56"/>
      <c r="CR895" s="56"/>
      <c r="CS895" s="56"/>
      <c r="CT895" s="56"/>
      <c r="CU895" s="56"/>
      <c r="CV895" s="56"/>
      <c r="CW895" s="56"/>
      <c r="CX895" s="56"/>
      <c r="CY895" s="56"/>
      <c r="CZ895" s="56"/>
      <c r="DA895" s="56"/>
      <c r="DB895" s="56"/>
      <c r="DC895" s="56"/>
      <c r="DD895" s="56"/>
      <c r="DE895" s="56"/>
      <c r="DF895" s="56"/>
      <c r="DG895" s="56"/>
      <c r="DH895" s="56"/>
      <c r="DI895" s="56"/>
      <c r="DJ895" s="56"/>
      <c r="DK895" s="56"/>
      <c r="DL895" s="56"/>
      <c r="DM895" s="56"/>
      <c r="DN895" s="56"/>
      <c r="DO895" s="56"/>
      <c r="DP895" s="56"/>
      <c r="DQ895" s="56"/>
      <c r="DR895" s="56"/>
      <c r="DS895" s="56"/>
      <c r="DT895" s="56"/>
      <c r="DU895" s="56"/>
      <c r="DV895" s="56"/>
      <c r="DW895" s="56"/>
      <c r="DX895" s="56"/>
      <c r="DY895" s="56"/>
      <c r="DZ895" s="56"/>
      <c r="EA895" s="56"/>
      <c r="EB895" s="56"/>
      <c r="EC895" s="56"/>
      <c r="ED895" s="56"/>
      <c r="EE895" s="56"/>
      <c r="EF895" s="56"/>
      <c r="EG895" s="56"/>
      <c r="EH895" s="56"/>
      <c r="EI895" s="56"/>
      <c r="EJ895" s="56"/>
      <c r="EK895" s="56"/>
      <c r="EL895" s="56"/>
      <c r="EM895" s="56"/>
      <c r="EN895" s="56"/>
      <c r="EO895" s="56"/>
      <c r="EP895" s="56"/>
      <c r="EQ895" s="56"/>
      <c r="ER895" s="56"/>
      <c r="ES895" s="56"/>
      <c r="ET895" s="56"/>
      <c r="EU895" s="56"/>
      <c r="EV895" s="56"/>
      <c r="EW895" s="56"/>
      <c r="EX895" s="56"/>
      <c r="EY895" s="56"/>
      <c r="EZ895" s="56"/>
      <c r="FA895" s="56"/>
      <c r="FB895" s="56"/>
      <c r="FC895" s="56"/>
      <c r="FD895" s="56"/>
      <c r="FE895" s="56"/>
      <c r="FF895" s="56"/>
      <c r="FG895" s="56"/>
      <c r="FH895" s="56"/>
      <c r="FI895" s="56"/>
      <c r="FJ895" s="56"/>
      <c r="FK895" s="56"/>
      <c r="FL895" s="56"/>
      <c r="FM895" s="56"/>
      <c r="FN895" s="56"/>
      <c r="FO895" s="56"/>
      <c r="FP895" s="56"/>
      <c r="FQ895" s="56"/>
      <c r="FR895" s="56"/>
      <c r="FS895" s="56"/>
      <c r="FT895" s="56"/>
      <c r="FU895" s="56"/>
      <c r="FV895" s="56"/>
      <c r="FW895" s="56"/>
      <c r="FX895" s="56"/>
      <c r="FY895" s="56"/>
      <c r="FZ895" s="56"/>
      <c r="GA895" s="56"/>
      <c r="GB895" s="56"/>
      <c r="GC895" s="56"/>
      <c r="GD895" s="56"/>
      <c r="GE895" s="56"/>
      <c r="GF895" s="56"/>
      <c r="GG895" s="56"/>
      <c r="GH895" s="56"/>
      <c r="GI895" s="56"/>
      <c r="GJ895" s="56"/>
      <c r="GK895" s="56"/>
      <c r="GL895" s="56"/>
      <c r="GM895" s="56"/>
      <c r="GN895" s="56"/>
      <c r="GO895" s="56"/>
      <c r="GP895" s="56"/>
      <c r="GQ895" s="56"/>
      <c r="GR895" s="56"/>
      <c r="GS895" s="56"/>
      <c r="GT895" s="56"/>
      <c r="GU895" s="56"/>
      <c r="GV895" s="56"/>
      <c r="GW895" s="56"/>
      <c r="GX895" s="56"/>
      <c r="GY895" s="56"/>
      <c r="GZ895" s="56"/>
      <c r="HA895" s="56"/>
      <c r="HB895" s="56"/>
      <c r="HC895" s="56"/>
      <c r="HD895" s="56"/>
      <c r="HE895" s="56"/>
      <c r="HF895" s="56"/>
      <c r="HG895" s="56"/>
      <c r="HH895" s="56"/>
      <c r="HI895" s="56"/>
      <c r="HJ895" s="56"/>
      <c r="HK895" s="56"/>
      <c r="HL895" s="56"/>
      <c r="HM895" s="56"/>
      <c r="HN895" s="56"/>
      <c r="HO895" s="56"/>
      <c r="HP895" s="56"/>
      <c r="HQ895" s="56"/>
      <c r="HR895" s="56"/>
      <c r="HS895" s="56"/>
      <c r="HT895" s="56"/>
      <c r="HU895" s="56"/>
      <c r="HV895" s="56"/>
      <c r="HW895" s="56"/>
      <c r="HX895" s="56"/>
      <c r="HY895" s="56"/>
      <c r="HZ895" s="56"/>
      <c r="IA895" s="56"/>
      <c r="IB895" s="56"/>
      <c r="IC895" s="56"/>
      <c r="ID895" s="56"/>
      <c r="IE895" s="56"/>
      <c r="IF895" s="56"/>
      <c r="IG895" s="56"/>
      <c r="IH895" s="56"/>
      <c r="II895" s="56"/>
    </row>
    <row r="896" spans="3:243" x14ac:dyDescent="0.25">
      <c r="C896" s="56"/>
      <c r="D896" s="56"/>
      <c r="E896" s="56"/>
      <c r="F896" s="354"/>
      <c r="G896" s="354"/>
      <c r="H896" s="56"/>
      <c r="I896" s="56"/>
      <c r="J896" s="56"/>
      <c r="K896" s="56"/>
      <c r="L896" s="56"/>
      <c r="M896" s="598"/>
      <c r="N896" s="56"/>
      <c r="O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c r="BY896" s="56"/>
      <c r="BZ896" s="56"/>
      <c r="CA896" s="56"/>
      <c r="CB896" s="56"/>
      <c r="CC896" s="56"/>
      <c r="CD896" s="56"/>
      <c r="CE896" s="56"/>
      <c r="CF896" s="56"/>
      <c r="CG896" s="56"/>
      <c r="CH896" s="56"/>
      <c r="CI896" s="56"/>
      <c r="CJ896" s="56"/>
      <c r="CK896" s="56"/>
      <c r="CL896" s="56"/>
      <c r="CM896" s="56"/>
      <c r="CN896" s="56"/>
      <c r="CO896" s="56"/>
      <c r="CP896" s="56"/>
      <c r="CQ896" s="56"/>
      <c r="CR896" s="56"/>
      <c r="CS896" s="56"/>
      <c r="CT896" s="56"/>
      <c r="CU896" s="56"/>
      <c r="CV896" s="56"/>
      <c r="CW896" s="56"/>
      <c r="CX896" s="56"/>
      <c r="CY896" s="56"/>
      <c r="CZ896" s="56"/>
      <c r="DA896" s="56"/>
      <c r="DB896" s="56"/>
      <c r="DC896" s="56"/>
      <c r="DD896" s="56"/>
      <c r="DE896" s="56"/>
      <c r="DF896" s="56"/>
      <c r="DG896" s="56"/>
      <c r="DH896" s="56"/>
      <c r="DI896" s="56"/>
      <c r="DJ896" s="56"/>
      <c r="DK896" s="56"/>
      <c r="DL896" s="56"/>
      <c r="DM896" s="56"/>
      <c r="DN896" s="56"/>
      <c r="DO896" s="56"/>
      <c r="DP896" s="56"/>
      <c r="DQ896" s="56"/>
      <c r="DR896" s="56"/>
      <c r="DS896" s="56"/>
      <c r="DT896" s="56"/>
      <c r="DU896" s="56"/>
      <c r="DV896" s="56"/>
      <c r="DW896" s="56"/>
      <c r="DX896" s="56"/>
      <c r="DY896" s="56"/>
      <c r="DZ896" s="56"/>
      <c r="EA896" s="56"/>
      <c r="EB896" s="56"/>
      <c r="EC896" s="56"/>
      <c r="ED896" s="56"/>
      <c r="EE896" s="56"/>
      <c r="EF896" s="56"/>
      <c r="EG896" s="56"/>
      <c r="EH896" s="56"/>
      <c r="EI896" s="56"/>
      <c r="EJ896" s="56"/>
      <c r="EK896" s="56"/>
      <c r="EL896" s="56"/>
      <c r="EM896" s="56"/>
      <c r="EN896" s="56"/>
      <c r="EO896" s="56"/>
      <c r="EP896" s="56"/>
      <c r="EQ896" s="56"/>
      <c r="ER896" s="56"/>
      <c r="ES896" s="56"/>
      <c r="ET896" s="56"/>
      <c r="EU896" s="56"/>
      <c r="EV896" s="56"/>
      <c r="EW896" s="56"/>
      <c r="EX896" s="56"/>
      <c r="EY896" s="56"/>
      <c r="EZ896" s="56"/>
      <c r="FA896" s="56"/>
      <c r="FB896" s="56"/>
      <c r="FC896" s="56"/>
      <c r="FD896" s="56"/>
      <c r="FE896" s="56"/>
      <c r="FF896" s="56"/>
      <c r="FG896" s="56"/>
      <c r="FH896" s="56"/>
      <c r="FI896" s="56"/>
      <c r="FJ896" s="56"/>
      <c r="FK896" s="56"/>
      <c r="FL896" s="56"/>
      <c r="FM896" s="56"/>
      <c r="FN896" s="56"/>
      <c r="FO896" s="56"/>
      <c r="FP896" s="56"/>
      <c r="FQ896" s="56"/>
      <c r="FR896" s="56"/>
      <c r="FS896" s="56"/>
      <c r="FT896" s="56"/>
      <c r="FU896" s="56"/>
      <c r="FV896" s="56"/>
      <c r="FW896" s="56"/>
      <c r="FX896" s="56"/>
      <c r="FY896" s="56"/>
      <c r="FZ896" s="56"/>
      <c r="GA896" s="56"/>
      <c r="GB896" s="56"/>
      <c r="GC896" s="56"/>
      <c r="GD896" s="56"/>
      <c r="GE896" s="56"/>
      <c r="GF896" s="56"/>
      <c r="GG896" s="56"/>
      <c r="GH896" s="56"/>
      <c r="GI896" s="56"/>
      <c r="GJ896" s="56"/>
      <c r="GK896" s="56"/>
      <c r="GL896" s="56"/>
      <c r="GM896" s="56"/>
      <c r="GN896" s="56"/>
      <c r="GO896" s="56"/>
      <c r="GP896" s="56"/>
      <c r="GQ896" s="56"/>
      <c r="GR896" s="56"/>
      <c r="GS896" s="56"/>
      <c r="GT896" s="56"/>
      <c r="GU896" s="56"/>
      <c r="GV896" s="56"/>
      <c r="GW896" s="56"/>
      <c r="GX896" s="56"/>
      <c r="GY896" s="56"/>
      <c r="GZ896" s="56"/>
      <c r="HA896" s="56"/>
      <c r="HB896" s="56"/>
      <c r="HC896" s="56"/>
      <c r="HD896" s="56"/>
      <c r="HE896" s="56"/>
      <c r="HF896" s="56"/>
      <c r="HG896" s="56"/>
      <c r="HH896" s="56"/>
      <c r="HI896" s="56"/>
      <c r="HJ896" s="56"/>
      <c r="HK896" s="56"/>
      <c r="HL896" s="56"/>
      <c r="HM896" s="56"/>
      <c r="HN896" s="56"/>
      <c r="HO896" s="56"/>
      <c r="HP896" s="56"/>
      <c r="HQ896" s="56"/>
      <c r="HR896" s="56"/>
      <c r="HS896" s="56"/>
      <c r="HT896" s="56"/>
      <c r="HU896" s="56"/>
      <c r="HV896" s="56"/>
      <c r="HW896" s="56"/>
      <c r="HX896" s="56"/>
      <c r="HY896" s="56"/>
      <c r="HZ896" s="56"/>
      <c r="IA896" s="56"/>
      <c r="IB896" s="56"/>
      <c r="IC896" s="56"/>
      <c r="ID896" s="56"/>
      <c r="IE896" s="56"/>
      <c r="IF896" s="56"/>
      <c r="IG896" s="56"/>
      <c r="IH896" s="56"/>
      <c r="II896" s="56"/>
    </row>
    <row r="897" spans="3:243" x14ac:dyDescent="0.25">
      <c r="C897" s="56"/>
      <c r="D897" s="56"/>
      <c r="E897" s="56"/>
      <c r="F897" s="354"/>
      <c r="G897" s="354"/>
      <c r="H897" s="56"/>
      <c r="I897" s="56"/>
      <c r="J897" s="56"/>
      <c r="K897" s="56"/>
      <c r="L897" s="56"/>
      <c r="M897" s="598"/>
      <c r="N897" s="56"/>
      <c r="O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c r="BY897" s="56"/>
      <c r="BZ897" s="56"/>
      <c r="CA897" s="56"/>
      <c r="CB897" s="56"/>
      <c r="CC897" s="56"/>
      <c r="CD897" s="56"/>
      <c r="CE897" s="56"/>
      <c r="CF897" s="56"/>
      <c r="CG897" s="56"/>
      <c r="CH897" s="56"/>
      <c r="CI897" s="56"/>
      <c r="CJ897" s="56"/>
      <c r="CK897" s="56"/>
      <c r="CL897" s="56"/>
      <c r="CM897" s="56"/>
      <c r="CN897" s="56"/>
      <c r="CO897" s="56"/>
      <c r="CP897" s="56"/>
      <c r="CQ897" s="56"/>
      <c r="CR897" s="56"/>
      <c r="CS897" s="56"/>
      <c r="CT897" s="56"/>
      <c r="CU897" s="56"/>
      <c r="CV897" s="56"/>
      <c r="CW897" s="56"/>
      <c r="CX897" s="56"/>
      <c r="CY897" s="56"/>
      <c r="CZ897" s="56"/>
      <c r="DA897" s="56"/>
      <c r="DB897" s="56"/>
      <c r="DC897" s="56"/>
      <c r="DD897" s="56"/>
      <c r="DE897" s="56"/>
      <c r="DF897" s="56"/>
      <c r="DG897" s="56"/>
      <c r="DH897" s="56"/>
      <c r="DI897" s="56"/>
      <c r="DJ897" s="56"/>
      <c r="DK897" s="56"/>
      <c r="DL897" s="56"/>
      <c r="DM897" s="56"/>
      <c r="DN897" s="56"/>
      <c r="DO897" s="56"/>
      <c r="DP897" s="56"/>
      <c r="DQ897" s="56"/>
      <c r="DR897" s="56"/>
      <c r="DS897" s="56"/>
      <c r="DT897" s="56"/>
      <c r="DU897" s="56"/>
      <c r="DV897" s="56"/>
      <c r="DW897" s="56"/>
      <c r="DX897" s="56"/>
      <c r="DY897" s="56"/>
      <c r="DZ897" s="56"/>
      <c r="EA897" s="56"/>
      <c r="EB897" s="56"/>
      <c r="EC897" s="56"/>
      <c r="ED897" s="56"/>
      <c r="EE897" s="56"/>
      <c r="EF897" s="56"/>
      <c r="EG897" s="56"/>
      <c r="EH897" s="56"/>
      <c r="EI897" s="56"/>
      <c r="EJ897" s="56"/>
      <c r="EK897" s="56"/>
      <c r="EL897" s="56"/>
      <c r="EM897" s="56"/>
      <c r="EN897" s="56"/>
      <c r="EO897" s="56"/>
      <c r="EP897" s="56"/>
      <c r="EQ897" s="56"/>
      <c r="ER897" s="56"/>
      <c r="ES897" s="56"/>
      <c r="ET897" s="56"/>
      <c r="EU897" s="56"/>
      <c r="EV897" s="56"/>
      <c r="EW897" s="56"/>
      <c r="EX897" s="56"/>
      <c r="EY897" s="56"/>
      <c r="EZ897" s="56"/>
      <c r="FA897" s="56"/>
      <c r="FB897" s="56"/>
      <c r="FC897" s="56"/>
      <c r="FD897" s="56"/>
      <c r="FE897" s="56"/>
      <c r="FF897" s="56"/>
      <c r="FG897" s="56"/>
      <c r="FH897" s="56"/>
      <c r="FI897" s="56"/>
      <c r="FJ897" s="56"/>
      <c r="FK897" s="56"/>
      <c r="FL897" s="56"/>
      <c r="FM897" s="56"/>
      <c r="FN897" s="56"/>
      <c r="FO897" s="56"/>
      <c r="FP897" s="56"/>
      <c r="FQ897" s="56"/>
      <c r="FR897" s="56"/>
      <c r="FS897" s="56"/>
      <c r="FT897" s="56"/>
      <c r="FU897" s="56"/>
      <c r="FV897" s="56"/>
      <c r="FW897" s="56"/>
      <c r="FX897" s="56"/>
      <c r="FY897" s="56"/>
      <c r="FZ897" s="56"/>
      <c r="GA897" s="56"/>
      <c r="GB897" s="56"/>
      <c r="GC897" s="56"/>
      <c r="GD897" s="56"/>
      <c r="GE897" s="56"/>
      <c r="GF897" s="56"/>
      <c r="GG897" s="56"/>
      <c r="GH897" s="56"/>
      <c r="GI897" s="56"/>
      <c r="GJ897" s="56"/>
      <c r="GK897" s="56"/>
      <c r="GL897" s="56"/>
      <c r="GM897" s="56"/>
      <c r="GN897" s="56"/>
      <c r="GO897" s="56"/>
      <c r="GP897" s="56"/>
      <c r="GQ897" s="56"/>
      <c r="GR897" s="56"/>
      <c r="GS897" s="56"/>
      <c r="GT897" s="56"/>
      <c r="GU897" s="56"/>
      <c r="GV897" s="56"/>
      <c r="GW897" s="56"/>
      <c r="GX897" s="56"/>
      <c r="GY897" s="56"/>
      <c r="GZ897" s="56"/>
      <c r="HA897" s="56"/>
      <c r="HB897" s="56"/>
      <c r="HC897" s="56"/>
      <c r="HD897" s="56"/>
      <c r="HE897" s="56"/>
      <c r="HF897" s="56"/>
      <c r="HG897" s="56"/>
      <c r="HH897" s="56"/>
      <c r="HI897" s="56"/>
      <c r="HJ897" s="56"/>
      <c r="HK897" s="56"/>
      <c r="HL897" s="56"/>
      <c r="HM897" s="56"/>
      <c r="HN897" s="56"/>
      <c r="HO897" s="56"/>
      <c r="HP897" s="56"/>
      <c r="HQ897" s="56"/>
      <c r="HR897" s="56"/>
      <c r="HS897" s="56"/>
      <c r="HT897" s="56"/>
      <c r="HU897" s="56"/>
      <c r="HV897" s="56"/>
      <c r="HW897" s="56"/>
      <c r="HX897" s="56"/>
      <c r="HY897" s="56"/>
      <c r="HZ897" s="56"/>
      <c r="IA897" s="56"/>
      <c r="IB897" s="56"/>
      <c r="IC897" s="56"/>
      <c r="ID897" s="56"/>
      <c r="IE897" s="56"/>
      <c r="IF897" s="56"/>
      <c r="IG897" s="56"/>
      <c r="IH897" s="56"/>
      <c r="II897" s="56"/>
    </row>
    <row r="898" spans="3:243" x14ac:dyDescent="0.25">
      <c r="C898" s="56"/>
      <c r="D898" s="56"/>
      <c r="E898" s="56"/>
      <c r="F898" s="354"/>
      <c r="G898" s="354"/>
      <c r="H898" s="56"/>
      <c r="I898" s="56"/>
      <c r="J898" s="56"/>
      <c r="K898" s="56"/>
      <c r="L898" s="56"/>
      <c r="M898" s="598"/>
      <c r="N898" s="56"/>
      <c r="O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c r="BY898" s="56"/>
      <c r="BZ898" s="56"/>
      <c r="CA898" s="56"/>
      <c r="CB898" s="56"/>
      <c r="CC898" s="56"/>
      <c r="CD898" s="56"/>
      <c r="CE898" s="56"/>
      <c r="CF898" s="56"/>
      <c r="CG898" s="56"/>
      <c r="CH898" s="56"/>
      <c r="CI898" s="56"/>
      <c r="CJ898" s="56"/>
      <c r="CK898" s="56"/>
      <c r="CL898" s="56"/>
      <c r="CM898" s="56"/>
      <c r="CN898" s="56"/>
      <c r="CO898" s="56"/>
      <c r="CP898" s="56"/>
      <c r="CQ898" s="56"/>
      <c r="CR898" s="56"/>
      <c r="CS898" s="56"/>
      <c r="CT898" s="56"/>
      <c r="CU898" s="56"/>
      <c r="CV898" s="56"/>
      <c r="CW898" s="56"/>
      <c r="CX898" s="56"/>
      <c r="CY898" s="56"/>
      <c r="CZ898" s="56"/>
      <c r="DA898" s="56"/>
      <c r="DB898" s="56"/>
      <c r="DC898" s="56"/>
      <c r="DD898" s="56"/>
      <c r="DE898" s="56"/>
      <c r="DF898" s="56"/>
      <c r="DG898" s="56"/>
      <c r="DH898" s="56"/>
      <c r="DI898" s="56"/>
      <c r="DJ898" s="56"/>
      <c r="DK898" s="56"/>
      <c r="DL898" s="56"/>
      <c r="DM898" s="56"/>
      <c r="DN898" s="56"/>
      <c r="DO898" s="56"/>
      <c r="DP898" s="56"/>
      <c r="DQ898" s="56"/>
      <c r="DR898" s="56"/>
      <c r="DS898" s="56"/>
      <c r="DT898" s="56"/>
      <c r="DU898" s="56"/>
      <c r="DV898" s="56"/>
      <c r="DW898" s="56"/>
      <c r="DX898" s="56"/>
      <c r="DY898" s="56"/>
      <c r="DZ898" s="56"/>
      <c r="EA898" s="56"/>
      <c r="EB898" s="56"/>
      <c r="EC898" s="56"/>
      <c r="ED898" s="56"/>
      <c r="EE898" s="56"/>
      <c r="EF898" s="56"/>
      <c r="EG898" s="56"/>
      <c r="EH898" s="56"/>
      <c r="EI898" s="56"/>
      <c r="EJ898" s="56"/>
      <c r="EK898" s="56"/>
      <c r="EL898" s="56"/>
      <c r="EM898" s="56"/>
      <c r="EN898" s="56"/>
      <c r="EO898" s="56"/>
      <c r="EP898" s="56"/>
      <c r="EQ898" s="56"/>
      <c r="ER898" s="56"/>
      <c r="ES898" s="56"/>
      <c r="ET898" s="56"/>
      <c r="EU898" s="56"/>
      <c r="EV898" s="56"/>
      <c r="EW898" s="56"/>
      <c r="EX898" s="56"/>
      <c r="EY898" s="56"/>
      <c r="EZ898" s="56"/>
      <c r="FA898" s="56"/>
      <c r="FB898" s="56"/>
      <c r="FC898" s="56"/>
      <c r="FD898" s="56"/>
      <c r="FE898" s="56"/>
      <c r="FF898" s="56"/>
      <c r="FG898" s="56"/>
      <c r="FH898" s="56"/>
      <c r="FI898" s="56"/>
      <c r="FJ898" s="56"/>
      <c r="FK898" s="56"/>
      <c r="FL898" s="56"/>
      <c r="FM898" s="56"/>
      <c r="FN898" s="56"/>
      <c r="FO898" s="56"/>
      <c r="FP898" s="56"/>
      <c r="FQ898" s="56"/>
      <c r="FR898" s="56"/>
      <c r="FS898" s="56"/>
      <c r="FT898" s="56"/>
      <c r="FU898" s="56"/>
      <c r="FV898" s="56"/>
      <c r="FW898" s="56"/>
      <c r="FX898" s="56"/>
      <c r="FY898" s="56"/>
      <c r="FZ898" s="56"/>
      <c r="GA898" s="56"/>
      <c r="GB898" s="56"/>
      <c r="GC898" s="56"/>
      <c r="GD898" s="56"/>
      <c r="GE898" s="56"/>
      <c r="GF898" s="56"/>
      <c r="GG898" s="56"/>
      <c r="GH898" s="56"/>
      <c r="GI898" s="56"/>
      <c r="GJ898" s="56"/>
      <c r="GK898" s="56"/>
      <c r="GL898" s="56"/>
      <c r="GM898" s="56"/>
      <c r="GN898" s="56"/>
      <c r="GO898" s="56"/>
      <c r="GP898" s="56"/>
      <c r="GQ898" s="56"/>
      <c r="GR898" s="56"/>
      <c r="GS898" s="56"/>
      <c r="GT898" s="56"/>
      <c r="GU898" s="56"/>
      <c r="GV898" s="56"/>
      <c r="GW898" s="56"/>
      <c r="GX898" s="56"/>
      <c r="GY898" s="56"/>
      <c r="GZ898" s="56"/>
      <c r="HA898" s="56"/>
      <c r="HB898" s="56"/>
      <c r="HC898" s="56"/>
      <c r="HD898" s="56"/>
      <c r="HE898" s="56"/>
      <c r="HF898" s="56"/>
      <c r="HG898" s="56"/>
      <c r="HH898" s="56"/>
      <c r="HI898" s="56"/>
      <c r="HJ898" s="56"/>
      <c r="HK898" s="56"/>
      <c r="HL898" s="56"/>
      <c r="HM898" s="56"/>
      <c r="HN898" s="56"/>
      <c r="HO898" s="56"/>
      <c r="HP898" s="56"/>
      <c r="HQ898" s="56"/>
      <c r="HR898" s="56"/>
      <c r="HS898" s="56"/>
      <c r="HT898" s="56"/>
      <c r="HU898" s="56"/>
      <c r="HV898" s="56"/>
      <c r="HW898" s="56"/>
      <c r="HX898" s="56"/>
      <c r="HY898" s="56"/>
      <c r="HZ898" s="56"/>
      <c r="IA898" s="56"/>
      <c r="IB898" s="56"/>
      <c r="IC898" s="56"/>
      <c r="ID898" s="56"/>
      <c r="IE898" s="56"/>
      <c r="IF898" s="56"/>
      <c r="IG898" s="56"/>
      <c r="IH898" s="56"/>
      <c r="II898" s="56"/>
    </row>
    <row r="899" spans="3:243" x14ac:dyDescent="0.25">
      <c r="C899" s="56"/>
      <c r="D899" s="56"/>
      <c r="E899" s="56"/>
      <c r="F899" s="354"/>
      <c r="G899" s="354"/>
      <c r="H899" s="56"/>
      <c r="I899" s="56"/>
      <c r="J899" s="56"/>
      <c r="K899" s="56"/>
      <c r="L899" s="56"/>
      <c r="M899" s="598"/>
      <c r="N899" s="56"/>
      <c r="O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c r="BY899" s="56"/>
      <c r="BZ899" s="56"/>
      <c r="CA899" s="56"/>
      <c r="CB899" s="56"/>
      <c r="CC899" s="56"/>
      <c r="CD899" s="56"/>
      <c r="CE899" s="56"/>
      <c r="CF899" s="56"/>
      <c r="CG899" s="56"/>
      <c r="CH899" s="56"/>
      <c r="CI899" s="56"/>
      <c r="CJ899" s="56"/>
      <c r="CK899" s="56"/>
      <c r="CL899" s="56"/>
      <c r="CM899" s="56"/>
      <c r="CN899" s="56"/>
      <c r="CO899" s="56"/>
      <c r="CP899" s="56"/>
      <c r="CQ899" s="56"/>
      <c r="CR899" s="56"/>
      <c r="CS899" s="56"/>
      <c r="CT899" s="56"/>
      <c r="CU899" s="56"/>
      <c r="CV899" s="56"/>
      <c r="CW899" s="56"/>
      <c r="CX899" s="56"/>
      <c r="CY899" s="56"/>
      <c r="CZ899" s="56"/>
      <c r="DA899" s="56"/>
      <c r="DB899" s="56"/>
      <c r="DC899" s="56"/>
      <c r="DD899" s="56"/>
      <c r="DE899" s="56"/>
      <c r="DF899" s="56"/>
      <c r="DG899" s="56"/>
      <c r="DH899" s="56"/>
      <c r="DI899" s="56"/>
      <c r="DJ899" s="56"/>
      <c r="DK899" s="56"/>
      <c r="DL899" s="56"/>
      <c r="DM899" s="56"/>
      <c r="DN899" s="56"/>
      <c r="DO899" s="56"/>
      <c r="DP899" s="56"/>
      <c r="DQ899" s="56"/>
      <c r="DR899" s="56"/>
      <c r="DS899" s="56"/>
      <c r="DT899" s="56"/>
      <c r="DU899" s="56"/>
      <c r="DV899" s="56"/>
      <c r="DW899" s="56"/>
      <c r="DX899" s="56"/>
      <c r="DY899" s="56"/>
      <c r="DZ899" s="56"/>
      <c r="EA899" s="56"/>
      <c r="EB899" s="56"/>
      <c r="EC899" s="56"/>
      <c r="ED899" s="56"/>
      <c r="EE899" s="56"/>
      <c r="EF899" s="56"/>
      <c r="EG899" s="56"/>
      <c r="EH899" s="56"/>
      <c r="EI899" s="56"/>
      <c r="EJ899" s="56"/>
      <c r="EK899" s="56"/>
      <c r="EL899" s="56"/>
      <c r="EM899" s="56"/>
      <c r="EN899" s="56"/>
      <c r="EO899" s="56"/>
      <c r="EP899" s="56"/>
      <c r="EQ899" s="56"/>
      <c r="ER899" s="56"/>
      <c r="ES899" s="56"/>
      <c r="ET899" s="56"/>
      <c r="EU899" s="56"/>
      <c r="EV899" s="56"/>
      <c r="EW899" s="56"/>
      <c r="EX899" s="56"/>
      <c r="EY899" s="56"/>
      <c r="EZ899" s="56"/>
      <c r="FA899" s="56"/>
      <c r="FB899" s="56"/>
      <c r="FC899" s="56"/>
      <c r="FD899" s="56"/>
      <c r="FE899" s="56"/>
      <c r="FF899" s="56"/>
      <c r="FG899" s="56"/>
      <c r="FH899" s="56"/>
      <c r="FI899" s="56"/>
      <c r="FJ899" s="56"/>
      <c r="FK899" s="56"/>
      <c r="FL899" s="56"/>
      <c r="FM899" s="56"/>
      <c r="FN899" s="56"/>
      <c r="FO899" s="56"/>
      <c r="FP899" s="56"/>
      <c r="FQ899" s="56"/>
      <c r="FR899" s="56"/>
      <c r="FS899" s="56"/>
      <c r="FT899" s="56"/>
      <c r="FU899" s="56"/>
      <c r="FV899" s="56"/>
      <c r="FW899" s="56"/>
      <c r="FX899" s="56"/>
      <c r="FY899" s="56"/>
      <c r="FZ899" s="56"/>
      <c r="GA899" s="56"/>
      <c r="GB899" s="56"/>
      <c r="GC899" s="56"/>
      <c r="GD899" s="56"/>
      <c r="GE899" s="56"/>
      <c r="GF899" s="56"/>
      <c r="GG899" s="56"/>
      <c r="GH899" s="56"/>
      <c r="GI899" s="56"/>
      <c r="GJ899" s="56"/>
      <c r="GK899" s="56"/>
      <c r="GL899" s="56"/>
      <c r="GM899" s="56"/>
      <c r="GN899" s="56"/>
      <c r="GO899" s="56"/>
      <c r="GP899" s="56"/>
      <c r="GQ899" s="56"/>
      <c r="GR899" s="56"/>
      <c r="GS899" s="56"/>
      <c r="GT899" s="56"/>
      <c r="GU899" s="56"/>
      <c r="GV899" s="56"/>
      <c r="GW899" s="56"/>
      <c r="GX899" s="56"/>
      <c r="GY899" s="56"/>
      <c r="GZ899" s="56"/>
      <c r="HA899" s="56"/>
      <c r="HB899" s="56"/>
      <c r="HC899" s="56"/>
      <c r="HD899" s="56"/>
      <c r="HE899" s="56"/>
      <c r="HF899" s="56"/>
      <c r="HG899" s="56"/>
      <c r="HH899" s="56"/>
      <c r="HI899" s="56"/>
      <c r="HJ899" s="56"/>
      <c r="HK899" s="56"/>
      <c r="HL899" s="56"/>
      <c r="HM899" s="56"/>
      <c r="HN899" s="56"/>
      <c r="HO899" s="56"/>
      <c r="HP899" s="56"/>
      <c r="HQ899" s="56"/>
      <c r="HR899" s="56"/>
      <c r="HS899" s="56"/>
      <c r="HT899" s="56"/>
      <c r="HU899" s="56"/>
      <c r="HV899" s="56"/>
      <c r="HW899" s="56"/>
      <c r="HX899" s="56"/>
      <c r="HY899" s="56"/>
      <c r="HZ899" s="56"/>
      <c r="IA899" s="56"/>
      <c r="IB899" s="56"/>
      <c r="IC899" s="56"/>
      <c r="ID899" s="56"/>
      <c r="IE899" s="56"/>
      <c r="IF899" s="56"/>
      <c r="IG899" s="56"/>
      <c r="IH899" s="56"/>
      <c r="II899" s="56"/>
    </row>
    <row r="900" spans="3:243" x14ac:dyDescent="0.25">
      <c r="C900" s="56"/>
      <c r="D900" s="56"/>
      <c r="E900" s="56"/>
      <c r="F900" s="354"/>
      <c r="G900" s="354"/>
      <c r="H900" s="56"/>
      <c r="I900" s="56"/>
      <c r="J900" s="56"/>
      <c r="K900" s="56"/>
      <c r="L900" s="56"/>
      <c r="M900" s="598"/>
      <c r="N900" s="56"/>
      <c r="O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c r="BY900" s="56"/>
      <c r="BZ900" s="56"/>
      <c r="CA900" s="56"/>
      <c r="CB900" s="56"/>
      <c r="CC900" s="56"/>
      <c r="CD900" s="56"/>
      <c r="CE900" s="56"/>
      <c r="CF900" s="56"/>
      <c r="CG900" s="56"/>
      <c r="CH900" s="56"/>
      <c r="CI900" s="56"/>
      <c r="CJ900" s="56"/>
      <c r="CK900" s="56"/>
      <c r="CL900" s="56"/>
      <c r="CM900" s="56"/>
      <c r="CN900" s="56"/>
      <c r="CO900" s="56"/>
      <c r="CP900" s="56"/>
      <c r="CQ900" s="56"/>
      <c r="CR900" s="56"/>
      <c r="CS900" s="56"/>
      <c r="CT900" s="56"/>
      <c r="CU900" s="56"/>
      <c r="CV900" s="56"/>
      <c r="CW900" s="56"/>
      <c r="CX900" s="56"/>
      <c r="CY900" s="56"/>
      <c r="CZ900" s="56"/>
      <c r="DA900" s="56"/>
      <c r="DB900" s="56"/>
      <c r="DC900" s="56"/>
      <c r="DD900" s="56"/>
      <c r="DE900" s="56"/>
      <c r="DF900" s="56"/>
      <c r="DG900" s="56"/>
      <c r="DH900" s="56"/>
      <c r="DI900" s="56"/>
      <c r="DJ900" s="56"/>
      <c r="DK900" s="56"/>
      <c r="DL900" s="56"/>
      <c r="DM900" s="56"/>
      <c r="DN900" s="56"/>
      <c r="DO900" s="56"/>
      <c r="DP900" s="56"/>
      <c r="DQ900" s="56"/>
      <c r="DR900" s="56"/>
      <c r="DS900" s="56"/>
      <c r="DT900" s="56"/>
      <c r="DU900" s="56"/>
      <c r="DV900" s="56"/>
      <c r="DW900" s="56"/>
      <c r="DX900" s="56"/>
      <c r="DY900" s="56"/>
      <c r="DZ900" s="56"/>
      <c r="EA900" s="56"/>
      <c r="EB900" s="56"/>
      <c r="EC900" s="56"/>
      <c r="ED900" s="56"/>
      <c r="EE900" s="56"/>
      <c r="EF900" s="56"/>
      <c r="EG900" s="56"/>
      <c r="EH900" s="56"/>
      <c r="EI900" s="56"/>
      <c r="EJ900" s="56"/>
      <c r="EK900" s="56"/>
      <c r="EL900" s="56"/>
      <c r="EM900" s="56"/>
      <c r="EN900" s="56"/>
      <c r="EO900" s="56"/>
      <c r="EP900" s="56"/>
      <c r="EQ900" s="56"/>
      <c r="ER900" s="56"/>
      <c r="ES900" s="56"/>
      <c r="ET900" s="56"/>
      <c r="EU900" s="56"/>
      <c r="EV900" s="56"/>
      <c r="EW900" s="56"/>
      <c r="EX900" s="56"/>
      <c r="EY900" s="56"/>
      <c r="EZ900" s="56"/>
      <c r="FA900" s="56"/>
      <c r="FB900" s="56"/>
      <c r="FC900" s="56"/>
      <c r="FD900" s="56"/>
      <c r="FE900" s="56"/>
      <c r="FF900" s="56"/>
      <c r="FG900" s="56"/>
      <c r="FH900" s="56"/>
      <c r="FI900" s="56"/>
      <c r="FJ900" s="56"/>
      <c r="FK900" s="56"/>
      <c r="FL900" s="56"/>
      <c r="FM900" s="56"/>
      <c r="FN900" s="56"/>
      <c r="FO900" s="56"/>
      <c r="FP900" s="56"/>
      <c r="FQ900" s="56"/>
      <c r="FR900" s="56"/>
      <c r="FS900" s="56"/>
      <c r="FT900" s="56"/>
      <c r="FU900" s="56"/>
      <c r="FV900" s="56"/>
      <c r="FW900" s="56"/>
      <c r="FX900" s="56"/>
      <c r="FY900" s="56"/>
      <c r="FZ900" s="56"/>
      <c r="GA900" s="56"/>
      <c r="GB900" s="56"/>
      <c r="GC900" s="56"/>
      <c r="GD900" s="56"/>
      <c r="GE900" s="56"/>
      <c r="GF900" s="56"/>
      <c r="GG900" s="56"/>
      <c r="GH900" s="56"/>
      <c r="GI900" s="56"/>
      <c r="GJ900" s="56"/>
      <c r="GK900" s="56"/>
      <c r="GL900" s="56"/>
      <c r="GM900" s="56"/>
      <c r="GN900" s="56"/>
      <c r="GO900" s="56"/>
      <c r="GP900" s="56"/>
      <c r="GQ900" s="56"/>
      <c r="GR900" s="56"/>
      <c r="GS900" s="56"/>
      <c r="GT900" s="56"/>
      <c r="GU900" s="56"/>
      <c r="GV900" s="56"/>
      <c r="GW900" s="56"/>
      <c r="GX900" s="56"/>
      <c r="GY900" s="56"/>
      <c r="GZ900" s="56"/>
      <c r="HA900" s="56"/>
      <c r="HB900" s="56"/>
      <c r="HC900" s="56"/>
      <c r="HD900" s="56"/>
      <c r="HE900" s="56"/>
      <c r="HF900" s="56"/>
      <c r="HG900" s="56"/>
      <c r="HH900" s="56"/>
      <c r="HI900" s="56"/>
      <c r="HJ900" s="56"/>
      <c r="HK900" s="56"/>
      <c r="HL900" s="56"/>
      <c r="HM900" s="56"/>
      <c r="HN900" s="56"/>
      <c r="HO900" s="56"/>
      <c r="HP900" s="56"/>
      <c r="HQ900" s="56"/>
      <c r="HR900" s="56"/>
      <c r="HS900" s="56"/>
      <c r="HT900" s="56"/>
      <c r="HU900" s="56"/>
      <c r="HV900" s="56"/>
      <c r="HW900" s="56"/>
      <c r="HX900" s="56"/>
      <c r="HY900" s="56"/>
      <c r="HZ900" s="56"/>
      <c r="IA900" s="56"/>
      <c r="IB900" s="56"/>
      <c r="IC900" s="56"/>
      <c r="ID900" s="56"/>
      <c r="IE900" s="56"/>
      <c r="IF900" s="56"/>
      <c r="IG900" s="56"/>
      <c r="IH900" s="56"/>
      <c r="II900" s="56"/>
    </row>
    <row r="901" spans="3:243" x14ac:dyDescent="0.25">
      <c r="C901" s="56"/>
      <c r="D901" s="56"/>
      <c r="E901" s="56"/>
      <c r="F901" s="354"/>
      <c r="G901" s="354"/>
      <c r="H901" s="56"/>
      <c r="I901" s="56"/>
      <c r="J901" s="56"/>
      <c r="K901" s="56"/>
      <c r="L901" s="56"/>
      <c r="M901" s="598"/>
      <c r="N901" s="56"/>
      <c r="O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c r="BY901" s="56"/>
      <c r="BZ901" s="56"/>
      <c r="CA901" s="56"/>
      <c r="CB901" s="56"/>
      <c r="CC901" s="56"/>
      <c r="CD901" s="56"/>
      <c r="CE901" s="56"/>
      <c r="CF901" s="56"/>
      <c r="CG901" s="56"/>
      <c r="CH901" s="56"/>
      <c r="CI901" s="56"/>
      <c r="CJ901" s="56"/>
      <c r="CK901" s="56"/>
      <c r="CL901" s="56"/>
      <c r="CM901" s="56"/>
      <c r="CN901" s="56"/>
      <c r="CO901" s="56"/>
      <c r="CP901" s="56"/>
      <c r="CQ901" s="56"/>
      <c r="CR901" s="56"/>
      <c r="CS901" s="56"/>
      <c r="CT901" s="56"/>
      <c r="CU901" s="56"/>
      <c r="CV901" s="56"/>
      <c r="CW901" s="56"/>
      <c r="CX901" s="56"/>
      <c r="CY901" s="56"/>
      <c r="CZ901" s="56"/>
      <c r="DA901" s="56"/>
      <c r="DB901" s="56"/>
      <c r="DC901" s="56"/>
      <c r="DD901" s="56"/>
      <c r="DE901" s="56"/>
      <c r="DF901" s="56"/>
      <c r="DG901" s="56"/>
      <c r="DH901" s="56"/>
      <c r="DI901" s="56"/>
      <c r="DJ901" s="56"/>
      <c r="DK901" s="56"/>
      <c r="DL901" s="56"/>
      <c r="DM901" s="56"/>
      <c r="DN901" s="56"/>
      <c r="DO901" s="56"/>
      <c r="DP901" s="56"/>
      <c r="DQ901" s="56"/>
      <c r="DR901" s="56"/>
      <c r="DS901" s="56"/>
      <c r="DT901" s="56"/>
      <c r="DU901" s="56"/>
      <c r="DV901" s="56"/>
      <c r="DW901" s="56"/>
      <c r="DX901" s="56"/>
      <c r="DY901" s="56"/>
      <c r="DZ901" s="56"/>
      <c r="EA901" s="56"/>
      <c r="EB901" s="56"/>
      <c r="EC901" s="56"/>
      <c r="ED901" s="56"/>
      <c r="EE901" s="56"/>
      <c r="EF901" s="56"/>
      <c r="EG901" s="56"/>
      <c r="EH901" s="56"/>
      <c r="EI901" s="56"/>
      <c r="EJ901" s="56"/>
      <c r="EK901" s="56"/>
      <c r="EL901" s="56"/>
      <c r="EM901" s="56"/>
      <c r="EN901" s="56"/>
      <c r="EO901" s="56"/>
      <c r="EP901" s="56"/>
      <c r="EQ901" s="56"/>
      <c r="ER901" s="56"/>
      <c r="ES901" s="56"/>
      <c r="ET901" s="56"/>
      <c r="EU901" s="56"/>
      <c r="EV901" s="56"/>
      <c r="EW901" s="56"/>
      <c r="EX901" s="56"/>
      <c r="EY901" s="56"/>
      <c r="EZ901" s="56"/>
      <c r="FA901" s="56"/>
      <c r="FB901" s="56"/>
      <c r="FC901" s="56"/>
      <c r="FD901" s="56"/>
      <c r="FE901" s="56"/>
      <c r="FF901" s="56"/>
      <c r="FG901" s="56"/>
      <c r="FH901" s="56"/>
      <c r="FI901" s="56"/>
      <c r="FJ901" s="56"/>
      <c r="FK901" s="56"/>
      <c r="FL901" s="56"/>
      <c r="FM901" s="56"/>
      <c r="FN901" s="56"/>
      <c r="FO901" s="56"/>
      <c r="FP901" s="56"/>
      <c r="FQ901" s="56"/>
      <c r="FR901" s="56"/>
      <c r="FS901" s="56"/>
      <c r="FT901" s="56"/>
      <c r="FU901" s="56"/>
      <c r="FV901" s="56"/>
      <c r="FW901" s="56"/>
      <c r="FX901" s="56"/>
      <c r="FY901" s="56"/>
      <c r="FZ901" s="56"/>
      <c r="GA901" s="56"/>
      <c r="GB901" s="56"/>
      <c r="GC901" s="56"/>
      <c r="GD901" s="56"/>
      <c r="GE901" s="56"/>
      <c r="GF901" s="56"/>
      <c r="GG901" s="56"/>
      <c r="GH901" s="56"/>
      <c r="GI901" s="56"/>
      <c r="GJ901" s="56"/>
      <c r="GK901" s="56"/>
      <c r="GL901" s="56"/>
      <c r="GM901" s="56"/>
      <c r="GN901" s="56"/>
      <c r="GO901" s="56"/>
      <c r="GP901" s="56"/>
      <c r="GQ901" s="56"/>
      <c r="GR901" s="56"/>
      <c r="GS901" s="56"/>
      <c r="GT901" s="56"/>
      <c r="GU901" s="56"/>
      <c r="GV901" s="56"/>
      <c r="GW901" s="56"/>
      <c r="GX901" s="56"/>
      <c r="GY901" s="56"/>
      <c r="GZ901" s="56"/>
      <c r="HA901" s="56"/>
      <c r="HB901" s="56"/>
      <c r="HC901" s="56"/>
      <c r="HD901" s="56"/>
      <c r="HE901" s="56"/>
      <c r="HF901" s="56"/>
      <c r="HG901" s="56"/>
      <c r="HH901" s="56"/>
      <c r="HI901" s="56"/>
      <c r="HJ901" s="56"/>
      <c r="HK901" s="56"/>
      <c r="HL901" s="56"/>
      <c r="HM901" s="56"/>
      <c r="HN901" s="56"/>
      <c r="HO901" s="56"/>
      <c r="HP901" s="56"/>
      <c r="HQ901" s="56"/>
      <c r="HR901" s="56"/>
      <c r="HS901" s="56"/>
      <c r="HT901" s="56"/>
      <c r="HU901" s="56"/>
      <c r="HV901" s="56"/>
      <c r="HW901" s="56"/>
      <c r="HX901" s="56"/>
      <c r="HY901" s="56"/>
      <c r="HZ901" s="56"/>
      <c r="IA901" s="56"/>
      <c r="IB901" s="56"/>
      <c r="IC901" s="56"/>
      <c r="ID901" s="56"/>
      <c r="IE901" s="56"/>
      <c r="IF901" s="56"/>
      <c r="IG901" s="56"/>
      <c r="IH901" s="56"/>
      <c r="II901" s="56"/>
    </row>
    <row r="902" spans="3:243" x14ac:dyDescent="0.25">
      <c r="C902" s="56"/>
      <c r="D902" s="56"/>
      <c r="E902" s="56"/>
      <c r="F902" s="354"/>
      <c r="G902" s="354"/>
      <c r="H902" s="56"/>
      <c r="I902" s="56"/>
      <c r="J902" s="56"/>
      <c r="K902" s="56"/>
      <c r="L902" s="56"/>
      <c r="M902" s="598"/>
      <c r="N902" s="56"/>
      <c r="O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c r="BY902" s="56"/>
      <c r="BZ902" s="56"/>
      <c r="CA902" s="56"/>
      <c r="CB902" s="56"/>
      <c r="CC902" s="56"/>
      <c r="CD902" s="56"/>
      <c r="CE902" s="56"/>
      <c r="CF902" s="56"/>
      <c r="CG902" s="56"/>
      <c r="CH902" s="56"/>
      <c r="CI902" s="56"/>
      <c r="CJ902" s="56"/>
      <c r="CK902" s="56"/>
      <c r="CL902" s="56"/>
      <c r="CM902" s="56"/>
      <c r="CN902" s="56"/>
      <c r="CO902" s="56"/>
      <c r="CP902" s="56"/>
      <c r="CQ902" s="56"/>
      <c r="CR902" s="56"/>
      <c r="CS902" s="56"/>
      <c r="CT902" s="56"/>
      <c r="CU902" s="56"/>
      <c r="CV902" s="56"/>
      <c r="CW902" s="56"/>
      <c r="CX902" s="56"/>
      <c r="CY902" s="56"/>
      <c r="CZ902" s="56"/>
      <c r="DA902" s="56"/>
      <c r="DB902" s="56"/>
      <c r="DC902" s="56"/>
      <c r="DD902" s="56"/>
      <c r="DE902" s="56"/>
      <c r="DF902" s="56"/>
      <c r="DG902" s="56"/>
      <c r="DH902" s="56"/>
      <c r="DI902" s="56"/>
      <c r="DJ902" s="56"/>
      <c r="DK902" s="56"/>
      <c r="DL902" s="56"/>
      <c r="DM902" s="56"/>
      <c r="DN902" s="56"/>
      <c r="DO902" s="56"/>
      <c r="DP902" s="56"/>
      <c r="DQ902" s="56"/>
      <c r="DR902" s="56"/>
      <c r="DS902" s="56"/>
      <c r="DT902" s="56"/>
      <c r="DU902" s="56"/>
      <c r="DV902" s="56"/>
      <c r="DW902" s="56"/>
      <c r="DX902" s="56"/>
      <c r="DY902" s="56"/>
      <c r="DZ902" s="56"/>
      <c r="EA902" s="56"/>
      <c r="EB902" s="56"/>
      <c r="EC902" s="56"/>
      <c r="ED902" s="56"/>
      <c r="EE902" s="56"/>
      <c r="EF902" s="56"/>
      <c r="EG902" s="56"/>
      <c r="EH902" s="56"/>
      <c r="EI902" s="56"/>
      <c r="EJ902" s="56"/>
      <c r="EK902" s="56"/>
      <c r="EL902" s="56"/>
      <c r="EM902" s="56"/>
      <c r="EN902" s="56"/>
      <c r="EO902" s="56"/>
      <c r="EP902" s="56"/>
      <c r="EQ902" s="56"/>
      <c r="ER902" s="56"/>
      <c r="ES902" s="56"/>
      <c r="ET902" s="56"/>
      <c r="EU902" s="56"/>
      <c r="EV902" s="56"/>
      <c r="EW902" s="56"/>
      <c r="EX902" s="56"/>
      <c r="EY902" s="56"/>
      <c r="EZ902" s="56"/>
      <c r="FA902" s="56"/>
      <c r="FB902" s="56"/>
      <c r="FC902" s="56"/>
      <c r="FD902" s="56"/>
      <c r="FE902" s="56"/>
      <c r="FF902" s="56"/>
      <c r="FG902" s="56"/>
      <c r="FH902" s="56"/>
      <c r="FI902" s="56"/>
      <c r="FJ902" s="56"/>
      <c r="FK902" s="56"/>
      <c r="FL902" s="56"/>
      <c r="FM902" s="56"/>
      <c r="FN902" s="56"/>
      <c r="FO902" s="56"/>
      <c r="FP902" s="56"/>
      <c r="FQ902" s="56"/>
      <c r="FR902" s="56"/>
      <c r="FS902" s="56"/>
      <c r="FT902" s="56"/>
      <c r="FU902" s="56"/>
      <c r="FV902" s="56"/>
      <c r="FW902" s="56"/>
      <c r="FX902" s="56"/>
      <c r="FY902" s="56"/>
      <c r="FZ902" s="56"/>
      <c r="GA902" s="56"/>
      <c r="GB902" s="56"/>
      <c r="GC902" s="56"/>
      <c r="GD902" s="56"/>
      <c r="GE902" s="56"/>
      <c r="GF902" s="56"/>
      <c r="GG902" s="56"/>
      <c r="GH902" s="56"/>
      <c r="GI902" s="56"/>
      <c r="GJ902" s="56"/>
      <c r="GK902" s="56"/>
      <c r="GL902" s="56"/>
      <c r="GM902" s="56"/>
      <c r="GN902" s="56"/>
      <c r="GO902" s="56"/>
      <c r="GP902" s="56"/>
      <c r="GQ902" s="56"/>
      <c r="GR902" s="56"/>
      <c r="GS902" s="56"/>
      <c r="GT902" s="56"/>
      <c r="GU902" s="56"/>
      <c r="GV902" s="56"/>
      <c r="GW902" s="56"/>
      <c r="GX902" s="56"/>
      <c r="GY902" s="56"/>
      <c r="GZ902" s="56"/>
      <c r="HA902" s="56"/>
      <c r="HB902" s="56"/>
      <c r="HC902" s="56"/>
      <c r="HD902" s="56"/>
      <c r="HE902" s="56"/>
      <c r="HF902" s="56"/>
      <c r="HG902" s="56"/>
      <c r="HH902" s="56"/>
      <c r="HI902" s="56"/>
      <c r="HJ902" s="56"/>
      <c r="HK902" s="56"/>
      <c r="HL902" s="56"/>
      <c r="HM902" s="56"/>
      <c r="HN902" s="56"/>
      <c r="HO902" s="56"/>
      <c r="HP902" s="56"/>
      <c r="HQ902" s="56"/>
      <c r="HR902" s="56"/>
      <c r="HS902" s="56"/>
      <c r="HT902" s="56"/>
      <c r="HU902" s="56"/>
      <c r="HV902" s="56"/>
      <c r="HW902" s="56"/>
      <c r="HX902" s="56"/>
      <c r="HY902" s="56"/>
      <c r="HZ902" s="56"/>
      <c r="IA902" s="56"/>
      <c r="IB902" s="56"/>
      <c r="IC902" s="56"/>
      <c r="ID902" s="56"/>
      <c r="IE902" s="56"/>
      <c r="IF902" s="56"/>
      <c r="IG902" s="56"/>
      <c r="IH902" s="56"/>
      <c r="II902" s="56"/>
    </row>
    <row r="903" spans="3:243" x14ac:dyDescent="0.25">
      <c r="C903" s="56"/>
      <c r="D903" s="56"/>
      <c r="E903" s="56"/>
      <c r="F903" s="354"/>
      <c r="G903" s="354"/>
      <c r="H903" s="56"/>
      <c r="I903" s="56"/>
      <c r="J903" s="56"/>
      <c r="K903" s="56"/>
      <c r="L903" s="56"/>
      <c r="M903" s="598"/>
      <c r="N903" s="56"/>
      <c r="O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c r="BY903" s="56"/>
      <c r="BZ903" s="56"/>
      <c r="CA903" s="56"/>
      <c r="CB903" s="56"/>
      <c r="CC903" s="56"/>
      <c r="CD903" s="56"/>
      <c r="CE903" s="56"/>
      <c r="CF903" s="56"/>
      <c r="CG903" s="56"/>
      <c r="CH903" s="56"/>
      <c r="CI903" s="56"/>
      <c r="CJ903" s="56"/>
      <c r="CK903" s="56"/>
      <c r="CL903" s="56"/>
      <c r="CM903" s="56"/>
      <c r="CN903" s="56"/>
      <c r="CO903" s="56"/>
      <c r="CP903" s="56"/>
      <c r="CQ903" s="56"/>
      <c r="CR903" s="56"/>
      <c r="CS903" s="56"/>
      <c r="CT903" s="56"/>
      <c r="CU903" s="56"/>
      <c r="CV903" s="56"/>
      <c r="CW903" s="56"/>
      <c r="CX903" s="56"/>
      <c r="CY903" s="56"/>
      <c r="CZ903" s="56"/>
      <c r="DA903" s="56"/>
      <c r="DB903" s="56"/>
      <c r="DC903" s="56"/>
      <c r="DD903" s="56"/>
      <c r="DE903" s="56"/>
      <c r="DF903" s="56"/>
      <c r="DG903" s="56"/>
      <c r="DH903" s="56"/>
      <c r="DI903" s="56"/>
      <c r="DJ903" s="56"/>
      <c r="DK903" s="56"/>
      <c r="DL903" s="56"/>
      <c r="DM903" s="56"/>
      <c r="DN903" s="56"/>
      <c r="DO903" s="56"/>
      <c r="DP903" s="56"/>
      <c r="DQ903" s="56"/>
      <c r="DR903" s="56"/>
      <c r="DS903" s="56"/>
      <c r="DT903" s="56"/>
      <c r="DU903" s="56"/>
      <c r="DV903" s="56"/>
      <c r="DW903" s="56"/>
      <c r="DX903" s="56"/>
      <c r="DY903" s="56"/>
      <c r="DZ903" s="56"/>
      <c r="EA903" s="56"/>
      <c r="EB903" s="56"/>
      <c r="EC903" s="56"/>
      <c r="ED903" s="56"/>
      <c r="EE903" s="56"/>
      <c r="EF903" s="56"/>
      <c r="EG903" s="56"/>
      <c r="EH903" s="56"/>
      <c r="EI903" s="56"/>
      <c r="EJ903" s="56"/>
      <c r="EK903" s="56"/>
      <c r="EL903" s="56"/>
      <c r="EM903" s="56"/>
      <c r="EN903" s="56"/>
      <c r="EO903" s="56"/>
      <c r="EP903" s="56"/>
      <c r="EQ903" s="56"/>
      <c r="ER903" s="56"/>
      <c r="ES903" s="56"/>
      <c r="ET903" s="56"/>
      <c r="EU903" s="56"/>
      <c r="EV903" s="56"/>
      <c r="EW903" s="56"/>
      <c r="EX903" s="56"/>
      <c r="EY903" s="56"/>
      <c r="EZ903" s="56"/>
      <c r="FA903" s="56"/>
      <c r="FB903" s="56"/>
      <c r="FC903" s="56"/>
      <c r="FD903" s="56"/>
      <c r="FE903" s="56"/>
      <c r="FF903" s="56"/>
      <c r="FG903" s="56"/>
      <c r="FH903" s="56"/>
      <c r="FI903" s="56"/>
      <c r="FJ903" s="56"/>
      <c r="FK903" s="56"/>
      <c r="FL903" s="56"/>
      <c r="FM903" s="56"/>
      <c r="FN903" s="56"/>
      <c r="FO903" s="56"/>
      <c r="FP903" s="56"/>
      <c r="FQ903" s="56"/>
      <c r="FR903" s="56"/>
      <c r="FS903" s="56"/>
      <c r="FT903" s="56"/>
      <c r="FU903" s="56"/>
      <c r="FV903" s="56"/>
      <c r="FW903" s="56"/>
      <c r="FX903" s="56"/>
      <c r="FY903" s="56"/>
      <c r="FZ903" s="56"/>
      <c r="GA903" s="56"/>
      <c r="GB903" s="56"/>
      <c r="GC903" s="56"/>
      <c r="GD903" s="56"/>
      <c r="GE903" s="56"/>
      <c r="GF903" s="56"/>
      <c r="GG903" s="56"/>
      <c r="GH903" s="56"/>
      <c r="GI903" s="56"/>
      <c r="GJ903" s="56"/>
      <c r="GK903" s="56"/>
      <c r="GL903" s="56"/>
      <c r="GM903" s="56"/>
      <c r="GN903" s="56"/>
      <c r="GO903" s="56"/>
      <c r="GP903" s="56"/>
      <c r="GQ903" s="56"/>
      <c r="GR903" s="56"/>
      <c r="GS903" s="56"/>
      <c r="GT903" s="56"/>
      <c r="GU903" s="56"/>
      <c r="GV903" s="56"/>
      <c r="GW903" s="56"/>
      <c r="GX903" s="56"/>
      <c r="GY903" s="56"/>
      <c r="GZ903" s="56"/>
      <c r="HA903" s="56"/>
      <c r="HB903" s="56"/>
      <c r="HC903" s="56"/>
      <c r="HD903" s="56"/>
      <c r="HE903" s="56"/>
      <c r="HF903" s="56"/>
      <c r="HG903" s="56"/>
      <c r="HH903" s="56"/>
      <c r="HI903" s="56"/>
      <c r="HJ903" s="56"/>
      <c r="HK903" s="56"/>
      <c r="HL903" s="56"/>
      <c r="HM903" s="56"/>
      <c r="HN903" s="56"/>
      <c r="HO903" s="56"/>
      <c r="HP903" s="56"/>
      <c r="HQ903" s="56"/>
      <c r="HR903" s="56"/>
      <c r="HS903" s="56"/>
      <c r="HT903" s="56"/>
      <c r="HU903" s="56"/>
      <c r="HV903" s="56"/>
      <c r="HW903" s="56"/>
      <c r="HX903" s="56"/>
      <c r="HY903" s="56"/>
      <c r="HZ903" s="56"/>
      <c r="IA903" s="56"/>
      <c r="IB903" s="56"/>
      <c r="IC903" s="56"/>
      <c r="ID903" s="56"/>
      <c r="IE903" s="56"/>
      <c r="IF903" s="56"/>
      <c r="IG903" s="56"/>
      <c r="IH903" s="56"/>
      <c r="II903" s="56"/>
    </row>
    <row r="904" spans="3:243" x14ac:dyDescent="0.25">
      <c r="C904" s="56"/>
      <c r="D904" s="56"/>
      <c r="E904" s="56"/>
      <c r="F904" s="354"/>
      <c r="G904" s="354"/>
      <c r="H904" s="56"/>
      <c r="I904" s="56"/>
      <c r="J904" s="56"/>
      <c r="K904" s="56"/>
      <c r="L904" s="56"/>
      <c r="M904" s="598"/>
      <c r="N904" s="56"/>
      <c r="O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c r="BY904" s="56"/>
      <c r="BZ904" s="56"/>
      <c r="CA904" s="56"/>
      <c r="CB904" s="56"/>
      <c r="CC904" s="56"/>
      <c r="CD904" s="56"/>
      <c r="CE904" s="56"/>
      <c r="CF904" s="56"/>
      <c r="CG904" s="56"/>
      <c r="CH904" s="56"/>
      <c r="CI904" s="56"/>
      <c r="CJ904" s="56"/>
      <c r="CK904" s="56"/>
      <c r="CL904" s="56"/>
      <c r="CM904" s="56"/>
      <c r="CN904" s="56"/>
      <c r="CO904" s="56"/>
      <c r="CP904" s="56"/>
      <c r="CQ904" s="56"/>
      <c r="CR904" s="56"/>
      <c r="CS904" s="56"/>
      <c r="CT904" s="56"/>
      <c r="CU904" s="56"/>
      <c r="CV904" s="56"/>
      <c r="CW904" s="56"/>
      <c r="CX904" s="56"/>
      <c r="CY904" s="56"/>
      <c r="CZ904" s="56"/>
      <c r="DA904" s="56"/>
      <c r="DB904" s="56"/>
      <c r="DC904" s="56"/>
      <c r="DD904" s="56"/>
      <c r="DE904" s="56"/>
      <c r="DF904" s="56"/>
      <c r="DG904" s="56"/>
      <c r="DH904" s="56"/>
      <c r="DI904" s="56"/>
      <c r="DJ904" s="56"/>
      <c r="DK904" s="56"/>
      <c r="DL904" s="56"/>
      <c r="DM904" s="56"/>
      <c r="DN904" s="56"/>
      <c r="DO904" s="56"/>
      <c r="DP904" s="56"/>
      <c r="DQ904" s="56"/>
      <c r="DR904" s="56"/>
      <c r="DS904" s="56"/>
      <c r="DT904" s="56"/>
      <c r="DU904" s="56"/>
      <c r="DV904" s="56"/>
      <c r="DW904" s="56"/>
      <c r="DX904" s="56"/>
      <c r="DY904" s="56"/>
      <c r="DZ904" s="56"/>
      <c r="EA904" s="56"/>
      <c r="EB904" s="56"/>
      <c r="EC904" s="56"/>
      <c r="ED904" s="56"/>
      <c r="EE904" s="56"/>
      <c r="EF904" s="56"/>
      <c r="EG904" s="56"/>
      <c r="EH904" s="56"/>
      <c r="EI904" s="56"/>
      <c r="EJ904" s="56"/>
      <c r="EK904" s="56"/>
      <c r="EL904" s="56"/>
      <c r="EM904" s="56"/>
      <c r="EN904" s="56"/>
      <c r="EO904" s="56"/>
      <c r="EP904" s="56"/>
      <c r="EQ904" s="56"/>
      <c r="ER904" s="56"/>
      <c r="ES904" s="56"/>
      <c r="ET904" s="56"/>
      <c r="EU904" s="56"/>
      <c r="EV904" s="56"/>
      <c r="EW904" s="56"/>
      <c r="EX904" s="56"/>
      <c r="EY904" s="56"/>
      <c r="EZ904" s="56"/>
      <c r="FA904" s="56"/>
      <c r="FB904" s="56"/>
      <c r="FC904" s="56"/>
      <c r="FD904" s="56"/>
      <c r="FE904" s="56"/>
      <c r="FF904" s="56"/>
      <c r="FG904" s="56"/>
      <c r="FH904" s="56"/>
      <c r="FI904" s="56"/>
      <c r="FJ904" s="56"/>
      <c r="FK904" s="56"/>
      <c r="FL904" s="56"/>
      <c r="FM904" s="56"/>
      <c r="FN904" s="56"/>
      <c r="FO904" s="56"/>
      <c r="FP904" s="56"/>
      <c r="FQ904" s="56"/>
      <c r="FR904" s="56"/>
      <c r="FS904" s="56"/>
      <c r="FT904" s="56"/>
      <c r="FU904" s="56"/>
      <c r="FV904" s="56"/>
      <c r="FW904" s="56"/>
      <c r="FX904" s="56"/>
      <c r="FY904" s="56"/>
      <c r="FZ904" s="56"/>
      <c r="GA904" s="56"/>
      <c r="GB904" s="56"/>
      <c r="GC904" s="56"/>
      <c r="GD904" s="56"/>
      <c r="GE904" s="56"/>
      <c r="GF904" s="56"/>
      <c r="GG904" s="56"/>
      <c r="GH904" s="56"/>
      <c r="GI904" s="56"/>
      <c r="GJ904" s="56"/>
      <c r="GK904" s="56"/>
      <c r="GL904" s="56"/>
      <c r="GM904" s="56"/>
      <c r="GN904" s="56"/>
      <c r="GO904" s="56"/>
      <c r="GP904" s="56"/>
      <c r="GQ904" s="56"/>
      <c r="GR904" s="56"/>
      <c r="GS904" s="56"/>
      <c r="GT904" s="56"/>
      <c r="GU904" s="56"/>
      <c r="GV904" s="56"/>
      <c r="GW904" s="56"/>
      <c r="GX904" s="56"/>
      <c r="GY904" s="56"/>
      <c r="GZ904" s="56"/>
      <c r="HA904" s="56"/>
      <c r="HB904" s="56"/>
      <c r="HC904" s="56"/>
      <c r="HD904" s="56"/>
      <c r="HE904" s="56"/>
      <c r="HF904" s="56"/>
      <c r="HG904" s="56"/>
      <c r="HH904" s="56"/>
      <c r="HI904" s="56"/>
      <c r="HJ904" s="56"/>
      <c r="HK904" s="56"/>
      <c r="HL904" s="56"/>
      <c r="HM904" s="56"/>
      <c r="HN904" s="56"/>
      <c r="HO904" s="56"/>
      <c r="HP904" s="56"/>
      <c r="HQ904" s="56"/>
      <c r="HR904" s="56"/>
      <c r="HS904" s="56"/>
      <c r="HT904" s="56"/>
      <c r="HU904" s="56"/>
      <c r="HV904" s="56"/>
      <c r="HW904" s="56"/>
      <c r="HX904" s="56"/>
      <c r="HY904" s="56"/>
      <c r="HZ904" s="56"/>
      <c r="IA904" s="56"/>
      <c r="IB904" s="56"/>
      <c r="IC904" s="56"/>
      <c r="ID904" s="56"/>
      <c r="IE904" s="56"/>
      <c r="IF904" s="56"/>
      <c r="IG904" s="56"/>
      <c r="IH904" s="56"/>
      <c r="II904" s="56"/>
    </row>
    <row r="905" spans="3:243" x14ac:dyDescent="0.25">
      <c r="C905" s="56"/>
      <c r="D905" s="56"/>
      <c r="E905" s="56"/>
      <c r="F905" s="354"/>
      <c r="G905" s="354"/>
      <c r="H905" s="56"/>
      <c r="I905" s="56"/>
      <c r="J905" s="56"/>
      <c r="K905" s="56"/>
      <c r="L905" s="56"/>
      <c r="M905" s="598"/>
      <c r="N905" s="56"/>
      <c r="O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c r="BY905" s="56"/>
      <c r="BZ905" s="56"/>
      <c r="CA905" s="56"/>
      <c r="CB905" s="56"/>
      <c r="CC905" s="56"/>
      <c r="CD905" s="56"/>
      <c r="CE905" s="56"/>
      <c r="CF905" s="56"/>
      <c r="CG905" s="56"/>
      <c r="CH905" s="56"/>
      <c r="CI905" s="56"/>
      <c r="CJ905" s="56"/>
      <c r="CK905" s="56"/>
      <c r="CL905" s="56"/>
      <c r="CM905" s="56"/>
      <c r="CN905" s="56"/>
      <c r="CO905" s="56"/>
      <c r="CP905" s="56"/>
      <c r="CQ905" s="56"/>
      <c r="CR905" s="56"/>
      <c r="CS905" s="56"/>
      <c r="CT905" s="56"/>
      <c r="CU905" s="56"/>
      <c r="CV905" s="56"/>
      <c r="CW905" s="56"/>
      <c r="CX905" s="56"/>
      <c r="CY905" s="56"/>
      <c r="CZ905" s="56"/>
      <c r="DA905" s="56"/>
      <c r="DB905" s="56"/>
      <c r="DC905" s="56"/>
      <c r="DD905" s="56"/>
      <c r="DE905" s="56"/>
      <c r="DF905" s="56"/>
      <c r="DG905" s="56"/>
      <c r="DH905" s="56"/>
      <c r="DI905" s="56"/>
      <c r="DJ905" s="56"/>
      <c r="DK905" s="56"/>
      <c r="DL905" s="56"/>
      <c r="DM905" s="56"/>
      <c r="DN905" s="56"/>
      <c r="DO905" s="56"/>
      <c r="DP905" s="56"/>
      <c r="DQ905" s="56"/>
      <c r="DR905" s="56"/>
      <c r="DS905" s="56"/>
      <c r="DT905" s="56"/>
      <c r="DU905" s="56"/>
      <c r="DV905" s="56"/>
      <c r="DW905" s="56"/>
      <c r="DX905" s="56"/>
      <c r="DY905" s="56"/>
      <c r="DZ905" s="56"/>
      <c r="EA905" s="56"/>
      <c r="EB905" s="56"/>
      <c r="EC905" s="56"/>
      <c r="ED905" s="56"/>
      <c r="EE905" s="56"/>
      <c r="EF905" s="56"/>
      <c r="EG905" s="56"/>
      <c r="EH905" s="56"/>
      <c r="EI905" s="56"/>
      <c r="EJ905" s="56"/>
      <c r="EK905" s="56"/>
      <c r="EL905" s="56"/>
      <c r="EM905" s="56"/>
      <c r="EN905" s="56"/>
      <c r="EO905" s="56"/>
      <c r="EP905" s="56"/>
      <c r="EQ905" s="56"/>
      <c r="ER905" s="56"/>
      <c r="ES905" s="56"/>
      <c r="ET905" s="56"/>
      <c r="EU905" s="56"/>
      <c r="EV905" s="56"/>
      <c r="EW905" s="56"/>
      <c r="EX905" s="56"/>
      <c r="EY905" s="56"/>
      <c r="EZ905" s="56"/>
      <c r="FA905" s="56"/>
      <c r="FB905" s="56"/>
      <c r="FC905" s="56"/>
      <c r="FD905" s="56"/>
      <c r="FE905" s="56"/>
      <c r="FF905" s="56"/>
      <c r="FG905" s="56"/>
      <c r="FH905" s="56"/>
      <c r="FI905" s="56"/>
      <c r="FJ905" s="56"/>
      <c r="FK905" s="56"/>
      <c r="FL905" s="56"/>
      <c r="FM905" s="56"/>
      <c r="FN905" s="56"/>
      <c r="FO905" s="56"/>
      <c r="FP905" s="56"/>
      <c r="FQ905" s="56"/>
      <c r="FR905" s="56"/>
      <c r="FS905" s="56"/>
      <c r="FT905" s="56"/>
      <c r="FU905" s="56"/>
      <c r="FV905" s="56"/>
      <c r="FW905" s="56"/>
      <c r="FX905" s="56"/>
      <c r="FY905" s="56"/>
      <c r="FZ905" s="56"/>
      <c r="GA905" s="56"/>
      <c r="GB905" s="56"/>
      <c r="GC905" s="56"/>
      <c r="GD905" s="56"/>
      <c r="GE905" s="56"/>
      <c r="GF905" s="56"/>
      <c r="GG905" s="56"/>
      <c r="GH905" s="56"/>
      <c r="GI905" s="56"/>
      <c r="GJ905" s="56"/>
      <c r="GK905" s="56"/>
      <c r="GL905" s="56"/>
      <c r="GM905" s="56"/>
      <c r="GN905" s="56"/>
      <c r="GO905" s="56"/>
      <c r="GP905" s="56"/>
      <c r="GQ905" s="56"/>
      <c r="GR905" s="56"/>
      <c r="GS905" s="56"/>
      <c r="GT905" s="56"/>
      <c r="GU905" s="56"/>
      <c r="GV905" s="56"/>
      <c r="GW905" s="56"/>
      <c r="GX905" s="56"/>
      <c r="GY905" s="56"/>
      <c r="GZ905" s="56"/>
      <c r="HA905" s="56"/>
      <c r="HB905" s="56"/>
      <c r="HC905" s="56"/>
      <c r="HD905" s="56"/>
      <c r="HE905" s="56"/>
      <c r="HF905" s="56"/>
      <c r="HG905" s="56"/>
      <c r="HH905" s="56"/>
      <c r="HI905" s="56"/>
      <c r="HJ905" s="56"/>
      <c r="HK905" s="56"/>
      <c r="HL905" s="56"/>
      <c r="HM905" s="56"/>
      <c r="HN905" s="56"/>
      <c r="HO905" s="56"/>
      <c r="HP905" s="56"/>
      <c r="HQ905" s="56"/>
      <c r="HR905" s="56"/>
      <c r="HS905" s="56"/>
      <c r="HT905" s="56"/>
      <c r="HU905" s="56"/>
      <c r="HV905" s="56"/>
      <c r="HW905" s="56"/>
      <c r="HX905" s="56"/>
      <c r="HY905" s="56"/>
      <c r="HZ905" s="56"/>
      <c r="IA905" s="56"/>
      <c r="IB905" s="56"/>
      <c r="IC905" s="56"/>
      <c r="ID905" s="56"/>
      <c r="IE905" s="56"/>
      <c r="IF905" s="56"/>
      <c r="IG905" s="56"/>
      <c r="IH905" s="56"/>
      <c r="II905" s="56"/>
    </row>
    <row r="906" spans="3:243" x14ac:dyDescent="0.25">
      <c r="C906" s="56"/>
      <c r="D906" s="56"/>
      <c r="E906" s="56"/>
      <c r="F906" s="354"/>
      <c r="G906" s="354"/>
      <c r="H906" s="56"/>
      <c r="I906" s="56"/>
      <c r="J906" s="56"/>
      <c r="K906" s="56"/>
      <c r="L906" s="56"/>
      <c r="M906" s="598"/>
      <c r="N906" s="56"/>
      <c r="O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c r="BY906" s="56"/>
      <c r="BZ906" s="56"/>
      <c r="CA906" s="56"/>
      <c r="CB906" s="56"/>
      <c r="CC906" s="56"/>
      <c r="CD906" s="56"/>
      <c r="CE906" s="56"/>
      <c r="CF906" s="56"/>
      <c r="CG906" s="56"/>
      <c r="CH906" s="56"/>
      <c r="CI906" s="56"/>
      <c r="CJ906" s="56"/>
      <c r="CK906" s="56"/>
      <c r="CL906" s="56"/>
      <c r="CM906" s="56"/>
      <c r="CN906" s="56"/>
      <c r="CO906" s="56"/>
      <c r="CP906" s="56"/>
      <c r="CQ906" s="56"/>
      <c r="CR906" s="56"/>
      <c r="CS906" s="56"/>
      <c r="CT906" s="56"/>
      <c r="CU906" s="56"/>
      <c r="CV906" s="56"/>
      <c r="CW906" s="56"/>
      <c r="CX906" s="56"/>
      <c r="CY906" s="56"/>
      <c r="CZ906" s="56"/>
      <c r="DA906" s="56"/>
      <c r="DB906" s="56"/>
      <c r="DC906" s="56"/>
      <c r="DD906" s="56"/>
      <c r="DE906" s="56"/>
      <c r="DF906" s="56"/>
      <c r="DG906" s="56"/>
      <c r="DH906" s="56"/>
      <c r="DI906" s="56"/>
      <c r="DJ906" s="56"/>
      <c r="DK906" s="56"/>
      <c r="DL906" s="56"/>
      <c r="DM906" s="56"/>
      <c r="DN906" s="56"/>
      <c r="DO906" s="56"/>
      <c r="DP906" s="56"/>
      <c r="DQ906" s="56"/>
      <c r="DR906" s="56"/>
      <c r="DS906" s="56"/>
      <c r="DT906" s="56"/>
      <c r="DU906" s="56"/>
      <c r="DV906" s="56"/>
      <c r="DW906" s="56"/>
      <c r="DX906" s="56"/>
      <c r="DY906" s="56"/>
      <c r="DZ906" s="56"/>
      <c r="EA906" s="56"/>
      <c r="EB906" s="56"/>
      <c r="EC906" s="56"/>
      <c r="ED906" s="56"/>
      <c r="EE906" s="56"/>
      <c r="EF906" s="56"/>
      <c r="EG906" s="56"/>
      <c r="EH906" s="56"/>
      <c r="EI906" s="56"/>
      <c r="EJ906" s="56"/>
      <c r="EK906" s="56"/>
      <c r="EL906" s="56"/>
      <c r="EM906" s="56"/>
      <c r="EN906" s="56"/>
      <c r="EO906" s="56"/>
      <c r="EP906" s="56"/>
      <c r="EQ906" s="56"/>
      <c r="ER906" s="56"/>
      <c r="ES906" s="56"/>
      <c r="ET906" s="56"/>
      <c r="EU906" s="56"/>
      <c r="EV906" s="56"/>
      <c r="EW906" s="56"/>
      <c r="EX906" s="56"/>
      <c r="EY906" s="56"/>
      <c r="EZ906" s="56"/>
      <c r="FA906" s="56"/>
      <c r="FB906" s="56"/>
      <c r="FC906" s="56"/>
      <c r="FD906" s="56"/>
      <c r="FE906" s="56"/>
      <c r="FF906" s="56"/>
      <c r="FG906" s="56"/>
      <c r="FH906" s="56"/>
      <c r="FI906" s="56"/>
      <c r="FJ906" s="56"/>
      <c r="FK906" s="56"/>
      <c r="FL906" s="56"/>
      <c r="FM906" s="56"/>
      <c r="FN906" s="56"/>
      <c r="FO906" s="56"/>
      <c r="FP906" s="56"/>
      <c r="FQ906" s="56"/>
      <c r="FR906" s="56"/>
      <c r="FS906" s="56"/>
      <c r="FT906" s="56"/>
      <c r="FU906" s="56"/>
      <c r="FV906" s="56"/>
      <c r="FW906" s="56"/>
      <c r="FX906" s="56"/>
      <c r="FY906" s="56"/>
      <c r="FZ906" s="56"/>
      <c r="GA906" s="56"/>
      <c r="GB906" s="56"/>
      <c r="GC906" s="56"/>
      <c r="GD906" s="56"/>
      <c r="GE906" s="56"/>
      <c r="GF906" s="56"/>
      <c r="GG906" s="56"/>
      <c r="GH906" s="56"/>
      <c r="GI906" s="56"/>
      <c r="GJ906" s="56"/>
      <c r="GK906" s="56"/>
      <c r="GL906" s="56"/>
      <c r="GM906" s="56"/>
      <c r="GN906" s="56"/>
      <c r="GO906" s="56"/>
      <c r="GP906" s="56"/>
      <c r="GQ906" s="56"/>
      <c r="GR906" s="56"/>
      <c r="GS906" s="56"/>
      <c r="GT906" s="56"/>
      <c r="GU906" s="56"/>
      <c r="GV906" s="56"/>
      <c r="GW906" s="56"/>
      <c r="GX906" s="56"/>
      <c r="GY906" s="56"/>
      <c r="GZ906" s="56"/>
      <c r="HA906" s="56"/>
      <c r="HB906" s="56"/>
      <c r="HC906" s="56"/>
      <c r="HD906" s="56"/>
      <c r="HE906" s="56"/>
      <c r="HF906" s="56"/>
      <c r="HG906" s="56"/>
      <c r="HH906" s="56"/>
      <c r="HI906" s="56"/>
      <c r="HJ906" s="56"/>
      <c r="HK906" s="56"/>
      <c r="HL906" s="56"/>
      <c r="HM906" s="56"/>
      <c r="HN906" s="56"/>
      <c r="HO906" s="56"/>
      <c r="HP906" s="56"/>
      <c r="HQ906" s="56"/>
      <c r="HR906" s="56"/>
      <c r="HS906" s="56"/>
      <c r="HT906" s="56"/>
      <c r="HU906" s="56"/>
      <c r="HV906" s="56"/>
      <c r="HW906" s="56"/>
      <c r="HX906" s="56"/>
      <c r="HY906" s="56"/>
      <c r="HZ906" s="56"/>
      <c r="IA906" s="56"/>
      <c r="IB906" s="56"/>
      <c r="IC906" s="56"/>
      <c r="ID906" s="56"/>
      <c r="IE906" s="56"/>
      <c r="IF906" s="56"/>
      <c r="IG906" s="56"/>
      <c r="IH906" s="56"/>
      <c r="II906" s="56"/>
    </row>
    <row r="907" spans="3:243" x14ac:dyDescent="0.25">
      <c r="C907" s="56"/>
      <c r="D907" s="56"/>
      <c r="E907" s="56"/>
      <c r="F907" s="354"/>
      <c r="G907" s="354"/>
      <c r="H907" s="56"/>
      <c r="I907" s="56"/>
      <c r="J907" s="56"/>
      <c r="K907" s="56"/>
      <c r="L907" s="56"/>
      <c r="M907" s="598"/>
      <c r="N907" s="56"/>
      <c r="O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c r="BY907" s="56"/>
      <c r="BZ907" s="56"/>
      <c r="CA907" s="56"/>
      <c r="CB907" s="56"/>
      <c r="CC907" s="56"/>
      <c r="CD907" s="56"/>
      <c r="CE907" s="56"/>
      <c r="CF907" s="56"/>
      <c r="CG907" s="56"/>
      <c r="CH907" s="56"/>
      <c r="CI907" s="56"/>
      <c r="CJ907" s="56"/>
      <c r="CK907" s="56"/>
      <c r="CL907" s="56"/>
      <c r="CM907" s="56"/>
      <c r="CN907" s="56"/>
      <c r="CO907" s="56"/>
      <c r="CP907" s="56"/>
      <c r="CQ907" s="56"/>
      <c r="CR907" s="56"/>
      <c r="CS907" s="56"/>
      <c r="CT907" s="56"/>
      <c r="CU907" s="56"/>
      <c r="CV907" s="56"/>
      <c r="CW907" s="56"/>
      <c r="CX907" s="56"/>
      <c r="CY907" s="56"/>
      <c r="CZ907" s="56"/>
      <c r="DA907" s="56"/>
      <c r="DB907" s="56"/>
      <c r="DC907" s="56"/>
      <c r="DD907" s="56"/>
      <c r="DE907" s="56"/>
      <c r="DF907" s="56"/>
      <c r="DG907" s="56"/>
      <c r="DH907" s="56"/>
      <c r="DI907" s="56"/>
      <c r="DJ907" s="56"/>
      <c r="DK907" s="56"/>
      <c r="DL907" s="56"/>
      <c r="DM907" s="56"/>
      <c r="DN907" s="56"/>
      <c r="DO907" s="56"/>
      <c r="DP907" s="56"/>
      <c r="DQ907" s="56"/>
      <c r="DR907" s="56"/>
      <c r="DS907" s="56"/>
      <c r="DT907" s="56"/>
      <c r="DU907" s="56"/>
      <c r="DV907" s="56"/>
      <c r="DW907" s="56"/>
      <c r="DX907" s="56"/>
      <c r="DY907" s="56"/>
      <c r="DZ907" s="56"/>
      <c r="EA907" s="56"/>
      <c r="EB907" s="56"/>
      <c r="EC907" s="56"/>
      <c r="ED907" s="56"/>
      <c r="EE907" s="56"/>
      <c r="EF907" s="56"/>
      <c r="EG907" s="56"/>
      <c r="EH907" s="56"/>
      <c r="EI907" s="56"/>
      <c r="EJ907" s="56"/>
      <c r="EK907" s="56"/>
      <c r="EL907" s="56"/>
      <c r="EM907" s="56"/>
      <c r="EN907" s="56"/>
      <c r="EO907" s="56"/>
      <c r="EP907" s="56"/>
      <c r="EQ907" s="56"/>
      <c r="ER907" s="56"/>
      <c r="ES907" s="56"/>
      <c r="ET907" s="56"/>
      <c r="EU907" s="56"/>
      <c r="EV907" s="56"/>
      <c r="EW907" s="56"/>
      <c r="EX907" s="56"/>
      <c r="EY907" s="56"/>
      <c r="EZ907" s="56"/>
      <c r="FA907" s="56"/>
      <c r="FB907" s="56"/>
      <c r="FC907" s="56"/>
      <c r="FD907" s="56"/>
      <c r="FE907" s="56"/>
      <c r="FF907" s="56"/>
      <c r="FG907" s="56"/>
      <c r="FH907" s="56"/>
      <c r="FI907" s="56"/>
      <c r="FJ907" s="56"/>
      <c r="FK907" s="56"/>
      <c r="FL907" s="56"/>
      <c r="FM907" s="56"/>
      <c r="FN907" s="56"/>
      <c r="FO907" s="56"/>
      <c r="FP907" s="56"/>
      <c r="FQ907" s="56"/>
      <c r="FR907" s="56"/>
      <c r="FS907" s="56"/>
      <c r="FT907" s="56"/>
      <c r="FU907" s="56"/>
      <c r="FV907" s="56"/>
      <c r="FW907" s="56"/>
      <c r="FX907" s="56"/>
      <c r="FY907" s="56"/>
      <c r="FZ907" s="56"/>
      <c r="GA907" s="56"/>
      <c r="GB907" s="56"/>
      <c r="GC907" s="56"/>
      <c r="GD907" s="56"/>
      <c r="GE907" s="56"/>
      <c r="GF907" s="56"/>
      <c r="GG907" s="56"/>
      <c r="GH907" s="56"/>
      <c r="GI907" s="56"/>
      <c r="GJ907" s="56"/>
      <c r="GK907" s="56"/>
      <c r="GL907" s="56"/>
      <c r="GM907" s="56"/>
      <c r="GN907" s="56"/>
      <c r="GO907" s="56"/>
      <c r="GP907" s="56"/>
      <c r="GQ907" s="56"/>
      <c r="GR907" s="56"/>
      <c r="GS907" s="56"/>
      <c r="GT907" s="56"/>
      <c r="GU907" s="56"/>
      <c r="GV907" s="56"/>
      <c r="GW907" s="56"/>
      <c r="GX907" s="56"/>
      <c r="GY907" s="56"/>
      <c r="GZ907" s="56"/>
      <c r="HA907" s="56"/>
      <c r="HB907" s="56"/>
      <c r="HC907" s="56"/>
      <c r="HD907" s="56"/>
      <c r="HE907" s="56"/>
      <c r="HF907" s="56"/>
      <c r="HG907" s="56"/>
      <c r="HH907" s="56"/>
      <c r="HI907" s="56"/>
      <c r="HJ907" s="56"/>
      <c r="HK907" s="56"/>
      <c r="HL907" s="56"/>
      <c r="HM907" s="56"/>
      <c r="HN907" s="56"/>
      <c r="HO907" s="56"/>
      <c r="HP907" s="56"/>
      <c r="HQ907" s="56"/>
      <c r="HR907" s="56"/>
      <c r="HS907" s="56"/>
      <c r="HT907" s="56"/>
      <c r="HU907" s="56"/>
      <c r="HV907" s="56"/>
      <c r="HW907" s="56"/>
      <c r="HX907" s="56"/>
      <c r="HY907" s="56"/>
      <c r="HZ907" s="56"/>
      <c r="IA907" s="56"/>
      <c r="IB907" s="56"/>
      <c r="IC907" s="56"/>
      <c r="ID907" s="56"/>
      <c r="IE907" s="56"/>
      <c r="IF907" s="56"/>
      <c r="IG907" s="56"/>
      <c r="IH907" s="56"/>
      <c r="II907" s="56"/>
    </row>
    <row r="908" spans="3:243" x14ac:dyDescent="0.25">
      <c r="C908" s="56"/>
      <c r="D908" s="56"/>
      <c r="E908" s="56"/>
      <c r="F908" s="354"/>
      <c r="G908" s="354"/>
      <c r="H908" s="56"/>
      <c r="I908" s="56"/>
      <c r="J908" s="56"/>
      <c r="K908" s="56"/>
      <c r="L908" s="56"/>
      <c r="M908" s="598"/>
      <c r="N908" s="56"/>
      <c r="O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c r="BY908" s="56"/>
      <c r="BZ908" s="56"/>
      <c r="CA908" s="56"/>
      <c r="CB908" s="56"/>
      <c r="CC908" s="56"/>
      <c r="CD908" s="56"/>
      <c r="CE908" s="56"/>
      <c r="CF908" s="56"/>
      <c r="CG908" s="56"/>
      <c r="CH908" s="56"/>
      <c r="CI908" s="56"/>
      <c r="CJ908" s="56"/>
      <c r="CK908" s="56"/>
      <c r="CL908" s="56"/>
      <c r="CM908" s="56"/>
      <c r="CN908" s="56"/>
      <c r="CO908" s="56"/>
      <c r="CP908" s="56"/>
      <c r="CQ908" s="56"/>
      <c r="CR908" s="56"/>
      <c r="CS908" s="56"/>
      <c r="CT908" s="56"/>
      <c r="CU908" s="56"/>
      <c r="CV908" s="56"/>
      <c r="CW908" s="56"/>
      <c r="CX908" s="56"/>
      <c r="CY908" s="56"/>
      <c r="CZ908" s="56"/>
      <c r="DA908" s="56"/>
      <c r="DB908" s="56"/>
      <c r="DC908" s="56"/>
      <c r="DD908" s="56"/>
      <c r="DE908" s="56"/>
      <c r="DF908" s="56"/>
      <c r="DG908" s="56"/>
      <c r="DH908" s="56"/>
      <c r="DI908" s="56"/>
      <c r="DJ908" s="56"/>
      <c r="DK908" s="56"/>
      <c r="DL908" s="56"/>
      <c r="DM908" s="56"/>
      <c r="DN908" s="56"/>
      <c r="DO908" s="56"/>
      <c r="DP908" s="56"/>
      <c r="DQ908" s="56"/>
      <c r="DR908" s="56"/>
      <c r="DS908" s="56"/>
      <c r="DT908" s="56"/>
      <c r="DU908" s="56"/>
      <c r="DV908" s="56"/>
      <c r="DW908" s="56"/>
      <c r="DX908" s="56"/>
      <c r="DY908" s="56"/>
      <c r="DZ908" s="56"/>
      <c r="EA908" s="56"/>
      <c r="EB908" s="56"/>
      <c r="EC908" s="56"/>
      <c r="ED908" s="56"/>
      <c r="EE908" s="56"/>
      <c r="EF908" s="56"/>
      <c r="EG908" s="56"/>
      <c r="EH908" s="56"/>
      <c r="EI908" s="56"/>
      <c r="EJ908" s="56"/>
      <c r="EK908" s="56"/>
      <c r="EL908" s="56"/>
      <c r="EM908" s="56"/>
      <c r="EN908" s="56"/>
      <c r="EO908" s="56"/>
      <c r="EP908" s="56"/>
      <c r="EQ908" s="56"/>
      <c r="ER908" s="56"/>
      <c r="ES908" s="56"/>
      <c r="ET908" s="56"/>
      <c r="EU908" s="56"/>
      <c r="EV908" s="56"/>
      <c r="EW908" s="56"/>
      <c r="EX908" s="56"/>
      <c r="EY908" s="56"/>
      <c r="EZ908" s="56"/>
      <c r="FA908" s="56"/>
      <c r="FB908" s="56"/>
      <c r="FC908" s="56"/>
      <c r="FD908" s="56"/>
      <c r="FE908" s="56"/>
      <c r="FF908" s="56"/>
      <c r="FG908" s="56"/>
      <c r="FH908" s="56"/>
      <c r="FI908" s="56"/>
      <c r="FJ908" s="56"/>
      <c r="FK908" s="56"/>
      <c r="FL908" s="56"/>
      <c r="FM908" s="56"/>
      <c r="FN908" s="56"/>
      <c r="FO908" s="56"/>
      <c r="FP908" s="56"/>
      <c r="FQ908" s="56"/>
      <c r="FR908" s="56"/>
      <c r="FS908" s="56"/>
      <c r="FT908" s="56"/>
      <c r="FU908" s="56"/>
      <c r="FV908" s="56"/>
      <c r="FW908" s="56"/>
      <c r="FX908" s="56"/>
      <c r="FY908" s="56"/>
      <c r="FZ908" s="56"/>
      <c r="GA908" s="56"/>
      <c r="GB908" s="56"/>
      <c r="GC908" s="56"/>
      <c r="GD908" s="56"/>
      <c r="GE908" s="56"/>
      <c r="GF908" s="56"/>
      <c r="GG908" s="56"/>
      <c r="GH908" s="56"/>
      <c r="GI908" s="56"/>
      <c r="GJ908" s="56"/>
      <c r="GK908" s="56"/>
      <c r="GL908" s="56"/>
      <c r="GM908" s="56"/>
      <c r="GN908" s="56"/>
      <c r="GO908" s="56"/>
      <c r="GP908" s="56"/>
      <c r="GQ908" s="56"/>
      <c r="GR908" s="56"/>
      <c r="GS908" s="56"/>
      <c r="GT908" s="56"/>
      <c r="GU908" s="56"/>
      <c r="GV908" s="56"/>
      <c r="GW908" s="56"/>
      <c r="GX908" s="56"/>
      <c r="GY908" s="56"/>
      <c r="GZ908" s="56"/>
      <c r="HA908" s="56"/>
      <c r="HB908" s="56"/>
      <c r="HC908" s="56"/>
      <c r="HD908" s="56"/>
      <c r="HE908" s="56"/>
      <c r="HF908" s="56"/>
      <c r="HG908" s="56"/>
      <c r="HH908" s="56"/>
      <c r="HI908" s="56"/>
      <c r="HJ908" s="56"/>
      <c r="HK908" s="56"/>
      <c r="HL908" s="56"/>
      <c r="HM908" s="56"/>
      <c r="HN908" s="56"/>
      <c r="HO908" s="56"/>
      <c r="HP908" s="56"/>
      <c r="HQ908" s="56"/>
      <c r="HR908" s="56"/>
      <c r="HS908" s="56"/>
      <c r="HT908" s="56"/>
      <c r="HU908" s="56"/>
      <c r="HV908" s="56"/>
      <c r="HW908" s="56"/>
      <c r="HX908" s="56"/>
      <c r="HY908" s="56"/>
      <c r="HZ908" s="56"/>
      <c r="IA908" s="56"/>
      <c r="IB908" s="56"/>
      <c r="IC908" s="56"/>
      <c r="ID908" s="56"/>
      <c r="IE908" s="56"/>
      <c r="IF908" s="56"/>
      <c r="IG908" s="56"/>
      <c r="IH908" s="56"/>
      <c r="II908" s="56"/>
    </row>
    <row r="909" spans="3:243" x14ac:dyDescent="0.25">
      <c r="C909" s="56"/>
      <c r="D909" s="56"/>
      <c r="E909" s="56"/>
      <c r="F909" s="354"/>
      <c r="G909" s="354"/>
      <c r="H909" s="56"/>
      <c r="I909" s="56"/>
      <c r="J909" s="56"/>
      <c r="K909" s="56"/>
      <c r="L909" s="56"/>
      <c r="M909" s="598"/>
      <c r="N909" s="56"/>
      <c r="O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c r="BY909" s="56"/>
      <c r="BZ909" s="56"/>
      <c r="CA909" s="56"/>
      <c r="CB909" s="56"/>
      <c r="CC909" s="56"/>
      <c r="CD909" s="56"/>
      <c r="CE909" s="56"/>
      <c r="CF909" s="56"/>
      <c r="CG909" s="56"/>
      <c r="CH909" s="56"/>
      <c r="CI909" s="56"/>
      <c r="CJ909" s="56"/>
      <c r="CK909" s="56"/>
      <c r="CL909" s="56"/>
      <c r="CM909" s="56"/>
      <c r="CN909" s="56"/>
      <c r="CO909" s="56"/>
      <c r="CP909" s="56"/>
      <c r="CQ909" s="56"/>
      <c r="CR909" s="56"/>
      <c r="CS909" s="56"/>
      <c r="CT909" s="56"/>
      <c r="CU909" s="56"/>
      <c r="CV909" s="56"/>
      <c r="CW909" s="56"/>
      <c r="CX909" s="56"/>
      <c r="CY909" s="56"/>
      <c r="CZ909" s="56"/>
      <c r="DA909" s="56"/>
      <c r="DB909" s="56"/>
      <c r="DC909" s="56"/>
      <c r="DD909" s="56"/>
      <c r="DE909" s="56"/>
      <c r="DF909" s="56"/>
      <c r="DG909" s="56"/>
      <c r="DH909" s="56"/>
      <c r="DI909" s="56"/>
      <c r="DJ909" s="56"/>
      <c r="DK909" s="56"/>
      <c r="DL909" s="56"/>
      <c r="DM909" s="56"/>
      <c r="DN909" s="56"/>
      <c r="DO909" s="56"/>
      <c r="DP909" s="56"/>
      <c r="DQ909" s="56"/>
      <c r="DR909" s="56"/>
      <c r="DS909" s="56"/>
      <c r="DT909" s="56"/>
      <c r="DU909" s="56"/>
      <c r="DV909" s="56"/>
      <c r="DW909" s="56"/>
      <c r="DX909" s="56"/>
      <c r="DY909" s="56"/>
      <c r="DZ909" s="56"/>
      <c r="EA909" s="56"/>
      <c r="EB909" s="56"/>
      <c r="EC909" s="56"/>
      <c r="ED909" s="56"/>
      <c r="EE909" s="56"/>
      <c r="EF909" s="56"/>
      <c r="EG909" s="56"/>
      <c r="EH909" s="56"/>
      <c r="EI909" s="56"/>
      <c r="EJ909" s="56"/>
      <c r="EK909" s="56"/>
      <c r="EL909" s="56"/>
      <c r="EM909" s="56"/>
      <c r="EN909" s="56"/>
      <c r="EO909" s="56"/>
      <c r="EP909" s="56"/>
      <c r="EQ909" s="56"/>
      <c r="ER909" s="56"/>
      <c r="ES909" s="56"/>
      <c r="ET909" s="56"/>
      <c r="EU909" s="56"/>
      <c r="EV909" s="56"/>
      <c r="EW909" s="56"/>
      <c r="EX909" s="56"/>
      <c r="EY909" s="56"/>
      <c r="EZ909" s="56"/>
      <c r="FA909" s="56"/>
      <c r="FB909" s="56"/>
      <c r="FC909" s="56"/>
      <c r="FD909" s="56"/>
      <c r="FE909" s="56"/>
      <c r="FF909" s="56"/>
      <c r="FG909" s="56"/>
      <c r="FH909" s="56"/>
      <c r="FI909" s="56"/>
      <c r="FJ909" s="56"/>
      <c r="FK909" s="56"/>
      <c r="FL909" s="56"/>
      <c r="FM909" s="56"/>
      <c r="FN909" s="56"/>
      <c r="FO909" s="56"/>
      <c r="FP909" s="56"/>
      <c r="FQ909" s="56"/>
      <c r="FR909" s="56"/>
      <c r="FS909" s="56"/>
      <c r="FT909" s="56"/>
      <c r="FU909" s="56"/>
      <c r="FV909" s="56"/>
      <c r="FW909" s="56"/>
      <c r="FX909" s="56"/>
      <c r="FY909" s="56"/>
      <c r="FZ909" s="56"/>
      <c r="GA909" s="56"/>
      <c r="GB909" s="56"/>
      <c r="GC909" s="56"/>
      <c r="GD909" s="56"/>
      <c r="GE909" s="56"/>
      <c r="GF909" s="56"/>
      <c r="GG909" s="56"/>
      <c r="GH909" s="56"/>
      <c r="GI909" s="56"/>
      <c r="GJ909" s="56"/>
      <c r="GK909" s="56"/>
      <c r="GL909" s="56"/>
      <c r="GM909" s="56"/>
      <c r="GN909" s="56"/>
      <c r="GO909" s="56"/>
      <c r="GP909" s="56"/>
      <c r="GQ909" s="56"/>
      <c r="GR909" s="56"/>
      <c r="GS909" s="56"/>
      <c r="GT909" s="56"/>
      <c r="GU909" s="56"/>
      <c r="GV909" s="56"/>
      <c r="GW909" s="56"/>
      <c r="GX909" s="56"/>
      <c r="GY909" s="56"/>
      <c r="GZ909" s="56"/>
      <c r="HA909" s="56"/>
      <c r="HB909" s="56"/>
      <c r="HC909" s="56"/>
      <c r="HD909" s="56"/>
      <c r="HE909" s="56"/>
      <c r="HF909" s="56"/>
      <c r="HG909" s="56"/>
      <c r="HH909" s="56"/>
      <c r="HI909" s="56"/>
      <c r="HJ909" s="56"/>
      <c r="HK909" s="56"/>
      <c r="HL909" s="56"/>
      <c r="HM909" s="56"/>
      <c r="HN909" s="56"/>
      <c r="HO909" s="56"/>
      <c r="HP909" s="56"/>
      <c r="HQ909" s="56"/>
      <c r="HR909" s="56"/>
      <c r="HS909" s="56"/>
      <c r="HT909" s="56"/>
      <c r="HU909" s="56"/>
      <c r="HV909" s="56"/>
      <c r="HW909" s="56"/>
      <c r="HX909" s="56"/>
      <c r="HY909" s="56"/>
      <c r="HZ909" s="56"/>
      <c r="IA909" s="56"/>
      <c r="IB909" s="56"/>
      <c r="IC909" s="56"/>
      <c r="ID909" s="56"/>
      <c r="IE909" s="56"/>
      <c r="IF909" s="56"/>
      <c r="IG909" s="56"/>
      <c r="IH909" s="56"/>
      <c r="II909" s="56"/>
    </row>
    <row r="910" spans="3:243" x14ac:dyDescent="0.25">
      <c r="C910" s="56"/>
      <c r="D910" s="56"/>
      <c r="E910" s="56"/>
      <c r="F910" s="354"/>
      <c r="G910" s="354"/>
      <c r="H910" s="56"/>
      <c r="I910" s="56"/>
      <c r="J910" s="56"/>
      <c r="K910" s="56"/>
      <c r="L910" s="56"/>
      <c r="M910" s="598"/>
      <c r="N910" s="56"/>
      <c r="O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c r="BY910" s="56"/>
      <c r="BZ910" s="56"/>
      <c r="CA910" s="56"/>
      <c r="CB910" s="56"/>
      <c r="CC910" s="56"/>
      <c r="CD910" s="56"/>
      <c r="CE910" s="56"/>
      <c r="CF910" s="56"/>
      <c r="CG910" s="56"/>
      <c r="CH910" s="56"/>
      <c r="CI910" s="56"/>
      <c r="CJ910" s="56"/>
      <c r="CK910" s="56"/>
      <c r="CL910" s="56"/>
      <c r="CM910" s="56"/>
      <c r="CN910" s="56"/>
      <c r="CO910" s="56"/>
      <c r="CP910" s="56"/>
      <c r="CQ910" s="56"/>
      <c r="CR910" s="56"/>
      <c r="CS910" s="56"/>
      <c r="CT910" s="56"/>
      <c r="CU910" s="56"/>
      <c r="CV910" s="56"/>
      <c r="CW910" s="56"/>
      <c r="CX910" s="56"/>
      <c r="CY910" s="56"/>
      <c r="CZ910" s="56"/>
      <c r="DA910" s="56"/>
      <c r="DB910" s="56"/>
      <c r="DC910" s="56"/>
      <c r="DD910" s="56"/>
      <c r="DE910" s="56"/>
      <c r="DF910" s="56"/>
      <c r="DG910" s="56"/>
      <c r="DH910" s="56"/>
      <c r="DI910" s="56"/>
      <c r="DJ910" s="56"/>
      <c r="DK910" s="56"/>
      <c r="DL910" s="56"/>
      <c r="DM910" s="56"/>
      <c r="DN910" s="56"/>
      <c r="DO910" s="56"/>
      <c r="DP910" s="56"/>
      <c r="DQ910" s="56"/>
      <c r="DR910" s="56"/>
      <c r="DS910" s="56"/>
      <c r="DT910" s="56"/>
      <c r="DU910" s="56"/>
      <c r="DV910" s="56"/>
      <c r="DW910" s="56"/>
      <c r="DX910" s="56"/>
      <c r="DY910" s="56"/>
      <c r="DZ910" s="56"/>
      <c r="EA910" s="56"/>
      <c r="EB910" s="56"/>
      <c r="EC910" s="56"/>
      <c r="ED910" s="56"/>
      <c r="EE910" s="56"/>
      <c r="EF910" s="56"/>
      <c r="EG910" s="56"/>
      <c r="EH910" s="56"/>
      <c r="EI910" s="56"/>
      <c r="EJ910" s="56"/>
      <c r="EK910" s="56"/>
      <c r="EL910" s="56"/>
      <c r="EM910" s="56"/>
      <c r="EN910" s="56"/>
      <c r="EO910" s="56"/>
      <c r="EP910" s="56"/>
      <c r="EQ910" s="56"/>
      <c r="ER910" s="56"/>
      <c r="ES910" s="56"/>
      <c r="ET910" s="56"/>
      <c r="EU910" s="56"/>
      <c r="EV910" s="56"/>
      <c r="EW910" s="56"/>
      <c r="EX910" s="56"/>
      <c r="EY910" s="56"/>
      <c r="EZ910" s="56"/>
      <c r="FA910" s="56"/>
      <c r="FB910" s="56"/>
      <c r="FC910" s="56"/>
      <c r="FD910" s="56"/>
      <c r="FE910" s="56"/>
      <c r="FF910" s="56"/>
      <c r="FG910" s="56"/>
      <c r="FH910" s="56"/>
      <c r="FI910" s="56"/>
      <c r="FJ910" s="56"/>
      <c r="FK910" s="56"/>
      <c r="FL910" s="56"/>
      <c r="FM910" s="56"/>
      <c r="FN910" s="56"/>
      <c r="FO910" s="56"/>
      <c r="FP910" s="56"/>
      <c r="FQ910" s="56"/>
      <c r="FR910" s="56"/>
      <c r="FS910" s="56"/>
      <c r="FT910" s="56"/>
      <c r="FU910" s="56"/>
      <c r="FV910" s="56"/>
      <c r="FW910" s="56"/>
      <c r="FX910" s="56"/>
      <c r="FY910" s="56"/>
      <c r="FZ910" s="56"/>
      <c r="GA910" s="56"/>
      <c r="GB910" s="56"/>
      <c r="GC910" s="56"/>
      <c r="GD910" s="56"/>
      <c r="GE910" s="56"/>
      <c r="GF910" s="56"/>
      <c r="GG910" s="56"/>
      <c r="GH910" s="56"/>
      <c r="GI910" s="56"/>
      <c r="GJ910" s="56"/>
      <c r="GK910" s="56"/>
      <c r="GL910" s="56"/>
      <c r="GM910" s="56"/>
      <c r="GN910" s="56"/>
      <c r="GO910" s="56"/>
      <c r="GP910" s="56"/>
      <c r="GQ910" s="56"/>
      <c r="GR910" s="56"/>
      <c r="GS910" s="56"/>
      <c r="GT910" s="56"/>
      <c r="GU910" s="56"/>
      <c r="GV910" s="56"/>
      <c r="GW910" s="56"/>
      <c r="GX910" s="56"/>
      <c r="GY910" s="56"/>
      <c r="GZ910" s="56"/>
      <c r="HA910" s="56"/>
      <c r="HB910" s="56"/>
      <c r="HC910" s="56"/>
      <c r="HD910" s="56"/>
      <c r="HE910" s="56"/>
      <c r="HF910" s="56"/>
      <c r="HG910" s="56"/>
      <c r="HH910" s="56"/>
      <c r="HI910" s="56"/>
      <c r="HJ910" s="56"/>
      <c r="HK910" s="56"/>
      <c r="HL910" s="56"/>
      <c r="HM910" s="56"/>
      <c r="HN910" s="56"/>
      <c r="HO910" s="56"/>
      <c r="HP910" s="56"/>
      <c r="HQ910" s="56"/>
      <c r="HR910" s="56"/>
      <c r="HS910" s="56"/>
      <c r="HT910" s="56"/>
      <c r="HU910" s="56"/>
      <c r="HV910" s="56"/>
      <c r="HW910" s="56"/>
      <c r="HX910" s="56"/>
      <c r="HY910" s="56"/>
      <c r="HZ910" s="56"/>
      <c r="IA910" s="56"/>
      <c r="IB910" s="56"/>
      <c r="IC910" s="56"/>
      <c r="ID910" s="56"/>
      <c r="IE910" s="56"/>
      <c r="IF910" s="56"/>
      <c r="IG910" s="56"/>
      <c r="IH910" s="56"/>
      <c r="II910" s="56"/>
    </row>
    <row r="911" spans="3:243" x14ac:dyDescent="0.25">
      <c r="C911" s="56"/>
      <c r="D911" s="56"/>
      <c r="E911" s="56"/>
      <c r="F911" s="354"/>
      <c r="G911" s="354"/>
      <c r="H911" s="56"/>
      <c r="I911" s="56"/>
      <c r="J911" s="56"/>
      <c r="K911" s="56"/>
      <c r="L911" s="56"/>
      <c r="M911" s="598"/>
      <c r="N911" s="56"/>
      <c r="O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c r="BY911" s="56"/>
      <c r="BZ911" s="56"/>
      <c r="CA911" s="56"/>
      <c r="CB911" s="56"/>
      <c r="CC911" s="56"/>
      <c r="CD911" s="56"/>
      <c r="CE911" s="56"/>
      <c r="CF911" s="56"/>
      <c r="CG911" s="56"/>
      <c r="CH911" s="56"/>
      <c r="CI911" s="56"/>
      <c r="CJ911" s="56"/>
      <c r="CK911" s="56"/>
      <c r="CL911" s="56"/>
      <c r="CM911" s="56"/>
      <c r="CN911" s="56"/>
      <c r="CO911" s="56"/>
      <c r="CP911" s="56"/>
      <c r="CQ911" s="56"/>
      <c r="CR911" s="56"/>
      <c r="CS911" s="56"/>
      <c r="CT911" s="56"/>
      <c r="CU911" s="56"/>
      <c r="CV911" s="56"/>
      <c r="CW911" s="56"/>
      <c r="CX911" s="56"/>
      <c r="CY911" s="56"/>
      <c r="CZ911" s="56"/>
      <c r="DA911" s="56"/>
      <c r="DB911" s="56"/>
      <c r="DC911" s="56"/>
      <c r="DD911" s="56"/>
      <c r="DE911" s="56"/>
      <c r="DF911" s="56"/>
      <c r="DG911" s="56"/>
      <c r="DH911" s="56"/>
      <c r="DI911" s="56"/>
      <c r="DJ911" s="56"/>
      <c r="DK911" s="56"/>
      <c r="DL911" s="56"/>
      <c r="DM911" s="56"/>
      <c r="DN911" s="56"/>
      <c r="DO911" s="56"/>
      <c r="DP911" s="56"/>
      <c r="DQ911" s="56"/>
      <c r="DR911" s="56"/>
      <c r="DS911" s="56"/>
      <c r="DT911" s="56"/>
      <c r="DU911" s="56"/>
      <c r="DV911" s="56"/>
      <c r="DW911" s="56"/>
      <c r="DX911" s="56"/>
      <c r="DY911" s="56"/>
      <c r="DZ911" s="56"/>
      <c r="EA911" s="56"/>
      <c r="EB911" s="56"/>
      <c r="EC911" s="56"/>
      <c r="ED911" s="56"/>
      <c r="EE911" s="56"/>
      <c r="EF911" s="56"/>
      <c r="EG911" s="56"/>
      <c r="EH911" s="56"/>
      <c r="EI911" s="56"/>
      <c r="EJ911" s="56"/>
      <c r="EK911" s="56"/>
      <c r="EL911" s="56"/>
      <c r="EM911" s="56"/>
      <c r="EN911" s="56"/>
      <c r="EO911" s="56"/>
      <c r="EP911" s="56"/>
      <c r="EQ911" s="56"/>
      <c r="ER911" s="56"/>
      <c r="ES911" s="56"/>
      <c r="ET911" s="56"/>
      <c r="EU911" s="56"/>
      <c r="EV911" s="56"/>
      <c r="EW911" s="56"/>
      <c r="EX911" s="56"/>
      <c r="EY911" s="56"/>
      <c r="EZ911" s="56"/>
      <c r="FA911" s="56"/>
      <c r="FB911" s="56"/>
      <c r="FC911" s="56"/>
      <c r="FD911" s="56"/>
      <c r="FE911" s="56"/>
      <c r="FF911" s="56"/>
      <c r="FG911" s="56"/>
      <c r="FH911" s="56"/>
      <c r="FI911" s="56"/>
      <c r="FJ911" s="56"/>
      <c r="FK911" s="56"/>
      <c r="FL911" s="56"/>
      <c r="FM911" s="56"/>
      <c r="FN911" s="56"/>
      <c r="FO911" s="56"/>
      <c r="FP911" s="56"/>
      <c r="FQ911" s="56"/>
      <c r="FR911" s="56"/>
      <c r="FS911" s="56"/>
      <c r="FT911" s="56"/>
      <c r="FU911" s="56"/>
      <c r="FV911" s="56"/>
      <c r="FW911" s="56"/>
      <c r="FX911" s="56"/>
      <c r="FY911" s="56"/>
      <c r="FZ911" s="56"/>
      <c r="GA911" s="56"/>
      <c r="GB911" s="56"/>
      <c r="GC911" s="56"/>
      <c r="GD911" s="56"/>
      <c r="GE911" s="56"/>
      <c r="GF911" s="56"/>
      <c r="GG911" s="56"/>
      <c r="GH911" s="56"/>
      <c r="GI911" s="56"/>
      <c r="GJ911" s="56"/>
      <c r="GK911" s="56"/>
      <c r="GL911" s="56"/>
      <c r="GM911" s="56"/>
      <c r="GN911" s="56"/>
      <c r="GO911" s="56"/>
      <c r="GP911" s="56"/>
      <c r="GQ911" s="56"/>
      <c r="GR911" s="56"/>
      <c r="GS911" s="56"/>
      <c r="GT911" s="56"/>
      <c r="GU911" s="56"/>
      <c r="GV911" s="56"/>
      <c r="GW911" s="56"/>
      <c r="GX911" s="56"/>
      <c r="GY911" s="56"/>
      <c r="GZ911" s="56"/>
      <c r="HA911" s="56"/>
      <c r="HB911" s="56"/>
      <c r="HC911" s="56"/>
      <c r="HD911" s="56"/>
      <c r="HE911" s="56"/>
      <c r="HF911" s="56"/>
      <c r="HG911" s="56"/>
      <c r="HH911" s="56"/>
      <c r="HI911" s="56"/>
      <c r="HJ911" s="56"/>
      <c r="HK911" s="56"/>
      <c r="HL911" s="56"/>
      <c r="HM911" s="56"/>
      <c r="HN911" s="56"/>
      <c r="HO911" s="56"/>
      <c r="HP911" s="56"/>
      <c r="HQ911" s="56"/>
      <c r="HR911" s="56"/>
      <c r="HS911" s="56"/>
      <c r="HT911" s="56"/>
      <c r="HU911" s="56"/>
      <c r="HV911" s="56"/>
      <c r="HW911" s="56"/>
      <c r="HX911" s="56"/>
      <c r="HY911" s="56"/>
      <c r="HZ911" s="56"/>
      <c r="IA911" s="56"/>
      <c r="IB911" s="56"/>
      <c r="IC911" s="56"/>
      <c r="ID911" s="56"/>
      <c r="IE911" s="56"/>
      <c r="IF911" s="56"/>
      <c r="IG911" s="56"/>
      <c r="IH911" s="56"/>
      <c r="II911" s="56"/>
    </row>
    <row r="912" spans="3:243" x14ac:dyDescent="0.25">
      <c r="C912" s="56"/>
      <c r="D912" s="56"/>
      <c r="E912" s="56"/>
      <c r="F912" s="354"/>
      <c r="G912" s="354"/>
      <c r="H912" s="56"/>
      <c r="I912" s="56"/>
      <c r="J912" s="56"/>
      <c r="K912" s="56"/>
      <c r="L912" s="56"/>
      <c r="M912" s="598"/>
      <c r="N912" s="56"/>
      <c r="O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c r="BY912" s="56"/>
      <c r="BZ912" s="56"/>
      <c r="CA912" s="56"/>
      <c r="CB912" s="56"/>
      <c r="CC912" s="56"/>
      <c r="CD912" s="56"/>
      <c r="CE912" s="56"/>
      <c r="CF912" s="56"/>
      <c r="CG912" s="56"/>
      <c r="CH912" s="56"/>
      <c r="CI912" s="56"/>
      <c r="CJ912" s="56"/>
      <c r="CK912" s="56"/>
      <c r="CL912" s="56"/>
      <c r="CM912" s="56"/>
      <c r="CN912" s="56"/>
      <c r="CO912" s="56"/>
      <c r="CP912" s="56"/>
      <c r="CQ912" s="56"/>
      <c r="CR912" s="56"/>
      <c r="CS912" s="56"/>
      <c r="CT912" s="56"/>
      <c r="CU912" s="56"/>
      <c r="CV912" s="56"/>
      <c r="CW912" s="56"/>
      <c r="CX912" s="56"/>
      <c r="CY912" s="56"/>
      <c r="CZ912" s="56"/>
      <c r="DA912" s="56"/>
      <c r="DB912" s="56"/>
      <c r="DC912" s="56"/>
      <c r="DD912" s="56"/>
      <c r="DE912" s="56"/>
      <c r="DF912" s="56"/>
      <c r="DG912" s="56"/>
      <c r="DH912" s="56"/>
      <c r="DI912" s="56"/>
      <c r="DJ912" s="56"/>
      <c r="DK912" s="56"/>
      <c r="DL912" s="56"/>
      <c r="DM912" s="56"/>
      <c r="DN912" s="56"/>
      <c r="DO912" s="56"/>
      <c r="DP912" s="56"/>
      <c r="DQ912" s="56"/>
      <c r="DR912" s="56"/>
      <c r="DS912" s="56"/>
      <c r="DT912" s="56"/>
      <c r="DU912" s="56"/>
      <c r="DV912" s="56"/>
      <c r="DW912" s="56"/>
      <c r="DX912" s="56"/>
      <c r="DY912" s="56"/>
      <c r="DZ912" s="56"/>
      <c r="EA912" s="56"/>
      <c r="EB912" s="56"/>
      <c r="EC912" s="56"/>
      <c r="ED912" s="56"/>
      <c r="EE912" s="56"/>
      <c r="EF912" s="56"/>
      <c r="EG912" s="56"/>
      <c r="EH912" s="56"/>
      <c r="EI912" s="56"/>
      <c r="EJ912" s="56"/>
      <c r="EK912" s="56"/>
      <c r="EL912" s="56"/>
      <c r="EM912" s="56"/>
      <c r="EN912" s="56"/>
      <c r="EO912" s="56"/>
      <c r="EP912" s="56"/>
      <c r="EQ912" s="56"/>
      <c r="ER912" s="56"/>
      <c r="ES912" s="56"/>
      <c r="ET912" s="56"/>
      <c r="EU912" s="56"/>
      <c r="EV912" s="56"/>
      <c r="EW912" s="56"/>
      <c r="EX912" s="56"/>
      <c r="EY912" s="56"/>
      <c r="EZ912" s="56"/>
      <c r="FA912" s="56"/>
      <c r="FB912" s="56"/>
      <c r="FC912" s="56"/>
      <c r="FD912" s="56"/>
      <c r="FE912" s="56"/>
      <c r="FF912" s="56"/>
      <c r="FG912" s="56"/>
      <c r="FH912" s="56"/>
      <c r="FI912" s="56"/>
      <c r="FJ912" s="56"/>
      <c r="FK912" s="56"/>
      <c r="FL912" s="56"/>
      <c r="FM912" s="56"/>
      <c r="FN912" s="56"/>
      <c r="FO912" s="56"/>
      <c r="FP912" s="56"/>
      <c r="FQ912" s="56"/>
      <c r="FR912" s="56"/>
      <c r="FS912" s="56"/>
      <c r="FT912" s="56"/>
      <c r="FU912" s="56"/>
      <c r="FV912" s="56"/>
      <c r="FW912" s="56"/>
      <c r="FX912" s="56"/>
      <c r="FY912" s="56"/>
      <c r="FZ912" s="56"/>
      <c r="GA912" s="56"/>
      <c r="GB912" s="56"/>
      <c r="GC912" s="56"/>
      <c r="GD912" s="56"/>
      <c r="GE912" s="56"/>
      <c r="GF912" s="56"/>
      <c r="GG912" s="56"/>
      <c r="GH912" s="56"/>
      <c r="GI912" s="56"/>
      <c r="GJ912" s="56"/>
      <c r="GK912" s="56"/>
      <c r="GL912" s="56"/>
      <c r="GM912" s="56"/>
      <c r="GN912" s="56"/>
      <c r="GO912" s="56"/>
      <c r="GP912" s="56"/>
      <c r="GQ912" s="56"/>
      <c r="GR912" s="56"/>
      <c r="GS912" s="56"/>
      <c r="GT912" s="56"/>
      <c r="GU912" s="56"/>
      <c r="GV912" s="56"/>
      <c r="GW912" s="56"/>
      <c r="GX912" s="56"/>
      <c r="GY912" s="56"/>
      <c r="GZ912" s="56"/>
      <c r="HA912" s="56"/>
      <c r="HB912" s="56"/>
      <c r="HC912" s="56"/>
      <c r="HD912" s="56"/>
      <c r="HE912" s="56"/>
      <c r="HF912" s="56"/>
      <c r="HG912" s="56"/>
      <c r="HH912" s="56"/>
      <c r="HI912" s="56"/>
      <c r="HJ912" s="56"/>
      <c r="HK912" s="56"/>
      <c r="HL912" s="56"/>
      <c r="HM912" s="56"/>
      <c r="HN912" s="56"/>
      <c r="HO912" s="56"/>
      <c r="HP912" s="56"/>
      <c r="HQ912" s="56"/>
      <c r="HR912" s="56"/>
      <c r="HS912" s="56"/>
      <c r="HT912" s="56"/>
      <c r="HU912" s="56"/>
      <c r="HV912" s="56"/>
      <c r="HW912" s="56"/>
      <c r="HX912" s="56"/>
      <c r="HY912" s="56"/>
      <c r="HZ912" s="56"/>
      <c r="IA912" s="56"/>
      <c r="IB912" s="56"/>
      <c r="IC912" s="56"/>
      <c r="ID912" s="56"/>
      <c r="IE912" s="56"/>
      <c r="IF912" s="56"/>
      <c r="IG912" s="56"/>
      <c r="IH912" s="56"/>
      <c r="II912" s="56"/>
    </row>
    <row r="913" spans="3:243" x14ac:dyDescent="0.25">
      <c r="C913" s="56"/>
      <c r="D913" s="56"/>
      <c r="E913" s="56"/>
      <c r="F913" s="354"/>
      <c r="G913" s="354"/>
      <c r="H913" s="56"/>
      <c r="I913" s="56"/>
      <c r="J913" s="56"/>
      <c r="K913" s="56"/>
      <c r="L913" s="56"/>
      <c r="M913" s="598"/>
      <c r="N913" s="56"/>
      <c r="O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c r="BY913" s="56"/>
      <c r="BZ913" s="56"/>
      <c r="CA913" s="56"/>
      <c r="CB913" s="56"/>
      <c r="CC913" s="56"/>
      <c r="CD913" s="56"/>
      <c r="CE913" s="56"/>
      <c r="CF913" s="56"/>
      <c r="CG913" s="56"/>
      <c r="CH913" s="56"/>
      <c r="CI913" s="56"/>
      <c r="CJ913" s="56"/>
      <c r="CK913" s="56"/>
      <c r="CL913" s="56"/>
      <c r="CM913" s="56"/>
      <c r="CN913" s="56"/>
      <c r="CO913" s="56"/>
      <c r="CP913" s="56"/>
      <c r="CQ913" s="56"/>
      <c r="CR913" s="56"/>
      <c r="CS913" s="56"/>
      <c r="CT913" s="56"/>
      <c r="CU913" s="56"/>
      <c r="CV913" s="56"/>
      <c r="CW913" s="56"/>
      <c r="CX913" s="56"/>
      <c r="CY913" s="56"/>
      <c r="CZ913" s="56"/>
      <c r="DA913" s="56"/>
      <c r="DB913" s="56"/>
      <c r="DC913" s="56"/>
      <c r="DD913" s="56"/>
      <c r="DE913" s="56"/>
      <c r="DF913" s="56"/>
      <c r="DG913" s="56"/>
      <c r="DH913" s="56"/>
      <c r="DI913" s="56"/>
      <c r="DJ913" s="56"/>
      <c r="DK913" s="56"/>
      <c r="DL913" s="56"/>
      <c r="DM913" s="56"/>
      <c r="DN913" s="56"/>
      <c r="DO913" s="56"/>
      <c r="DP913" s="56"/>
      <c r="DQ913" s="56"/>
      <c r="DR913" s="56"/>
      <c r="DS913" s="56"/>
      <c r="DT913" s="56"/>
      <c r="DU913" s="56"/>
      <c r="DV913" s="56"/>
      <c r="DW913" s="56"/>
      <c r="DX913" s="56"/>
      <c r="DY913" s="56"/>
      <c r="DZ913" s="56"/>
      <c r="EA913" s="56"/>
      <c r="EB913" s="56"/>
      <c r="EC913" s="56"/>
      <c r="ED913" s="56"/>
      <c r="EE913" s="56"/>
      <c r="EF913" s="56"/>
      <c r="EG913" s="56"/>
      <c r="EH913" s="56"/>
      <c r="EI913" s="56"/>
      <c r="EJ913" s="56"/>
      <c r="EK913" s="56"/>
      <c r="EL913" s="56"/>
      <c r="EM913" s="56"/>
      <c r="EN913" s="56"/>
      <c r="EO913" s="56"/>
      <c r="EP913" s="56"/>
      <c r="EQ913" s="56"/>
      <c r="ER913" s="56"/>
      <c r="ES913" s="56"/>
      <c r="ET913" s="56"/>
      <c r="EU913" s="56"/>
      <c r="EV913" s="56"/>
      <c r="EW913" s="56"/>
      <c r="EX913" s="56"/>
      <c r="EY913" s="56"/>
      <c r="EZ913" s="56"/>
      <c r="FA913" s="56"/>
      <c r="FB913" s="56"/>
      <c r="FC913" s="56"/>
      <c r="FD913" s="56"/>
      <c r="FE913" s="56"/>
      <c r="FF913" s="56"/>
      <c r="FG913" s="56"/>
      <c r="FH913" s="56"/>
      <c r="FI913" s="56"/>
      <c r="FJ913" s="56"/>
      <c r="FK913" s="56"/>
      <c r="FL913" s="56"/>
      <c r="FM913" s="56"/>
      <c r="FN913" s="56"/>
      <c r="FO913" s="56"/>
      <c r="FP913" s="56"/>
      <c r="FQ913" s="56"/>
      <c r="FR913" s="56"/>
      <c r="FS913" s="56"/>
      <c r="FT913" s="56"/>
      <c r="FU913" s="56"/>
      <c r="FV913" s="56"/>
      <c r="FW913" s="56"/>
      <c r="FX913" s="56"/>
      <c r="FY913" s="56"/>
      <c r="FZ913" s="56"/>
      <c r="GA913" s="56"/>
      <c r="GB913" s="56"/>
      <c r="GC913" s="56"/>
      <c r="GD913" s="56"/>
      <c r="GE913" s="56"/>
      <c r="GF913" s="56"/>
      <c r="GG913" s="56"/>
      <c r="GH913" s="56"/>
      <c r="GI913" s="56"/>
      <c r="GJ913" s="56"/>
      <c r="GK913" s="56"/>
      <c r="GL913" s="56"/>
      <c r="GM913" s="56"/>
      <c r="GN913" s="56"/>
      <c r="GO913" s="56"/>
      <c r="GP913" s="56"/>
      <c r="GQ913" s="56"/>
      <c r="GR913" s="56"/>
      <c r="GS913" s="56"/>
      <c r="GT913" s="56"/>
      <c r="GU913" s="56"/>
      <c r="GV913" s="56"/>
      <c r="GW913" s="56"/>
      <c r="GX913" s="56"/>
      <c r="GY913" s="56"/>
      <c r="GZ913" s="56"/>
      <c r="HA913" s="56"/>
      <c r="HB913" s="56"/>
      <c r="HC913" s="56"/>
      <c r="HD913" s="56"/>
      <c r="HE913" s="56"/>
      <c r="HF913" s="56"/>
      <c r="HG913" s="56"/>
      <c r="HH913" s="56"/>
      <c r="HI913" s="56"/>
      <c r="HJ913" s="56"/>
      <c r="HK913" s="56"/>
      <c r="HL913" s="56"/>
      <c r="HM913" s="56"/>
      <c r="HN913" s="56"/>
      <c r="HO913" s="56"/>
      <c r="HP913" s="56"/>
      <c r="HQ913" s="56"/>
      <c r="HR913" s="56"/>
      <c r="HS913" s="56"/>
      <c r="HT913" s="56"/>
      <c r="HU913" s="56"/>
      <c r="HV913" s="56"/>
      <c r="HW913" s="56"/>
      <c r="HX913" s="56"/>
      <c r="HY913" s="56"/>
      <c r="HZ913" s="56"/>
      <c r="IA913" s="56"/>
      <c r="IB913" s="56"/>
      <c r="IC913" s="56"/>
      <c r="ID913" s="56"/>
      <c r="IE913" s="56"/>
      <c r="IF913" s="56"/>
      <c r="IG913" s="56"/>
      <c r="IH913" s="56"/>
      <c r="II913" s="56"/>
    </row>
    <row r="914" spans="3:243" x14ac:dyDescent="0.25">
      <c r="C914" s="56"/>
      <c r="D914" s="56"/>
      <c r="E914" s="56"/>
      <c r="F914" s="354"/>
      <c r="G914" s="354"/>
      <c r="H914" s="56"/>
      <c r="I914" s="56"/>
      <c r="J914" s="56"/>
      <c r="K914" s="56"/>
      <c r="L914" s="56"/>
      <c r="M914" s="598"/>
      <c r="N914" s="56"/>
      <c r="O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c r="BY914" s="56"/>
      <c r="BZ914" s="56"/>
      <c r="CA914" s="56"/>
      <c r="CB914" s="56"/>
      <c r="CC914" s="56"/>
      <c r="CD914" s="56"/>
      <c r="CE914" s="56"/>
      <c r="CF914" s="56"/>
      <c r="CG914" s="56"/>
      <c r="CH914" s="56"/>
      <c r="CI914" s="56"/>
      <c r="CJ914" s="56"/>
      <c r="CK914" s="56"/>
      <c r="CL914" s="56"/>
      <c r="CM914" s="56"/>
      <c r="CN914" s="56"/>
      <c r="CO914" s="56"/>
      <c r="CP914" s="56"/>
      <c r="CQ914" s="56"/>
      <c r="CR914" s="56"/>
      <c r="CS914" s="56"/>
      <c r="CT914" s="56"/>
      <c r="CU914" s="56"/>
      <c r="CV914" s="56"/>
      <c r="CW914" s="56"/>
      <c r="CX914" s="56"/>
      <c r="CY914" s="56"/>
      <c r="CZ914" s="56"/>
      <c r="DA914" s="56"/>
      <c r="DB914" s="56"/>
      <c r="DC914" s="56"/>
      <c r="DD914" s="56"/>
      <c r="DE914" s="56"/>
      <c r="DF914" s="56"/>
      <c r="DG914" s="56"/>
      <c r="DH914" s="56"/>
      <c r="DI914" s="56"/>
      <c r="DJ914" s="56"/>
      <c r="DK914" s="56"/>
      <c r="DL914" s="56"/>
      <c r="DM914" s="56"/>
      <c r="DN914" s="56"/>
      <c r="DO914" s="56"/>
      <c r="DP914" s="56"/>
      <c r="DQ914" s="56"/>
      <c r="DR914" s="56"/>
      <c r="DS914" s="56"/>
      <c r="DT914" s="56"/>
      <c r="DU914" s="56"/>
      <c r="DV914" s="56"/>
      <c r="DW914" s="56"/>
      <c r="DX914" s="56"/>
      <c r="DY914" s="56"/>
      <c r="DZ914" s="56"/>
      <c r="EA914" s="56"/>
      <c r="EB914" s="56"/>
      <c r="EC914" s="56"/>
      <c r="ED914" s="56"/>
      <c r="EE914" s="56"/>
      <c r="EF914" s="56"/>
      <c r="EG914" s="56"/>
      <c r="EH914" s="56"/>
      <c r="EI914" s="56"/>
      <c r="EJ914" s="56"/>
      <c r="EK914" s="56"/>
      <c r="EL914" s="56"/>
      <c r="EM914" s="56"/>
      <c r="EN914" s="56"/>
      <c r="EO914" s="56"/>
      <c r="EP914" s="56"/>
      <c r="EQ914" s="56"/>
      <c r="ER914" s="56"/>
      <c r="ES914" s="56"/>
      <c r="ET914" s="56"/>
      <c r="EU914" s="56"/>
      <c r="EV914" s="56"/>
      <c r="EW914" s="56"/>
      <c r="EX914" s="56"/>
      <c r="EY914" s="56"/>
      <c r="EZ914" s="56"/>
      <c r="FA914" s="56"/>
      <c r="FB914" s="56"/>
      <c r="FC914" s="56"/>
      <c r="FD914" s="56"/>
      <c r="FE914" s="56"/>
      <c r="FF914" s="56"/>
      <c r="FG914" s="56"/>
      <c r="FH914" s="56"/>
      <c r="FI914" s="56"/>
      <c r="FJ914" s="56"/>
      <c r="FK914" s="56"/>
      <c r="FL914" s="56"/>
      <c r="FM914" s="56"/>
      <c r="FN914" s="56"/>
      <c r="FO914" s="56"/>
      <c r="FP914" s="56"/>
      <c r="FQ914" s="56"/>
      <c r="FR914" s="56"/>
      <c r="FS914" s="56"/>
      <c r="FT914" s="56"/>
      <c r="FU914" s="56"/>
      <c r="FV914" s="56"/>
      <c r="FW914" s="56"/>
      <c r="FX914" s="56"/>
      <c r="FY914" s="56"/>
      <c r="FZ914" s="56"/>
      <c r="GA914" s="56"/>
      <c r="GB914" s="56"/>
      <c r="GC914" s="56"/>
      <c r="GD914" s="56"/>
      <c r="GE914" s="56"/>
      <c r="GF914" s="56"/>
      <c r="GG914" s="56"/>
      <c r="GH914" s="56"/>
      <c r="GI914" s="56"/>
      <c r="GJ914" s="56"/>
      <c r="GK914" s="56"/>
      <c r="GL914" s="56"/>
      <c r="GM914" s="56"/>
      <c r="GN914" s="56"/>
      <c r="GO914" s="56"/>
      <c r="GP914" s="56"/>
      <c r="GQ914" s="56"/>
      <c r="GR914" s="56"/>
      <c r="GS914" s="56"/>
      <c r="GT914" s="56"/>
      <c r="GU914" s="56"/>
      <c r="GV914" s="56"/>
      <c r="GW914" s="56"/>
      <c r="GX914" s="56"/>
      <c r="GY914" s="56"/>
      <c r="GZ914" s="56"/>
      <c r="HA914" s="56"/>
      <c r="HB914" s="56"/>
      <c r="HC914" s="56"/>
      <c r="HD914" s="56"/>
      <c r="HE914" s="56"/>
      <c r="HF914" s="56"/>
      <c r="HG914" s="56"/>
      <c r="HH914" s="56"/>
      <c r="HI914" s="56"/>
      <c r="HJ914" s="56"/>
      <c r="HK914" s="56"/>
      <c r="HL914" s="56"/>
      <c r="HM914" s="56"/>
      <c r="HN914" s="56"/>
      <c r="HO914" s="56"/>
      <c r="HP914" s="56"/>
      <c r="HQ914" s="56"/>
      <c r="HR914" s="56"/>
      <c r="HS914" s="56"/>
      <c r="HT914" s="56"/>
      <c r="HU914" s="56"/>
      <c r="HV914" s="56"/>
      <c r="HW914" s="56"/>
      <c r="HX914" s="56"/>
      <c r="HY914" s="56"/>
      <c r="HZ914" s="56"/>
      <c r="IA914" s="56"/>
      <c r="IB914" s="56"/>
      <c r="IC914" s="56"/>
      <c r="ID914" s="56"/>
      <c r="IE914" s="56"/>
      <c r="IF914" s="56"/>
      <c r="IG914" s="56"/>
      <c r="IH914" s="56"/>
      <c r="II914" s="56"/>
    </row>
    <row r="915" spans="3:243" x14ac:dyDescent="0.25">
      <c r="C915" s="56"/>
      <c r="D915" s="56"/>
      <c r="E915" s="56"/>
      <c r="F915" s="354"/>
      <c r="G915" s="354"/>
      <c r="H915" s="56"/>
      <c r="I915" s="56"/>
      <c r="J915" s="56"/>
      <c r="K915" s="56"/>
      <c r="L915" s="56"/>
      <c r="M915" s="598"/>
      <c r="N915" s="56"/>
      <c r="O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c r="BY915" s="56"/>
      <c r="BZ915" s="56"/>
      <c r="CA915" s="56"/>
      <c r="CB915" s="56"/>
      <c r="CC915" s="56"/>
      <c r="CD915" s="56"/>
      <c r="CE915" s="56"/>
      <c r="CF915" s="56"/>
      <c r="CG915" s="56"/>
      <c r="CH915" s="56"/>
      <c r="CI915" s="56"/>
      <c r="CJ915" s="56"/>
      <c r="CK915" s="56"/>
      <c r="CL915" s="56"/>
      <c r="CM915" s="56"/>
      <c r="CN915" s="56"/>
      <c r="CO915" s="56"/>
      <c r="CP915" s="56"/>
      <c r="CQ915" s="56"/>
      <c r="CR915" s="56"/>
      <c r="CS915" s="56"/>
      <c r="CT915" s="56"/>
      <c r="CU915" s="56"/>
      <c r="CV915" s="56"/>
      <c r="CW915" s="56"/>
      <c r="CX915" s="56"/>
      <c r="CY915" s="56"/>
      <c r="CZ915" s="56"/>
      <c r="DA915" s="56"/>
      <c r="DB915" s="56"/>
      <c r="DC915" s="56"/>
      <c r="DD915" s="56"/>
      <c r="DE915" s="56"/>
      <c r="DF915" s="56"/>
      <c r="DG915" s="56"/>
      <c r="DH915" s="56"/>
      <c r="DI915" s="56"/>
      <c r="DJ915" s="56"/>
      <c r="DK915" s="56"/>
      <c r="DL915" s="56"/>
      <c r="DM915" s="56"/>
      <c r="DN915" s="56"/>
      <c r="DO915" s="56"/>
      <c r="DP915" s="56"/>
      <c r="DQ915" s="56"/>
      <c r="DR915" s="56"/>
      <c r="DS915" s="56"/>
      <c r="DT915" s="56"/>
      <c r="DU915" s="56"/>
      <c r="DV915" s="56"/>
      <c r="DW915" s="56"/>
      <c r="DX915" s="56"/>
      <c r="DY915" s="56"/>
      <c r="DZ915" s="56"/>
      <c r="EA915" s="56"/>
      <c r="EB915" s="56"/>
      <c r="EC915" s="56"/>
      <c r="ED915" s="56"/>
      <c r="EE915" s="56"/>
      <c r="EF915" s="56"/>
      <c r="EG915" s="56"/>
      <c r="EH915" s="56"/>
      <c r="EI915" s="56"/>
      <c r="EJ915" s="56"/>
      <c r="EK915" s="56"/>
      <c r="EL915" s="56"/>
      <c r="EM915" s="56"/>
      <c r="EN915" s="56"/>
      <c r="EO915" s="56"/>
      <c r="EP915" s="56"/>
      <c r="EQ915" s="56"/>
      <c r="ER915" s="56"/>
      <c r="ES915" s="56"/>
      <c r="ET915" s="56"/>
      <c r="EU915" s="56"/>
      <c r="EV915" s="56"/>
      <c r="EW915" s="56"/>
      <c r="EX915" s="56"/>
      <c r="EY915" s="56"/>
      <c r="EZ915" s="56"/>
      <c r="FA915" s="56"/>
      <c r="FB915" s="56"/>
      <c r="FC915" s="56"/>
      <c r="FD915" s="56"/>
      <c r="FE915" s="56"/>
      <c r="FF915" s="56"/>
      <c r="FG915" s="56"/>
      <c r="FH915" s="56"/>
      <c r="FI915" s="56"/>
      <c r="FJ915" s="56"/>
      <c r="FK915" s="56"/>
      <c r="FL915" s="56"/>
      <c r="FM915" s="56"/>
      <c r="FN915" s="56"/>
      <c r="FO915" s="56"/>
      <c r="FP915" s="56"/>
      <c r="FQ915" s="56"/>
      <c r="FR915" s="56"/>
      <c r="FS915" s="56"/>
      <c r="FT915" s="56"/>
      <c r="FU915" s="56"/>
      <c r="FV915" s="56"/>
      <c r="FW915" s="56"/>
      <c r="FX915" s="56"/>
      <c r="FY915" s="56"/>
      <c r="FZ915" s="56"/>
      <c r="GA915" s="56"/>
      <c r="GB915" s="56"/>
      <c r="GC915" s="56"/>
      <c r="GD915" s="56"/>
      <c r="GE915" s="56"/>
      <c r="GF915" s="56"/>
      <c r="GG915" s="56"/>
      <c r="GH915" s="56"/>
      <c r="GI915" s="56"/>
      <c r="GJ915" s="56"/>
      <c r="GK915" s="56"/>
      <c r="GL915" s="56"/>
      <c r="GM915" s="56"/>
      <c r="GN915" s="56"/>
      <c r="GO915" s="56"/>
      <c r="GP915" s="56"/>
      <c r="GQ915" s="56"/>
      <c r="GR915" s="56"/>
      <c r="GS915" s="56"/>
      <c r="GT915" s="56"/>
      <c r="GU915" s="56"/>
      <c r="GV915" s="56"/>
      <c r="GW915" s="56"/>
      <c r="GX915" s="56"/>
      <c r="GY915" s="56"/>
      <c r="GZ915" s="56"/>
      <c r="HA915" s="56"/>
      <c r="HB915" s="56"/>
      <c r="HC915" s="56"/>
      <c r="HD915" s="56"/>
      <c r="HE915" s="56"/>
      <c r="HF915" s="56"/>
      <c r="HG915" s="56"/>
      <c r="HH915" s="56"/>
      <c r="HI915" s="56"/>
      <c r="HJ915" s="56"/>
      <c r="HK915" s="56"/>
      <c r="HL915" s="56"/>
      <c r="HM915" s="56"/>
      <c r="HN915" s="56"/>
      <c r="HO915" s="56"/>
      <c r="HP915" s="56"/>
      <c r="HQ915" s="56"/>
      <c r="HR915" s="56"/>
      <c r="HS915" s="56"/>
      <c r="HT915" s="56"/>
      <c r="HU915" s="56"/>
      <c r="HV915" s="56"/>
      <c r="HW915" s="56"/>
      <c r="HX915" s="56"/>
      <c r="HY915" s="56"/>
      <c r="HZ915" s="56"/>
      <c r="IA915" s="56"/>
      <c r="IB915" s="56"/>
      <c r="IC915" s="56"/>
      <c r="ID915" s="56"/>
      <c r="IE915" s="56"/>
      <c r="IF915" s="56"/>
      <c r="IG915" s="56"/>
      <c r="IH915" s="56"/>
      <c r="II915" s="56"/>
    </row>
    <row r="916" spans="3:243" x14ac:dyDescent="0.25">
      <c r="C916" s="56"/>
      <c r="D916" s="56"/>
      <c r="E916" s="56"/>
      <c r="F916" s="354"/>
      <c r="G916" s="354"/>
      <c r="H916" s="56"/>
      <c r="I916" s="56"/>
      <c r="J916" s="56"/>
      <c r="K916" s="56"/>
      <c r="L916" s="56"/>
      <c r="M916" s="598"/>
      <c r="N916" s="56"/>
      <c r="O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c r="BY916" s="56"/>
      <c r="BZ916" s="56"/>
      <c r="CA916" s="56"/>
      <c r="CB916" s="56"/>
      <c r="CC916" s="56"/>
      <c r="CD916" s="56"/>
      <c r="CE916" s="56"/>
      <c r="CF916" s="56"/>
      <c r="CG916" s="56"/>
      <c r="CH916" s="56"/>
      <c r="CI916" s="56"/>
      <c r="CJ916" s="56"/>
      <c r="CK916" s="56"/>
      <c r="CL916" s="56"/>
      <c r="CM916" s="56"/>
      <c r="CN916" s="56"/>
      <c r="CO916" s="56"/>
      <c r="CP916" s="56"/>
      <c r="CQ916" s="56"/>
      <c r="CR916" s="56"/>
      <c r="CS916" s="56"/>
      <c r="CT916" s="56"/>
      <c r="CU916" s="56"/>
      <c r="CV916" s="56"/>
      <c r="CW916" s="56"/>
      <c r="CX916" s="56"/>
      <c r="CY916" s="56"/>
      <c r="CZ916" s="56"/>
      <c r="DA916" s="56"/>
      <c r="DB916" s="56"/>
      <c r="DC916" s="56"/>
      <c r="DD916" s="56"/>
      <c r="DE916" s="56"/>
      <c r="DF916" s="56"/>
      <c r="DG916" s="56"/>
      <c r="DH916" s="56"/>
      <c r="DI916" s="56"/>
      <c r="DJ916" s="56"/>
      <c r="DK916" s="56"/>
      <c r="DL916" s="56"/>
      <c r="DM916" s="56"/>
      <c r="DN916" s="56"/>
      <c r="DO916" s="56"/>
      <c r="DP916" s="56"/>
      <c r="DQ916" s="56"/>
      <c r="DR916" s="56"/>
      <c r="DS916" s="56"/>
      <c r="DT916" s="56"/>
      <c r="DU916" s="56"/>
      <c r="DV916" s="56"/>
      <c r="DW916" s="56"/>
      <c r="DX916" s="56"/>
      <c r="DY916" s="56"/>
      <c r="DZ916" s="56"/>
      <c r="EA916" s="56"/>
      <c r="EB916" s="56"/>
      <c r="EC916" s="56"/>
      <c r="ED916" s="56"/>
      <c r="EE916" s="56"/>
      <c r="EF916" s="56"/>
      <c r="EG916" s="56"/>
      <c r="EH916" s="56"/>
      <c r="EI916" s="56"/>
      <c r="EJ916" s="56"/>
      <c r="EK916" s="56"/>
      <c r="EL916" s="56"/>
      <c r="EM916" s="56"/>
      <c r="EN916" s="56"/>
      <c r="EO916" s="56"/>
      <c r="EP916" s="56"/>
      <c r="EQ916" s="56"/>
      <c r="ER916" s="56"/>
      <c r="ES916" s="56"/>
      <c r="ET916" s="56"/>
      <c r="EU916" s="56"/>
      <c r="EV916" s="56"/>
      <c r="EW916" s="56"/>
      <c r="EX916" s="56"/>
      <c r="EY916" s="56"/>
      <c r="EZ916" s="56"/>
      <c r="FA916" s="56"/>
      <c r="FB916" s="56"/>
      <c r="FC916" s="56"/>
      <c r="FD916" s="56"/>
      <c r="FE916" s="56"/>
      <c r="FF916" s="56"/>
      <c r="FG916" s="56"/>
      <c r="FH916" s="56"/>
      <c r="FI916" s="56"/>
      <c r="FJ916" s="56"/>
      <c r="FK916" s="56"/>
      <c r="FL916" s="56"/>
      <c r="FM916" s="56"/>
      <c r="FN916" s="56"/>
      <c r="FO916" s="56"/>
      <c r="FP916" s="56"/>
      <c r="FQ916" s="56"/>
      <c r="FR916" s="56"/>
      <c r="FS916" s="56"/>
      <c r="FT916" s="56"/>
      <c r="FU916" s="56"/>
      <c r="FV916" s="56"/>
      <c r="FW916" s="56"/>
      <c r="FX916" s="56"/>
      <c r="FY916" s="56"/>
      <c r="FZ916" s="56"/>
      <c r="GA916" s="56"/>
      <c r="GB916" s="56"/>
      <c r="GC916" s="56"/>
      <c r="GD916" s="56"/>
      <c r="GE916" s="56"/>
      <c r="GF916" s="56"/>
      <c r="GG916" s="56"/>
      <c r="GH916" s="56"/>
      <c r="GI916" s="56"/>
      <c r="GJ916" s="56"/>
      <c r="GK916" s="56"/>
      <c r="GL916" s="56"/>
      <c r="GM916" s="56"/>
      <c r="GN916" s="56"/>
      <c r="GO916" s="56"/>
      <c r="GP916" s="56"/>
      <c r="GQ916" s="56"/>
      <c r="GR916" s="56"/>
      <c r="GS916" s="56"/>
      <c r="GT916" s="56"/>
      <c r="GU916" s="56"/>
      <c r="GV916" s="56"/>
      <c r="GW916" s="56"/>
      <c r="GX916" s="56"/>
      <c r="GY916" s="56"/>
      <c r="GZ916" s="56"/>
      <c r="HA916" s="56"/>
      <c r="HB916" s="56"/>
      <c r="HC916" s="56"/>
      <c r="HD916" s="56"/>
      <c r="HE916" s="56"/>
      <c r="HF916" s="56"/>
      <c r="HG916" s="56"/>
      <c r="HH916" s="56"/>
      <c r="HI916" s="56"/>
      <c r="HJ916" s="56"/>
      <c r="HK916" s="56"/>
      <c r="HL916" s="56"/>
      <c r="HM916" s="56"/>
      <c r="HN916" s="56"/>
      <c r="HO916" s="56"/>
      <c r="HP916" s="56"/>
      <c r="HQ916" s="56"/>
      <c r="HR916" s="56"/>
      <c r="HS916" s="56"/>
      <c r="HT916" s="56"/>
      <c r="HU916" s="56"/>
      <c r="HV916" s="56"/>
      <c r="HW916" s="56"/>
      <c r="HX916" s="56"/>
      <c r="HY916" s="56"/>
      <c r="HZ916" s="56"/>
      <c r="IA916" s="56"/>
      <c r="IB916" s="56"/>
      <c r="IC916" s="56"/>
      <c r="ID916" s="56"/>
      <c r="IE916" s="56"/>
      <c r="IF916" s="56"/>
      <c r="IG916" s="56"/>
      <c r="IH916" s="56"/>
      <c r="II916" s="56"/>
    </row>
    <row r="917" spans="3:243" x14ac:dyDescent="0.25">
      <c r="C917" s="56"/>
      <c r="D917" s="56"/>
      <c r="E917" s="56"/>
      <c r="F917" s="354"/>
      <c r="G917" s="354"/>
      <c r="H917" s="56"/>
      <c r="I917" s="56"/>
      <c r="J917" s="56"/>
      <c r="K917" s="56"/>
      <c r="L917" s="56"/>
      <c r="M917" s="598"/>
      <c r="N917" s="56"/>
      <c r="O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c r="BY917" s="56"/>
      <c r="BZ917" s="56"/>
      <c r="CA917" s="56"/>
      <c r="CB917" s="56"/>
      <c r="CC917" s="56"/>
      <c r="CD917" s="56"/>
      <c r="CE917" s="56"/>
      <c r="CF917" s="56"/>
      <c r="CG917" s="56"/>
      <c r="CH917" s="56"/>
      <c r="CI917" s="56"/>
      <c r="CJ917" s="56"/>
      <c r="CK917" s="56"/>
      <c r="CL917" s="56"/>
      <c r="CM917" s="56"/>
      <c r="CN917" s="56"/>
      <c r="CO917" s="56"/>
      <c r="CP917" s="56"/>
      <c r="CQ917" s="56"/>
      <c r="CR917" s="56"/>
      <c r="CS917" s="56"/>
      <c r="CT917" s="56"/>
      <c r="CU917" s="56"/>
      <c r="CV917" s="56"/>
      <c r="CW917" s="56"/>
      <c r="CX917" s="56"/>
      <c r="CY917" s="56"/>
      <c r="CZ917" s="56"/>
      <c r="DA917" s="56"/>
      <c r="DB917" s="56"/>
      <c r="DC917" s="56"/>
      <c r="DD917" s="56"/>
      <c r="DE917" s="56"/>
      <c r="DF917" s="56"/>
      <c r="DG917" s="56"/>
      <c r="DH917" s="56"/>
      <c r="DI917" s="56"/>
      <c r="DJ917" s="56"/>
      <c r="DK917" s="56"/>
      <c r="DL917" s="56"/>
      <c r="DM917" s="56"/>
      <c r="DN917" s="56"/>
      <c r="DO917" s="56"/>
      <c r="DP917" s="56"/>
      <c r="DQ917" s="56"/>
      <c r="DR917" s="56"/>
      <c r="DS917" s="56"/>
      <c r="DT917" s="56"/>
      <c r="DU917" s="56"/>
      <c r="DV917" s="56"/>
      <c r="DW917" s="56"/>
      <c r="DX917" s="56"/>
      <c r="DY917" s="56"/>
      <c r="DZ917" s="56"/>
      <c r="EA917" s="56"/>
      <c r="EB917" s="56"/>
      <c r="EC917" s="56"/>
      <c r="ED917" s="56"/>
      <c r="EE917" s="56"/>
      <c r="EF917" s="56"/>
      <c r="EG917" s="56"/>
      <c r="EH917" s="56"/>
      <c r="EI917" s="56"/>
      <c r="EJ917" s="56"/>
      <c r="EK917" s="56"/>
      <c r="EL917" s="56"/>
      <c r="EM917" s="56"/>
      <c r="EN917" s="56"/>
      <c r="EO917" s="56"/>
      <c r="EP917" s="56"/>
      <c r="EQ917" s="56"/>
      <c r="ER917" s="56"/>
      <c r="ES917" s="56"/>
      <c r="ET917" s="56"/>
      <c r="EU917" s="56"/>
      <c r="EV917" s="56"/>
      <c r="EW917" s="56"/>
      <c r="EX917" s="56"/>
      <c r="EY917" s="56"/>
      <c r="EZ917" s="56"/>
      <c r="FA917" s="56"/>
      <c r="FB917" s="56"/>
      <c r="FC917" s="56"/>
      <c r="FD917" s="56"/>
      <c r="FE917" s="56"/>
      <c r="FF917" s="56"/>
      <c r="FG917" s="56"/>
      <c r="FH917" s="56"/>
      <c r="FI917" s="56"/>
      <c r="FJ917" s="56"/>
      <c r="FK917" s="56"/>
      <c r="FL917" s="56"/>
      <c r="FM917" s="56"/>
      <c r="FN917" s="56"/>
      <c r="FO917" s="56"/>
      <c r="FP917" s="56"/>
      <c r="FQ917" s="56"/>
      <c r="FR917" s="56"/>
      <c r="FS917" s="56"/>
      <c r="FT917" s="56"/>
      <c r="FU917" s="56"/>
      <c r="FV917" s="56"/>
      <c r="FW917" s="56"/>
      <c r="FX917" s="56"/>
      <c r="FY917" s="56"/>
      <c r="FZ917" s="56"/>
      <c r="GA917" s="56"/>
      <c r="GB917" s="56"/>
      <c r="GC917" s="56"/>
      <c r="GD917" s="56"/>
      <c r="GE917" s="56"/>
      <c r="GF917" s="56"/>
      <c r="GG917" s="56"/>
      <c r="GH917" s="56"/>
      <c r="GI917" s="56"/>
      <c r="GJ917" s="56"/>
      <c r="GK917" s="56"/>
      <c r="GL917" s="56"/>
      <c r="GM917" s="56"/>
      <c r="GN917" s="56"/>
      <c r="GO917" s="56"/>
      <c r="GP917" s="56"/>
      <c r="GQ917" s="56"/>
      <c r="GR917" s="56"/>
      <c r="GS917" s="56"/>
      <c r="GT917" s="56"/>
      <c r="GU917" s="56"/>
      <c r="GV917" s="56"/>
      <c r="GW917" s="56"/>
      <c r="GX917" s="56"/>
      <c r="GY917" s="56"/>
      <c r="GZ917" s="56"/>
      <c r="HA917" s="56"/>
      <c r="HB917" s="56"/>
      <c r="HC917" s="56"/>
      <c r="HD917" s="56"/>
      <c r="HE917" s="56"/>
      <c r="HF917" s="56"/>
      <c r="HG917" s="56"/>
      <c r="HH917" s="56"/>
      <c r="HI917" s="56"/>
      <c r="HJ917" s="56"/>
      <c r="HK917" s="56"/>
      <c r="HL917" s="56"/>
      <c r="HM917" s="56"/>
      <c r="HN917" s="56"/>
      <c r="HO917" s="56"/>
      <c r="HP917" s="56"/>
      <c r="HQ917" s="56"/>
      <c r="HR917" s="56"/>
      <c r="HS917" s="56"/>
      <c r="HT917" s="56"/>
      <c r="HU917" s="56"/>
      <c r="HV917" s="56"/>
      <c r="HW917" s="56"/>
      <c r="HX917" s="56"/>
      <c r="HY917" s="56"/>
      <c r="HZ917" s="56"/>
      <c r="IA917" s="56"/>
      <c r="IB917" s="56"/>
      <c r="IC917" s="56"/>
      <c r="ID917" s="56"/>
      <c r="IE917" s="56"/>
      <c r="IF917" s="56"/>
      <c r="IG917" s="56"/>
      <c r="IH917" s="56"/>
      <c r="II917" s="56"/>
    </row>
    <row r="918" spans="3:243" x14ac:dyDescent="0.25">
      <c r="C918" s="56"/>
      <c r="D918" s="56"/>
      <c r="E918" s="56"/>
      <c r="F918" s="354"/>
      <c r="G918" s="354"/>
      <c r="H918" s="56"/>
      <c r="I918" s="56"/>
      <c r="J918" s="56"/>
      <c r="K918" s="56"/>
      <c r="L918" s="56"/>
      <c r="M918" s="598"/>
      <c r="N918" s="56"/>
      <c r="O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c r="BY918" s="56"/>
      <c r="BZ918" s="56"/>
      <c r="CA918" s="56"/>
      <c r="CB918" s="56"/>
      <c r="CC918" s="56"/>
      <c r="CD918" s="56"/>
      <c r="CE918" s="56"/>
      <c r="CF918" s="56"/>
      <c r="CG918" s="56"/>
      <c r="CH918" s="56"/>
      <c r="CI918" s="56"/>
      <c r="CJ918" s="56"/>
      <c r="CK918" s="56"/>
      <c r="CL918" s="56"/>
      <c r="CM918" s="56"/>
      <c r="CN918" s="56"/>
      <c r="CO918" s="56"/>
      <c r="CP918" s="56"/>
      <c r="CQ918" s="56"/>
      <c r="CR918" s="56"/>
      <c r="CS918" s="56"/>
      <c r="CT918" s="56"/>
      <c r="CU918" s="56"/>
      <c r="CV918" s="56"/>
      <c r="CW918" s="56"/>
      <c r="CX918" s="56"/>
      <c r="CY918" s="56"/>
      <c r="CZ918" s="56"/>
      <c r="DA918" s="56"/>
      <c r="DB918" s="56"/>
      <c r="DC918" s="56"/>
      <c r="DD918" s="56"/>
      <c r="DE918" s="56"/>
      <c r="DF918" s="56"/>
      <c r="DG918" s="56"/>
      <c r="DH918" s="56"/>
      <c r="DI918" s="56"/>
      <c r="DJ918" s="56"/>
      <c r="DK918" s="56"/>
      <c r="DL918" s="56"/>
      <c r="DM918" s="56"/>
      <c r="DN918" s="56"/>
      <c r="DO918" s="56"/>
      <c r="DP918" s="56"/>
      <c r="DQ918" s="56"/>
      <c r="DR918" s="56"/>
      <c r="DS918" s="56"/>
      <c r="DT918" s="56"/>
      <c r="DU918" s="56"/>
      <c r="DV918" s="56"/>
      <c r="DW918" s="56"/>
      <c r="DX918" s="56"/>
      <c r="DY918" s="56"/>
      <c r="DZ918" s="56"/>
      <c r="EA918" s="56"/>
      <c r="EB918" s="56"/>
      <c r="EC918" s="56"/>
      <c r="ED918" s="56"/>
      <c r="EE918" s="56"/>
      <c r="EF918" s="56"/>
      <c r="EG918" s="56"/>
      <c r="EH918" s="56"/>
      <c r="EI918" s="56"/>
      <c r="EJ918" s="56"/>
      <c r="EK918" s="56"/>
      <c r="EL918" s="56"/>
      <c r="EM918" s="56"/>
      <c r="EN918" s="56"/>
      <c r="EO918" s="56"/>
      <c r="EP918" s="56"/>
      <c r="EQ918" s="56"/>
      <c r="ER918" s="56"/>
      <c r="ES918" s="56"/>
      <c r="ET918" s="56"/>
      <c r="EU918" s="56"/>
      <c r="EV918" s="56"/>
      <c r="EW918" s="56"/>
      <c r="EX918" s="56"/>
      <c r="EY918" s="56"/>
      <c r="EZ918" s="56"/>
      <c r="FA918" s="56"/>
      <c r="FB918" s="56"/>
      <c r="FC918" s="56"/>
      <c r="FD918" s="56"/>
      <c r="FE918" s="56"/>
      <c r="FF918" s="56"/>
      <c r="FG918" s="56"/>
      <c r="FH918" s="56"/>
      <c r="FI918" s="56"/>
      <c r="FJ918" s="56"/>
      <c r="FK918" s="56"/>
      <c r="FL918" s="56"/>
      <c r="FM918" s="56"/>
      <c r="FN918" s="56"/>
      <c r="FO918" s="56"/>
      <c r="FP918" s="56"/>
      <c r="FQ918" s="56"/>
      <c r="FR918" s="56"/>
      <c r="FS918" s="56"/>
      <c r="FT918" s="56"/>
      <c r="FU918" s="56"/>
      <c r="FV918" s="56"/>
      <c r="FW918" s="56"/>
      <c r="FX918" s="56"/>
      <c r="FY918" s="56"/>
      <c r="FZ918" s="56"/>
      <c r="GA918" s="56"/>
      <c r="GB918" s="56"/>
      <c r="GC918" s="56"/>
      <c r="GD918" s="56"/>
      <c r="GE918" s="56"/>
      <c r="GF918" s="56"/>
      <c r="GG918" s="56"/>
      <c r="GH918" s="56"/>
      <c r="GI918" s="56"/>
      <c r="GJ918" s="56"/>
      <c r="GK918" s="56"/>
      <c r="GL918" s="56"/>
      <c r="GM918" s="56"/>
      <c r="GN918" s="56"/>
      <c r="GO918" s="56"/>
      <c r="GP918" s="56"/>
      <c r="GQ918" s="56"/>
      <c r="GR918" s="56"/>
      <c r="GS918" s="56"/>
      <c r="GT918" s="56"/>
      <c r="GU918" s="56"/>
      <c r="GV918" s="56"/>
      <c r="GW918" s="56"/>
      <c r="GX918" s="56"/>
      <c r="GY918" s="56"/>
      <c r="GZ918" s="56"/>
      <c r="HA918" s="56"/>
      <c r="HB918" s="56"/>
      <c r="HC918" s="56"/>
      <c r="HD918" s="56"/>
      <c r="HE918" s="56"/>
      <c r="HF918" s="56"/>
      <c r="HG918" s="56"/>
      <c r="HH918" s="56"/>
      <c r="HI918" s="56"/>
      <c r="HJ918" s="56"/>
      <c r="HK918" s="56"/>
      <c r="HL918" s="56"/>
      <c r="HM918" s="56"/>
      <c r="HN918" s="56"/>
      <c r="HO918" s="56"/>
      <c r="HP918" s="56"/>
      <c r="HQ918" s="56"/>
      <c r="HR918" s="56"/>
      <c r="HS918" s="56"/>
      <c r="HT918" s="56"/>
      <c r="HU918" s="56"/>
      <c r="HV918" s="56"/>
      <c r="HW918" s="56"/>
      <c r="HX918" s="56"/>
      <c r="HY918" s="56"/>
      <c r="HZ918" s="56"/>
      <c r="IA918" s="56"/>
      <c r="IB918" s="56"/>
      <c r="IC918" s="56"/>
      <c r="ID918" s="56"/>
      <c r="IE918" s="56"/>
      <c r="IF918" s="56"/>
      <c r="IG918" s="56"/>
      <c r="IH918" s="56"/>
      <c r="II918" s="56"/>
    </row>
    <row r="919" spans="3:243" x14ac:dyDescent="0.25">
      <c r="C919" s="56"/>
      <c r="D919" s="56"/>
      <c r="E919" s="56"/>
      <c r="F919" s="354"/>
      <c r="G919" s="354"/>
      <c r="H919" s="56"/>
      <c r="I919" s="56"/>
      <c r="J919" s="56"/>
      <c r="K919" s="56"/>
      <c r="L919" s="56"/>
      <c r="M919" s="598"/>
      <c r="N919" s="56"/>
      <c r="O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c r="BY919" s="56"/>
      <c r="BZ919" s="56"/>
      <c r="CA919" s="56"/>
      <c r="CB919" s="56"/>
      <c r="CC919" s="56"/>
      <c r="CD919" s="56"/>
      <c r="CE919" s="56"/>
      <c r="CF919" s="56"/>
      <c r="CG919" s="56"/>
      <c r="CH919" s="56"/>
      <c r="CI919" s="56"/>
      <c r="CJ919" s="56"/>
      <c r="CK919" s="56"/>
      <c r="CL919" s="56"/>
      <c r="CM919" s="56"/>
      <c r="CN919" s="56"/>
      <c r="CO919" s="56"/>
      <c r="CP919" s="56"/>
      <c r="CQ919" s="56"/>
      <c r="CR919" s="56"/>
      <c r="CS919" s="56"/>
      <c r="CT919" s="56"/>
      <c r="CU919" s="56"/>
      <c r="CV919" s="56"/>
      <c r="CW919" s="56"/>
      <c r="CX919" s="56"/>
      <c r="CY919" s="56"/>
      <c r="CZ919" s="56"/>
      <c r="DA919" s="56"/>
      <c r="DB919" s="56"/>
      <c r="DC919" s="56"/>
      <c r="DD919" s="56"/>
      <c r="DE919" s="56"/>
      <c r="DF919" s="56"/>
      <c r="DG919" s="56"/>
      <c r="DH919" s="56"/>
      <c r="DI919" s="56"/>
      <c r="DJ919" s="56"/>
      <c r="DK919" s="56"/>
      <c r="DL919" s="56"/>
      <c r="DM919" s="56"/>
      <c r="DN919" s="56"/>
      <c r="DO919" s="56"/>
      <c r="DP919" s="56"/>
      <c r="DQ919" s="56"/>
      <c r="DR919" s="56"/>
      <c r="DS919" s="56"/>
      <c r="DT919" s="56"/>
      <c r="DU919" s="56"/>
      <c r="DV919" s="56"/>
      <c r="DW919" s="56"/>
      <c r="DX919" s="56"/>
      <c r="DY919" s="56"/>
      <c r="DZ919" s="56"/>
      <c r="EA919" s="56"/>
      <c r="EB919" s="56"/>
      <c r="EC919" s="56"/>
      <c r="ED919" s="56"/>
      <c r="EE919" s="56"/>
      <c r="EF919" s="56"/>
      <c r="EG919" s="56"/>
      <c r="EH919" s="56"/>
      <c r="EI919" s="56"/>
      <c r="EJ919" s="56"/>
      <c r="EK919" s="56"/>
      <c r="EL919" s="56"/>
      <c r="EM919" s="56"/>
      <c r="EN919" s="56"/>
      <c r="EO919" s="56"/>
      <c r="EP919" s="56"/>
      <c r="EQ919" s="56"/>
      <c r="ER919" s="56"/>
      <c r="ES919" s="56"/>
      <c r="ET919" s="56"/>
      <c r="EU919" s="56"/>
      <c r="EV919" s="56"/>
      <c r="EW919" s="56"/>
      <c r="EX919" s="56"/>
      <c r="EY919" s="56"/>
      <c r="EZ919" s="56"/>
      <c r="FA919" s="56"/>
      <c r="FB919" s="56"/>
      <c r="FC919" s="56"/>
      <c r="FD919" s="56"/>
      <c r="FE919" s="56"/>
      <c r="FF919" s="56"/>
      <c r="FG919" s="56"/>
      <c r="FH919" s="56"/>
      <c r="FI919" s="56"/>
      <c r="FJ919" s="56"/>
      <c r="FK919" s="56"/>
      <c r="FL919" s="56"/>
      <c r="FM919" s="56"/>
      <c r="FN919" s="56"/>
      <c r="FO919" s="56"/>
      <c r="FP919" s="56"/>
      <c r="FQ919" s="56"/>
      <c r="FR919" s="56"/>
      <c r="FS919" s="56"/>
      <c r="FT919" s="56"/>
      <c r="FU919" s="56"/>
      <c r="FV919" s="56"/>
      <c r="FW919" s="56"/>
      <c r="FX919" s="56"/>
      <c r="FY919" s="56"/>
      <c r="FZ919" s="56"/>
      <c r="GA919" s="56"/>
      <c r="GB919" s="56"/>
      <c r="GC919" s="56"/>
      <c r="GD919" s="56"/>
      <c r="GE919" s="56"/>
      <c r="GF919" s="56"/>
      <c r="GG919" s="56"/>
      <c r="GH919" s="56"/>
      <c r="GI919" s="56"/>
      <c r="GJ919" s="56"/>
      <c r="GK919" s="56"/>
      <c r="GL919" s="56"/>
      <c r="GM919" s="56"/>
      <c r="GN919" s="56"/>
      <c r="GO919" s="56"/>
      <c r="GP919" s="56"/>
      <c r="GQ919" s="56"/>
      <c r="GR919" s="56"/>
      <c r="GS919" s="56"/>
      <c r="GT919" s="56"/>
      <c r="GU919" s="56"/>
      <c r="GV919" s="56"/>
      <c r="GW919" s="56"/>
      <c r="GX919" s="56"/>
      <c r="GY919" s="56"/>
      <c r="GZ919" s="56"/>
      <c r="HA919" s="56"/>
      <c r="HB919" s="56"/>
      <c r="HC919" s="56"/>
      <c r="HD919" s="56"/>
      <c r="HE919" s="56"/>
      <c r="HF919" s="56"/>
      <c r="HG919" s="56"/>
      <c r="HH919" s="56"/>
      <c r="HI919" s="56"/>
      <c r="HJ919" s="56"/>
      <c r="HK919" s="56"/>
      <c r="HL919" s="56"/>
      <c r="HM919" s="56"/>
      <c r="HN919" s="56"/>
      <c r="HO919" s="56"/>
      <c r="HP919" s="56"/>
      <c r="HQ919" s="56"/>
      <c r="HR919" s="56"/>
      <c r="HS919" s="56"/>
      <c r="HT919" s="56"/>
      <c r="HU919" s="56"/>
      <c r="HV919" s="56"/>
      <c r="HW919" s="56"/>
      <c r="HX919" s="56"/>
      <c r="HY919" s="56"/>
      <c r="HZ919" s="56"/>
      <c r="IA919" s="56"/>
      <c r="IB919" s="56"/>
      <c r="IC919" s="56"/>
      <c r="ID919" s="56"/>
      <c r="IE919" s="56"/>
      <c r="IF919" s="56"/>
      <c r="IG919" s="56"/>
      <c r="IH919" s="56"/>
      <c r="II919" s="56"/>
    </row>
    <row r="920" spans="3:243" x14ac:dyDescent="0.25">
      <c r="C920" s="56"/>
      <c r="D920" s="56"/>
      <c r="E920" s="56"/>
      <c r="F920" s="354"/>
      <c r="G920" s="354"/>
      <c r="H920" s="56"/>
      <c r="I920" s="56"/>
      <c r="J920" s="56"/>
      <c r="K920" s="56"/>
      <c r="L920" s="56"/>
      <c r="M920" s="598"/>
      <c r="N920" s="56"/>
      <c r="O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c r="BY920" s="56"/>
      <c r="BZ920" s="56"/>
      <c r="CA920" s="56"/>
      <c r="CB920" s="56"/>
      <c r="CC920" s="56"/>
      <c r="CD920" s="56"/>
      <c r="CE920" s="56"/>
      <c r="CF920" s="56"/>
      <c r="CG920" s="56"/>
      <c r="CH920" s="56"/>
      <c r="CI920" s="56"/>
      <c r="CJ920" s="56"/>
      <c r="CK920" s="56"/>
      <c r="CL920" s="56"/>
      <c r="CM920" s="56"/>
      <c r="CN920" s="56"/>
      <c r="CO920" s="56"/>
      <c r="CP920" s="56"/>
      <c r="CQ920" s="56"/>
      <c r="CR920" s="56"/>
      <c r="CS920" s="56"/>
      <c r="CT920" s="56"/>
      <c r="CU920" s="56"/>
      <c r="CV920" s="56"/>
      <c r="CW920" s="56"/>
      <c r="CX920" s="56"/>
      <c r="CY920" s="56"/>
      <c r="CZ920" s="56"/>
      <c r="DA920" s="56"/>
      <c r="DB920" s="56"/>
      <c r="DC920" s="56"/>
      <c r="DD920" s="56"/>
      <c r="DE920" s="56"/>
      <c r="DF920" s="56"/>
      <c r="DG920" s="56"/>
      <c r="DH920" s="56"/>
      <c r="DI920" s="56"/>
      <c r="DJ920" s="56"/>
      <c r="DK920" s="56"/>
      <c r="DL920" s="56"/>
      <c r="DM920" s="56"/>
      <c r="DN920" s="56"/>
      <c r="DO920" s="56"/>
      <c r="DP920" s="56"/>
      <c r="DQ920" s="56"/>
      <c r="DR920" s="56"/>
      <c r="DS920" s="56"/>
      <c r="DT920" s="56"/>
      <c r="DU920" s="56"/>
      <c r="DV920" s="56"/>
      <c r="DW920" s="56"/>
      <c r="DX920" s="56"/>
      <c r="DY920" s="56"/>
      <c r="DZ920" s="56"/>
      <c r="EA920" s="56"/>
      <c r="EB920" s="56"/>
      <c r="EC920" s="56"/>
      <c r="ED920" s="56"/>
      <c r="EE920" s="56"/>
      <c r="EF920" s="56"/>
      <c r="EG920" s="56"/>
      <c r="EH920" s="56"/>
      <c r="EI920" s="56"/>
      <c r="EJ920" s="56"/>
      <c r="EK920" s="56"/>
      <c r="EL920" s="56"/>
      <c r="EM920" s="56"/>
      <c r="EN920" s="56"/>
      <c r="EO920" s="56"/>
      <c r="EP920" s="56"/>
      <c r="EQ920" s="56"/>
      <c r="ER920" s="56"/>
      <c r="ES920" s="56"/>
      <c r="ET920" s="56"/>
      <c r="EU920" s="56"/>
      <c r="EV920" s="56"/>
      <c r="EW920" s="56"/>
      <c r="EX920" s="56"/>
      <c r="EY920" s="56"/>
      <c r="EZ920" s="56"/>
      <c r="FA920" s="56"/>
      <c r="FB920" s="56"/>
      <c r="FC920" s="56"/>
      <c r="FD920" s="56"/>
      <c r="FE920" s="56"/>
      <c r="FF920" s="56"/>
      <c r="FG920" s="56"/>
      <c r="FH920" s="56"/>
      <c r="FI920" s="56"/>
      <c r="FJ920" s="56"/>
      <c r="FK920" s="56"/>
      <c r="FL920" s="56"/>
      <c r="FM920" s="56"/>
      <c r="FN920" s="56"/>
      <c r="FO920" s="56"/>
      <c r="FP920" s="56"/>
      <c r="FQ920" s="56"/>
      <c r="FR920" s="56"/>
      <c r="FS920" s="56"/>
      <c r="FT920" s="56"/>
      <c r="FU920" s="56"/>
      <c r="FV920" s="56"/>
      <c r="FW920" s="56"/>
      <c r="FX920" s="56"/>
      <c r="FY920" s="56"/>
      <c r="FZ920" s="56"/>
      <c r="GA920" s="56"/>
      <c r="GB920" s="56"/>
      <c r="GC920" s="56"/>
      <c r="GD920" s="56"/>
      <c r="GE920" s="56"/>
      <c r="GF920" s="56"/>
      <c r="GG920" s="56"/>
      <c r="GH920" s="56"/>
      <c r="GI920" s="56"/>
      <c r="GJ920" s="56"/>
      <c r="GK920" s="56"/>
      <c r="GL920" s="56"/>
      <c r="GM920" s="56"/>
      <c r="GN920" s="56"/>
      <c r="GO920" s="56"/>
      <c r="GP920" s="56"/>
      <c r="GQ920" s="56"/>
      <c r="GR920" s="56"/>
      <c r="GS920" s="56"/>
      <c r="GT920" s="56"/>
      <c r="GU920" s="56"/>
      <c r="GV920" s="56"/>
      <c r="GW920" s="56"/>
      <c r="GX920" s="56"/>
      <c r="GY920" s="56"/>
      <c r="GZ920" s="56"/>
      <c r="HA920" s="56"/>
      <c r="HB920" s="56"/>
      <c r="HC920" s="56"/>
      <c r="HD920" s="56"/>
      <c r="HE920" s="56"/>
      <c r="HF920" s="56"/>
      <c r="HG920" s="56"/>
      <c r="HH920" s="56"/>
      <c r="HI920" s="56"/>
      <c r="HJ920" s="56"/>
      <c r="HK920" s="56"/>
      <c r="HL920" s="56"/>
      <c r="HM920" s="56"/>
      <c r="HN920" s="56"/>
      <c r="HO920" s="56"/>
      <c r="HP920" s="56"/>
      <c r="HQ920" s="56"/>
      <c r="HR920" s="56"/>
      <c r="HS920" s="56"/>
      <c r="HT920" s="56"/>
      <c r="HU920" s="56"/>
      <c r="HV920" s="56"/>
      <c r="HW920" s="56"/>
      <c r="HX920" s="56"/>
      <c r="HY920" s="56"/>
      <c r="HZ920" s="56"/>
      <c r="IA920" s="56"/>
      <c r="IB920" s="56"/>
      <c r="IC920" s="56"/>
      <c r="ID920" s="56"/>
      <c r="IE920" s="56"/>
      <c r="IF920" s="56"/>
      <c r="IG920" s="56"/>
      <c r="IH920" s="56"/>
      <c r="II920" s="56"/>
    </row>
    <row r="921" spans="3:243" x14ac:dyDescent="0.25">
      <c r="C921" s="56"/>
      <c r="D921" s="56"/>
      <c r="E921" s="56"/>
      <c r="F921" s="354"/>
      <c r="G921" s="354"/>
      <c r="H921" s="56"/>
      <c r="I921" s="56"/>
      <c r="J921" s="56"/>
      <c r="K921" s="56"/>
      <c r="L921" s="56"/>
      <c r="M921" s="598"/>
      <c r="N921" s="56"/>
      <c r="O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c r="BY921" s="56"/>
      <c r="BZ921" s="56"/>
      <c r="CA921" s="56"/>
      <c r="CB921" s="56"/>
      <c r="CC921" s="56"/>
      <c r="CD921" s="56"/>
      <c r="CE921" s="56"/>
      <c r="CF921" s="56"/>
      <c r="CG921" s="56"/>
      <c r="CH921" s="56"/>
      <c r="CI921" s="56"/>
      <c r="CJ921" s="56"/>
      <c r="CK921" s="56"/>
      <c r="CL921" s="56"/>
      <c r="CM921" s="56"/>
      <c r="CN921" s="56"/>
      <c r="CO921" s="56"/>
      <c r="CP921" s="56"/>
      <c r="CQ921" s="56"/>
      <c r="CR921" s="56"/>
      <c r="CS921" s="56"/>
      <c r="CT921" s="56"/>
      <c r="CU921" s="56"/>
      <c r="CV921" s="56"/>
      <c r="CW921" s="56"/>
      <c r="CX921" s="56"/>
      <c r="CY921" s="56"/>
      <c r="CZ921" s="56"/>
      <c r="DA921" s="56"/>
      <c r="DB921" s="56"/>
      <c r="DC921" s="56"/>
      <c r="DD921" s="56"/>
      <c r="DE921" s="56"/>
      <c r="DF921" s="56"/>
      <c r="DG921" s="56"/>
      <c r="DH921" s="56"/>
      <c r="DI921" s="56"/>
      <c r="DJ921" s="56"/>
      <c r="DK921" s="56"/>
      <c r="DL921" s="56"/>
      <c r="DM921" s="56"/>
      <c r="DN921" s="56"/>
      <c r="DO921" s="56"/>
      <c r="DP921" s="56"/>
      <c r="DQ921" s="56"/>
      <c r="DR921" s="56"/>
      <c r="DS921" s="56"/>
      <c r="DT921" s="56"/>
      <c r="DU921" s="56"/>
      <c r="DV921" s="56"/>
      <c r="DW921" s="56"/>
      <c r="DX921" s="56"/>
      <c r="DY921" s="56"/>
      <c r="DZ921" s="56"/>
      <c r="EA921" s="56"/>
      <c r="EB921" s="56"/>
      <c r="EC921" s="56"/>
      <c r="ED921" s="56"/>
      <c r="EE921" s="56"/>
      <c r="EF921" s="56"/>
      <c r="EG921" s="56"/>
      <c r="EH921" s="56"/>
      <c r="EI921" s="56"/>
      <c r="EJ921" s="56"/>
      <c r="EK921" s="56"/>
      <c r="EL921" s="56"/>
      <c r="EM921" s="56"/>
      <c r="EN921" s="56"/>
      <c r="EO921" s="56"/>
      <c r="EP921" s="56"/>
      <c r="EQ921" s="56"/>
      <c r="ER921" s="56"/>
      <c r="ES921" s="56"/>
      <c r="ET921" s="56"/>
      <c r="EU921" s="56"/>
      <c r="EV921" s="56"/>
      <c r="EW921" s="56"/>
      <c r="EX921" s="56"/>
      <c r="EY921" s="56"/>
      <c r="EZ921" s="56"/>
      <c r="FA921" s="56"/>
      <c r="FB921" s="56"/>
      <c r="FC921" s="56"/>
      <c r="FD921" s="56"/>
      <c r="FE921" s="56"/>
      <c r="FF921" s="56"/>
      <c r="FG921" s="56"/>
      <c r="FH921" s="56"/>
      <c r="FI921" s="56"/>
      <c r="FJ921" s="56"/>
      <c r="FK921" s="56"/>
      <c r="FL921" s="56"/>
      <c r="FM921" s="56"/>
      <c r="FN921" s="56"/>
      <c r="FO921" s="56"/>
      <c r="FP921" s="56"/>
      <c r="FQ921" s="56"/>
      <c r="FR921" s="56"/>
      <c r="FS921" s="56"/>
      <c r="FT921" s="56"/>
      <c r="FU921" s="56"/>
      <c r="FV921" s="56"/>
      <c r="FW921" s="56"/>
      <c r="FX921" s="56"/>
      <c r="FY921" s="56"/>
      <c r="FZ921" s="56"/>
      <c r="GA921" s="56"/>
      <c r="GB921" s="56"/>
      <c r="GC921" s="56"/>
      <c r="GD921" s="56"/>
      <c r="GE921" s="56"/>
      <c r="GF921" s="56"/>
      <c r="GG921" s="56"/>
      <c r="GH921" s="56"/>
      <c r="GI921" s="56"/>
      <c r="GJ921" s="56"/>
      <c r="GK921" s="56"/>
      <c r="GL921" s="56"/>
      <c r="GM921" s="56"/>
      <c r="GN921" s="56"/>
      <c r="GO921" s="56"/>
      <c r="GP921" s="56"/>
      <c r="GQ921" s="56"/>
      <c r="GR921" s="56"/>
      <c r="GS921" s="56"/>
      <c r="GT921" s="56"/>
      <c r="GU921" s="56"/>
      <c r="GV921" s="56"/>
      <c r="GW921" s="56"/>
      <c r="GX921" s="56"/>
      <c r="GY921" s="56"/>
      <c r="GZ921" s="56"/>
      <c r="HA921" s="56"/>
      <c r="HB921" s="56"/>
      <c r="HC921" s="56"/>
      <c r="HD921" s="56"/>
      <c r="HE921" s="56"/>
      <c r="HF921" s="56"/>
      <c r="HG921" s="56"/>
      <c r="HH921" s="56"/>
      <c r="HI921" s="56"/>
      <c r="HJ921" s="56"/>
      <c r="HK921" s="56"/>
      <c r="HL921" s="56"/>
      <c r="HM921" s="56"/>
      <c r="HN921" s="56"/>
      <c r="HO921" s="56"/>
      <c r="HP921" s="56"/>
      <c r="HQ921" s="56"/>
      <c r="HR921" s="56"/>
      <c r="HS921" s="56"/>
      <c r="HT921" s="56"/>
      <c r="HU921" s="56"/>
      <c r="HV921" s="56"/>
      <c r="HW921" s="56"/>
      <c r="HX921" s="56"/>
      <c r="HY921" s="56"/>
      <c r="HZ921" s="56"/>
      <c r="IA921" s="56"/>
      <c r="IB921" s="56"/>
      <c r="IC921" s="56"/>
      <c r="ID921" s="56"/>
      <c r="IE921" s="56"/>
      <c r="IF921" s="56"/>
      <c r="IG921" s="56"/>
      <c r="IH921" s="56"/>
      <c r="II921" s="56"/>
    </row>
    <row r="922" spans="3:243" x14ac:dyDescent="0.25">
      <c r="C922" s="56"/>
      <c r="D922" s="56"/>
      <c r="E922" s="56"/>
      <c r="F922" s="354"/>
      <c r="G922" s="354"/>
      <c r="H922" s="56"/>
      <c r="I922" s="56"/>
      <c r="J922" s="56"/>
      <c r="K922" s="56"/>
      <c r="L922" s="56"/>
      <c r="M922" s="598"/>
      <c r="N922" s="56"/>
      <c r="O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c r="BY922" s="56"/>
      <c r="BZ922" s="56"/>
      <c r="CA922" s="56"/>
      <c r="CB922" s="56"/>
      <c r="CC922" s="56"/>
      <c r="CD922" s="56"/>
      <c r="CE922" s="56"/>
      <c r="CF922" s="56"/>
      <c r="CG922" s="56"/>
      <c r="CH922" s="56"/>
      <c r="CI922" s="56"/>
      <c r="CJ922" s="56"/>
      <c r="CK922" s="56"/>
      <c r="CL922" s="56"/>
      <c r="CM922" s="56"/>
      <c r="CN922" s="56"/>
      <c r="CO922" s="56"/>
      <c r="CP922" s="56"/>
      <c r="CQ922" s="56"/>
      <c r="CR922" s="56"/>
      <c r="CS922" s="56"/>
      <c r="CT922" s="56"/>
      <c r="CU922" s="56"/>
      <c r="CV922" s="56"/>
      <c r="CW922" s="56"/>
      <c r="CX922" s="56"/>
      <c r="CY922" s="56"/>
      <c r="CZ922" s="56"/>
      <c r="DA922" s="56"/>
      <c r="DB922" s="56"/>
      <c r="DC922" s="56"/>
      <c r="DD922" s="56"/>
      <c r="DE922" s="56"/>
      <c r="DF922" s="56"/>
      <c r="DG922" s="56"/>
      <c r="DH922" s="56"/>
      <c r="DI922" s="56"/>
      <c r="DJ922" s="56"/>
      <c r="DK922" s="56"/>
      <c r="DL922" s="56"/>
      <c r="DM922" s="56"/>
      <c r="DN922" s="56"/>
      <c r="DO922" s="56"/>
      <c r="DP922" s="56"/>
      <c r="DQ922" s="56"/>
      <c r="DR922" s="56"/>
      <c r="DS922" s="56"/>
      <c r="DT922" s="56"/>
      <c r="DU922" s="56"/>
      <c r="DV922" s="56"/>
      <c r="DW922" s="56"/>
      <c r="DX922" s="56"/>
      <c r="DY922" s="56"/>
      <c r="DZ922" s="56"/>
      <c r="EA922" s="56"/>
      <c r="EB922" s="56"/>
      <c r="EC922" s="56"/>
      <c r="ED922" s="56"/>
      <c r="EE922" s="56"/>
      <c r="EF922" s="56"/>
      <c r="EG922" s="56"/>
      <c r="EH922" s="56"/>
      <c r="EI922" s="56"/>
      <c r="EJ922" s="56"/>
      <c r="EK922" s="56"/>
      <c r="EL922" s="56"/>
      <c r="EM922" s="56"/>
      <c r="EN922" s="56"/>
      <c r="EO922" s="56"/>
      <c r="EP922" s="56"/>
      <c r="EQ922" s="56"/>
      <c r="ER922" s="56"/>
      <c r="ES922" s="56"/>
      <c r="ET922" s="56"/>
      <c r="EU922" s="56"/>
      <c r="EV922" s="56"/>
      <c r="EW922" s="56"/>
      <c r="EX922" s="56"/>
      <c r="EY922" s="56"/>
      <c r="EZ922" s="56"/>
      <c r="FA922" s="56"/>
      <c r="FB922" s="56"/>
      <c r="FC922" s="56"/>
      <c r="FD922" s="56"/>
      <c r="FE922" s="56"/>
      <c r="FF922" s="56"/>
      <c r="FG922" s="56"/>
      <c r="FH922" s="56"/>
      <c r="FI922" s="56"/>
      <c r="FJ922" s="56"/>
      <c r="FK922" s="56"/>
      <c r="FL922" s="56"/>
      <c r="FM922" s="56"/>
      <c r="FN922" s="56"/>
      <c r="FO922" s="56"/>
      <c r="FP922" s="56"/>
      <c r="FQ922" s="56"/>
      <c r="FR922" s="56"/>
      <c r="FS922" s="56"/>
      <c r="FT922" s="56"/>
      <c r="FU922" s="56"/>
      <c r="FV922" s="56"/>
      <c r="FW922" s="56"/>
      <c r="FX922" s="56"/>
      <c r="FY922" s="56"/>
      <c r="FZ922" s="56"/>
      <c r="GA922" s="56"/>
      <c r="GB922" s="56"/>
      <c r="GC922" s="56"/>
      <c r="GD922" s="56"/>
      <c r="GE922" s="56"/>
      <c r="GF922" s="56"/>
      <c r="GG922" s="56"/>
      <c r="GH922" s="56"/>
      <c r="GI922" s="56"/>
      <c r="GJ922" s="56"/>
      <c r="GK922" s="56"/>
      <c r="GL922" s="56"/>
      <c r="GM922" s="56"/>
      <c r="GN922" s="56"/>
      <c r="GO922" s="56"/>
      <c r="GP922" s="56"/>
      <c r="GQ922" s="56"/>
      <c r="GR922" s="56"/>
      <c r="GS922" s="56"/>
      <c r="GT922" s="56"/>
      <c r="GU922" s="56"/>
      <c r="GV922" s="56"/>
      <c r="GW922" s="56"/>
      <c r="GX922" s="56"/>
      <c r="GY922" s="56"/>
      <c r="GZ922" s="56"/>
      <c r="HA922" s="56"/>
      <c r="HB922" s="56"/>
      <c r="HC922" s="56"/>
      <c r="HD922" s="56"/>
      <c r="HE922" s="56"/>
      <c r="HF922" s="56"/>
      <c r="HG922" s="56"/>
      <c r="HH922" s="56"/>
      <c r="HI922" s="56"/>
      <c r="HJ922" s="56"/>
      <c r="HK922" s="56"/>
      <c r="HL922" s="56"/>
      <c r="HM922" s="56"/>
      <c r="HN922" s="56"/>
      <c r="HO922" s="56"/>
      <c r="HP922" s="56"/>
      <c r="HQ922" s="56"/>
      <c r="HR922" s="56"/>
      <c r="HS922" s="56"/>
      <c r="HT922" s="56"/>
      <c r="HU922" s="56"/>
      <c r="HV922" s="56"/>
      <c r="HW922" s="56"/>
      <c r="HX922" s="56"/>
      <c r="HY922" s="56"/>
      <c r="HZ922" s="56"/>
      <c r="IA922" s="56"/>
      <c r="IB922" s="56"/>
      <c r="IC922" s="56"/>
      <c r="ID922" s="56"/>
      <c r="IE922" s="56"/>
      <c r="IF922" s="56"/>
      <c r="IG922" s="56"/>
      <c r="IH922" s="56"/>
      <c r="II922" s="56"/>
    </row>
    <row r="923" spans="3:243" x14ac:dyDescent="0.25">
      <c r="C923" s="56"/>
      <c r="D923" s="56"/>
      <c r="E923" s="56"/>
      <c r="F923" s="354"/>
      <c r="G923" s="354"/>
      <c r="H923" s="56"/>
      <c r="I923" s="56"/>
      <c r="J923" s="56"/>
      <c r="K923" s="56"/>
      <c r="L923" s="56"/>
      <c r="M923" s="598"/>
      <c r="N923" s="56"/>
      <c r="O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c r="BY923" s="56"/>
      <c r="BZ923" s="56"/>
      <c r="CA923" s="56"/>
      <c r="CB923" s="56"/>
      <c r="CC923" s="56"/>
      <c r="CD923" s="56"/>
      <c r="CE923" s="56"/>
      <c r="CF923" s="56"/>
      <c r="CG923" s="56"/>
      <c r="CH923" s="56"/>
      <c r="CI923" s="56"/>
      <c r="CJ923" s="56"/>
      <c r="CK923" s="56"/>
      <c r="CL923" s="56"/>
      <c r="CM923" s="56"/>
      <c r="CN923" s="56"/>
      <c r="CO923" s="56"/>
      <c r="CP923" s="56"/>
      <c r="CQ923" s="56"/>
      <c r="CR923" s="56"/>
      <c r="CS923" s="56"/>
      <c r="CT923" s="56"/>
      <c r="CU923" s="56"/>
      <c r="CV923" s="56"/>
      <c r="CW923" s="56"/>
      <c r="CX923" s="56"/>
      <c r="CY923" s="56"/>
      <c r="CZ923" s="56"/>
      <c r="DA923" s="56"/>
      <c r="DB923" s="56"/>
      <c r="DC923" s="56"/>
      <c r="DD923" s="56"/>
      <c r="DE923" s="56"/>
      <c r="DF923" s="56"/>
      <c r="DG923" s="56"/>
      <c r="DH923" s="56"/>
      <c r="DI923" s="56"/>
      <c r="DJ923" s="56"/>
      <c r="DK923" s="56"/>
      <c r="DL923" s="56"/>
      <c r="DM923" s="56"/>
      <c r="DN923" s="56"/>
      <c r="DO923" s="56"/>
      <c r="DP923" s="56"/>
      <c r="DQ923" s="56"/>
      <c r="DR923" s="56"/>
      <c r="DS923" s="56"/>
      <c r="DT923" s="56"/>
      <c r="DU923" s="56"/>
      <c r="DV923" s="56"/>
      <c r="DW923" s="56"/>
      <c r="DX923" s="56"/>
      <c r="DY923" s="56"/>
      <c r="DZ923" s="56"/>
      <c r="EA923" s="56"/>
      <c r="EB923" s="56"/>
      <c r="EC923" s="56"/>
      <c r="ED923" s="56"/>
      <c r="EE923" s="56"/>
      <c r="EF923" s="56"/>
      <c r="EG923" s="56"/>
      <c r="EH923" s="56"/>
      <c r="EI923" s="56"/>
      <c r="EJ923" s="56"/>
      <c r="EK923" s="56"/>
      <c r="EL923" s="56"/>
      <c r="EM923" s="56"/>
      <c r="EN923" s="56"/>
      <c r="EO923" s="56"/>
      <c r="EP923" s="56"/>
      <c r="EQ923" s="56"/>
      <c r="ER923" s="56"/>
      <c r="ES923" s="56"/>
      <c r="ET923" s="56"/>
      <c r="EU923" s="56"/>
      <c r="EV923" s="56"/>
      <c r="EW923" s="56"/>
      <c r="EX923" s="56"/>
      <c r="EY923" s="56"/>
      <c r="EZ923" s="56"/>
      <c r="FA923" s="56"/>
      <c r="FB923" s="56"/>
      <c r="FC923" s="56"/>
      <c r="FD923" s="56"/>
      <c r="FE923" s="56"/>
      <c r="FF923" s="56"/>
      <c r="FG923" s="56"/>
      <c r="FH923" s="56"/>
      <c r="FI923" s="56"/>
      <c r="FJ923" s="56"/>
      <c r="FK923" s="56"/>
      <c r="FL923" s="56"/>
      <c r="FM923" s="56"/>
      <c r="FN923" s="56"/>
      <c r="FO923" s="56"/>
      <c r="FP923" s="56"/>
      <c r="FQ923" s="56"/>
      <c r="FR923" s="56"/>
      <c r="FS923" s="56"/>
      <c r="FT923" s="56"/>
      <c r="FU923" s="56"/>
      <c r="FV923" s="56"/>
      <c r="FW923" s="56"/>
      <c r="FX923" s="56"/>
      <c r="FY923" s="56"/>
      <c r="FZ923" s="56"/>
      <c r="GA923" s="56"/>
      <c r="GB923" s="56"/>
      <c r="GC923" s="56"/>
      <c r="GD923" s="56"/>
      <c r="GE923" s="56"/>
      <c r="GF923" s="56"/>
      <c r="GG923" s="56"/>
      <c r="GH923" s="56"/>
      <c r="GI923" s="56"/>
      <c r="GJ923" s="56"/>
      <c r="GK923" s="56"/>
      <c r="GL923" s="56"/>
      <c r="GM923" s="56"/>
      <c r="GN923" s="56"/>
      <c r="GO923" s="56"/>
      <c r="GP923" s="56"/>
      <c r="GQ923" s="56"/>
      <c r="GR923" s="56"/>
      <c r="GS923" s="56"/>
      <c r="GT923" s="56"/>
      <c r="GU923" s="56"/>
      <c r="GV923" s="56"/>
      <c r="GW923" s="56"/>
      <c r="GX923" s="56"/>
      <c r="GY923" s="56"/>
      <c r="GZ923" s="56"/>
      <c r="HA923" s="56"/>
      <c r="HB923" s="56"/>
      <c r="HC923" s="56"/>
      <c r="HD923" s="56"/>
      <c r="HE923" s="56"/>
      <c r="HF923" s="56"/>
      <c r="HG923" s="56"/>
      <c r="HH923" s="56"/>
      <c r="HI923" s="56"/>
      <c r="HJ923" s="56"/>
      <c r="HK923" s="56"/>
      <c r="HL923" s="56"/>
      <c r="HM923" s="56"/>
      <c r="HN923" s="56"/>
      <c r="HO923" s="56"/>
      <c r="HP923" s="56"/>
      <c r="HQ923" s="56"/>
      <c r="HR923" s="56"/>
      <c r="HS923" s="56"/>
      <c r="HT923" s="56"/>
      <c r="HU923" s="56"/>
      <c r="HV923" s="56"/>
      <c r="HW923" s="56"/>
      <c r="HX923" s="56"/>
      <c r="HY923" s="56"/>
      <c r="HZ923" s="56"/>
      <c r="IA923" s="56"/>
      <c r="IB923" s="56"/>
      <c r="IC923" s="56"/>
      <c r="ID923" s="56"/>
      <c r="IE923" s="56"/>
      <c r="IF923" s="56"/>
      <c r="IG923" s="56"/>
      <c r="IH923" s="56"/>
      <c r="II923" s="56"/>
    </row>
    <row r="924" spans="3:243" x14ac:dyDescent="0.25">
      <c r="C924" s="56"/>
      <c r="D924" s="56"/>
      <c r="E924" s="56"/>
      <c r="F924" s="354"/>
      <c r="G924" s="354"/>
      <c r="H924" s="56"/>
      <c r="I924" s="56"/>
      <c r="J924" s="56"/>
      <c r="K924" s="56"/>
      <c r="L924" s="56"/>
      <c r="M924" s="598"/>
      <c r="N924" s="56"/>
      <c r="O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c r="BY924" s="56"/>
      <c r="BZ924" s="56"/>
      <c r="CA924" s="56"/>
      <c r="CB924" s="56"/>
      <c r="CC924" s="56"/>
      <c r="CD924" s="56"/>
      <c r="CE924" s="56"/>
      <c r="CF924" s="56"/>
      <c r="CG924" s="56"/>
      <c r="CH924" s="56"/>
      <c r="CI924" s="56"/>
      <c r="CJ924" s="56"/>
      <c r="CK924" s="56"/>
      <c r="CL924" s="56"/>
      <c r="CM924" s="56"/>
      <c r="CN924" s="56"/>
      <c r="CO924" s="56"/>
      <c r="CP924" s="56"/>
      <c r="CQ924" s="56"/>
      <c r="CR924" s="56"/>
      <c r="CS924" s="56"/>
      <c r="CT924" s="56"/>
      <c r="CU924" s="56"/>
      <c r="CV924" s="56"/>
      <c r="CW924" s="56"/>
      <c r="CX924" s="56"/>
      <c r="CY924" s="56"/>
      <c r="CZ924" s="56"/>
      <c r="DA924" s="56"/>
      <c r="DB924" s="56"/>
      <c r="DC924" s="56"/>
      <c r="DD924" s="56"/>
      <c r="DE924" s="56"/>
      <c r="DF924" s="56"/>
      <c r="DG924" s="56"/>
      <c r="DH924" s="56"/>
      <c r="DI924" s="56"/>
      <c r="DJ924" s="56"/>
      <c r="DK924" s="56"/>
      <c r="DL924" s="56"/>
      <c r="DM924" s="56"/>
      <c r="DN924" s="56"/>
      <c r="DO924" s="56"/>
      <c r="DP924" s="56"/>
      <c r="DQ924" s="56"/>
      <c r="DR924" s="56"/>
      <c r="DS924" s="56"/>
      <c r="DT924" s="56"/>
      <c r="DU924" s="56"/>
      <c r="DV924" s="56"/>
      <c r="DW924" s="56"/>
      <c r="DX924" s="56"/>
      <c r="DY924" s="56"/>
      <c r="DZ924" s="56"/>
      <c r="EA924" s="56"/>
      <c r="EB924" s="56"/>
      <c r="EC924" s="56"/>
      <c r="ED924" s="56"/>
      <c r="EE924" s="56"/>
      <c r="EF924" s="56"/>
      <c r="EG924" s="56"/>
      <c r="EH924" s="56"/>
      <c r="EI924" s="56"/>
      <c r="EJ924" s="56"/>
      <c r="EK924" s="56"/>
      <c r="EL924" s="56"/>
      <c r="EM924" s="56"/>
      <c r="EN924" s="56"/>
      <c r="EO924" s="56"/>
      <c r="EP924" s="56"/>
      <c r="EQ924" s="56"/>
      <c r="ER924" s="56"/>
      <c r="ES924" s="56"/>
      <c r="ET924" s="56"/>
      <c r="EU924" s="56"/>
      <c r="EV924" s="56"/>
      <c r="EW924" s="56"/>
      <c r="EX924" s="56"/>
      <c r="EY924" s="56"/>
      <c r="EZ924" s="56"/>
      <c r="FA924" s="56"/>
      <c r="FB924" s="56"/>
      <c r="FC924" s="56"/>
      <c r="FD924" s="56"/>
      <c r="FE924" s="56"/>
      <c r="FF924" s="56"/>
      <c r="FG924" s="56"/>
      <c r="FH924" s="56"/>
      <c r="FI924" s="56"/>
      <c r="FJ924" s="56"/>
      <c r="FK924" s="56"/>
      <c r="FL924" s="56"/>
      <c r="FM924" s="56"/>
      <c r="FN924" s="56"/>
      <c r="FO924" s="56"/>
      <c r="FP924" s="56"/>
      <c r="FQ924" s="56"/>
      <c r="FR924" s="56"/>
      <c r="FS924" s="56"/>
      <c r="FT924" s="56"/>
      <c r="FU924" s="56"/>
      <c r="FV924" s="56"/>
      <c r="FW924" s="56"/>
      <c r="FX924" s="56"/>
      <c r="FY924" s="56"/>
      <c r="FZ924" s="56"/>
      <c r="GA924" s="56"/>
      <c r="GB924" s="56"/>
      <c r="GC924" s="56"/>
      <c r="GD924" s="56"/>
      <c r="GE924" s="56"/>
      <c r="GF924" s="56"/>
      <c r="GG924" s="56"/>
      <c r="GH924" s="56"/>
      <c r="GI924" s="56"/>
      <c r="GJ924" s="56"/>
      <c r="GK924" s="56"/>
      <c r="GL924" s="56"/>
      <c r="GM924" s="56"/>
      <c r="GN924" s="56"/>
      <c r="GO924" s="56"/>
      <c r="GP924" s="56"/>
      <c r="GQ924" s="56"/>
      <c r="GR924" s="56"/>
      <c r="GS924" s="56"/>
      <c r="GT924" s="56"/>
      <c r="GU924" s="56"/>
      <c r="GV924" s="56"/>
      <c r="GW924" s="56"/>
      <c r="GX924" s="56"/>
      <c r="GY924" s="56"/>
      <c r="GZ924" s="56"/>
      <c r="HA924" s="56"/>
      <c r="HB924" s="56"/>
      <c r="HC924" s="56"/>
      <c r="HD924" s="56"/>
      <c r="HE924" s="56"/>
      <c r="HF924" s="56"/>
      <c r="HG924" s="56"/>
      <c r="HH924" s="56"/>
      <c r="HI924" s="56"/>
      <c r="HJ924" s="56"/>
      <c r="HK924" s="56"/>
      <c r="HL924" s="56"/>
      <c r="HM924" s="56"/>
      <c r="HN924" s="56"/>
      <c r="HO924" s="56"/>
      <c r="HP924" s="56"/>
      <c r="HQ924" s="56"/>
      <c r="HR924" s="56"/>
      <c r="HS924" s="56"/>
      <c r="HT924" s="56"/>
      <c r="HU924" s="56"/>
      <c r="HV924" s="56"/>
      <c r="HW924" s="56"/>
      <c r="HX924" s="56"/>
      <c r="HY924" s="56"/>
      <c r="HZ924" s="56"/>
      <c r="IA924" s="56"/>
      <c r="IB924" s="56"/>
      <c r="IC924" s="56"/>
      <c r="ID924" s="56"/>
      <c r="IE924" s="56"/>
      <c r="IF924" s="56"/>
      <c r="IG924" s="56"/>
      <c r="IH924" s="56"/>
      <c r="II924" s="56"/>
    </row>
    <row r="925" spans="3:243" x14ac:dyDescent="0.25">
      <c r="C925" s="56"/>
      <c r="D925" s="56"/>
      <c r="E925" s="56"/>
      <c r="F925" s="354"/>
      <c r="G925" s="354"/>
      <c r="H925" s="56"/>
      <c r="I925" s="56"/>
      <c r="J925" s="56"/>
      <c r="K925" s="56"/>
      <c r="L925" s="56"/>
      <c r="M925" s="598"/>
      <c r="N925" s="56"/>
      <c r="O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c r="BY925" s="56"/>
      <c r="BZ925" s="56"/>
      <c r="CA925" s="56"/>
      <c r="CB925" s="56"/>
      <c r="CC925" s="56"/>
      <c r="CD925" s="56"/>
      <c r="CE925" s="56"/>
      <c r="CF925" s="56"/>
      <c r="CG925" s="56"/>
      <c r="CH925" s="56"/>
      <c r="CI925" s="56"/>
      <c r="CJ925" s="56"/>
      <c r="CK925" s="56"/>
      <c r="CL925" s="56"/>
      <c r="CM925" s="56"/>
      <c r="CN925" s="56"/>
      <c r="CO925" s="56"/>
      <c r="CP925" s="56"/>
      <c r="CQ925" s="56"/>
      <c r="CR925" s="56"/>
      <c r="CS925" s="56"/>
      <c r="CT925" s="56"/>
      <c r="CU925" s="56"/>
      <c r="CV925" s="56"/>
      <c r="CW925" s="56"/>
      <c r="CX925" s="56"/>
      <c r="CY925" s="56"/>
      <c r="CZ925" s="56"/>
      <c r="DA925" s="56"/>
      <c r="DB925" s="56"/>
      <c r="DC925" s="56"/>
      <c r="DD925" s="56"/>
      <c r="DE925" s="56"/>
      <c r="DF925" s="56"/>
      <c r="DG925" s="56"/>
      <c r="DH925" s="56"/>
      <c r="DI925" s="56"/>
      <c r="DJ925" s="56"/>
      <c r="DK925" s="56"/>
      <c r="DL925" s="56"/>
      <c r="DM925" s="56"/>
      <c r="DN925" s="56"/>
      <c r="DO925" s="56"/>
      <c r="DP925" s="56"/>
      <c r="DQ925" s="56"/>
      <c r="DR925" s="56"/>
      <c r="DS925" s="56"/>
      <c r="DT925" s="56"/>
      <c r="DU925" s="56"/>
      <c r="DV925" s="56"/>
      <c r="DW925" s="56"/>
      <c r="DX925" s="56"/>
      <c r="DY925" s="56"/>
      <c r="DZ925" s="56"/>
      <c r="EA925" s="56"/>
      <c r="EB925" s="56"/>
      <c r="EC925" s="56"/>
      <c r="ED925" s="56"/>
      <c r="EE925" s="56"/>
      <c r="EF925" s="56"/>
      <c r="EG925" s="56"/>
      <c r="EH925" s="56"/>
      <c r="EI925" s="56"/>
      <c r="EJ925" s="56"/>
      <c r="EK925" s="56"/>
      <c r="EL925" s="56"/>
      <c r="EM925" s="56"/>
      <c r="EN925" s="56"/>
      <c r="EO925" s="56"/>
      <c r="EP925" s="56"/>
      <c r="EQ925" s="56"/>
      <c r="ER925" s="56"/>
      <c r="ES925" s="56"/>
      <c r="ET925" s="56"/>
      <c r="EU925" s="56"/>
      <c r="EV925" s="56"/>
      <c r="EW925" s="56"/>
      <c r="EX925" s="56"/>
      <c r="EY925" s="56"/>
      <c r="EZ925" s="56"/>
      <c r="FA925" s="56"/>
      <c r="FB925" s="56"/>
      <c r="FC925" s="56"/>
      <c r="FD925" s="56"/>
      <c r="FE925" s="56"/>
      <c r="FF925" s="56"/>
      <c r="FG925" s="56"/>
      <c r="FH925" s="56"/>
      <c r="FI925" s="56"/>
      <c r="FJ925" s="56"/>
      <c r="FK925" s="56"/>
      <c r="FL925" s="56"/>
      <c r="FM925" s="56"/>
      <c r="FN925" s="56"/>
      <c r="FO925" s="56"/>
      <c r="FP925" s="56"/>
      <c r="FQ925" s="56"/>
      <c r="FR925" s="56"/>
      <c r="FS925" s="56"/>
      <c r="FT925" s="56"/>
      <c r="FU925" s="56"/>
      <c r="FV925" s="56"/>
      <c r="FW925" s="56"/>
      <c r="FX925" s="56"/>
      <c r="FY925" s="56"/>
      <c r="FZ925" s="56"/>
      <c r="GA925" s="56"/>
      <c r="GB925" s="56"/>
      <c r="GC925" s="56"/>
      <c r="GD925" s="56"/>
      <c r="GE925" s="56"/>
      <c r="GF925" s="56"/>
      <c r="GG925" s="56"/>
      <c r="GH925" s="56"/>
      <c r="GI925" s="56"/>
      <c r="GJ925" s="56"/>
      <c r="GK925" s="56"/>
      <c r="GL925" s="56"/>
      <c r="GM925" s="56"/>
      <c r="GN925" s="56"/>
      <c r="GO925" s="56"/>
      <c r="GP925" s="56"/>
      <c r="GQ925" s="56"/>
      <c r="GR925" s="56"/>
      <c r="GS925" s="56"/>
      <c r="GT925" s="56"/>
      <c r="GU925" s="56"/>
      <c r="GV925" s="56"/>
      <c r="GW925" s="56"/>
      <c r="GX925" s="56"/>
      <c r="GY925" s="56"/>
      <c r="GZ925" s="56"/>
      <c r="HA925" s="56"/>
      <c r="HB925" s="56"/>
      <c r="HC925" s="56"/>
      <c r="HD925" s="56"/>
      <c r="HE925" s="56"/>
      <c r="HF925" s="56"/>
      <c r="HG925" s="56"/>
      <c r="HH925" s="56"/>
      <c r="HI925" s="56"/>
      <c r="HJ925" s="56"/>
      <c r="HK925" s="56"/>
      <c r="HL925" s="56"/>
      <c r="HM925" s="56"/>
      <c r="HN925" s="56"/>
      <c r="HO925" s="56"/>
      <c r="HP925" s="56"/>
      <c r="HQ925" s="56"/>
      <c r="HR925" s="56"/>
      <c r="HS925" s="56"/>
      <c r="HT925" s="56"/>
      <c r="HU925" s="56"/>
      <c r="HV925" s="56"/>
      <c r="HW925" s="56"/>
      <c r="HX925" s="56"/>
      <c r="HY925" s="56"/>
      <c r="HZ925" s="56"/>
      <c r="IA925" s="56"/>
      <c r="IB925" s="56"/>
      <c r="IC925" s="56"/>
      <c r="ID925" s="56"/>
      <c r="IE925" s="56"/>
      <c r="IF925" s="56"/>
      <c r="IG925" s="56"/>
      <c r="IH925" s="56"/>
      <c r="II925" s="56"/>
    </row>
    <row r="926" spans="3:243" x14ac:dyDescent="0.25">
      <c r="C926" s="56"/>
      <c r="D926" s="56"/>
      <c r="E926" s="56"/>
      <c r="F926" s="354"/>
      <c r="G926" s="354"/>
      <c r="H926" s="56"/>
      <c r="I926" s="56"/>
      <c r="J926" s="56"/>
      <c r="K926" s="56"/>
      <c r="L926" s="56"/>
      <c r="M926" s="598"/>
      <c r="N926" s="56"/>
      <c r="O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c r="BY926" s="56"/>
      <c r="BZ926" s="56"/>
      <c r="CA926" s="56"/>
      <c r="CB926" s="56"/>
      <c r="CC926" s="56"/>
      <c r="CD926" s="56"/>
      <c r="CE926" s="56"/>
      <c r="CF926" s="56"/>
      <c r="CG926" s="56"/>
      <c r="CH926" s="56"/>
      <c r="CI926" s="56"/>
      <c r="CJ926" s="56"/>
      <c r="CK926" s="56"/>
      <c r="CL926" s="56"/>
      <c r="CM926" s="56"/>
      <c r="CN926" s="56"/>
      <c r="CO926" s="56"/>
      <c r="CP926" s="56"/>
      <c r="CQ926" s="56"/>
      <c r="CR926" s="56"/>
      <c r="CS926" s="56"/>
      <c r="CT926" s="56"/>
      <c r="CU926" s="56"/>
      <c r="CV926" s="56"/>
      <c r="CW926" s="56"/>
      <c r="CX926" s="56"/>
      <c r="CY926" s="56"/>
      <c r="CZ926" s="56"/>
      <c r="DA926" s="56"/>
      <c r="DB926" s="56"/>
      <c r="DC926" s="56"/>
      <c r="DD926" s="56"/>
      <c r="DE926" s="56"/>
      <c r="DF926" s="56"/>
      <c r="DG926" s="56"/>
      <c r="DH926" s="56"/>
      <c r="DI926" s="56"/>
      <c r="DJ926" s="56"/>
      <c r="DK926" s="56"/>
      <c r="DL926" s="56"/>
      <c r="DM926" s="56"/>
      <c r="DN926" s="56"/>
      <c r="DO926" s="56"/>
      <c r="DP926" s="56"/>
      <c r="DQ926" s="56"/>
      <c r="DR926" s="56"/>
      <c r="DS926" s="56"/>
      <c r="DT926" s="56"/>
      <c r="DU926" s="56"/>
      <c r="DV926" s="56"/>
      <c r="DW926" s="56"/>
      <c r="DX926" s="56"/>
      <c r="DY926" s="56"/>
      <c r="DZ926" s="56"/>
      <c r="EA926" s="56"/>
      <c r="EB926" s="56"/>
      <c r="EC926" s="56"/>
      <c r="ED926" s="56"/>
      <c r="EE926" s="56"/>
      <c r="EF926" s="56"/>
      <c r="EG926" s="56"/>
      <c r="EH926" s="56"/>
      <c r="EI926" s="56"/>
      <c r="EJ926" s="56"/>
      <c r="EK926" s="56"/>
      <c r="EL926" s="56"/>
      <c r="EM926" s="56"/>
      <c r="EN926" s="56"/>
      <c r="EO926" s="56"/>
      <c r="EP926" s="56"/>
      <c r="EQ926" s="56"/>
      <c r="ER926" s="56"/>
      <c r="ES926" s="56"/>
      <c r="ET926" s="56"/>
      <c r="EU926" s="56"/>
      <c r="EV926" s="56"/>
      <c r="EW926" s="56"/>
      <c r="EX926" s="56"/>
      <c r="EY926" s="56"/>
      <c r="EZ926" s="56"/>
      <c r="FA926" s="56"/>
      <c r="FB926" s="56"/>
      <c r="FC926" s="56"/>
      <c r="FD926" s="56"/>
      <c r="FE926" s="56"/>
      <c r="FF926" s="56"/>
      <c r="FG926" s="56"/>
      <c r="FH926" s="56"/>
      <c r="FI926" s="56"/>
      <c r="FJ926" s="56"/>
      <c r="FK926" s="56"/>
      <c r="FL926" s="56"/>
      <c r="FM926" s="56"/>
      <c r="FN926" s="56"/>
      <c r="FO926" s="56"/>
      <c r="FP926" s="56"/>
      <c r="FQ926" s="56"/>
      <c r="FR926" s="56"/>
      <c r="FS926" s="56"/>
      <c r="FT926" s="56"/>
      <c r="FU926" s="56"/>
      <c r="FV926" s="56"/>
      <c r="FW926" s="56"/>
      <c r="FX926" s="56"/>
      <c r="FY926" s="56"/>
      <c r="FZ926" s="56"/>
      <c r="GA926" s="56"/>
      <c r="GB926" s="56"/>
      <c r="GC926" s="56"/>
      <c r="GD926" s="56"/>
      <c r="GE926" s="56"/>
      <c r="GF926" s="56"/>
      <c r="GG926" s="56"/>
      <c r="GH926" s="56"/>
      <c r="GI926" s="56"/>
      <c r="GJ926" s="56"/>
      <c r="GK926" s="56"/>
      <c r="GL926" s="56"/>
      <c r="GM926" s="56"/>
      <c r="GN926" s="56"/>
      <c r="GO926" s="56"/>
      <c r="GP926" s="56"/>
      <c r="GQ926" s="56"/>
      <c r="GR926" s="56"/>
      <c r="GS926" s="56"/>
      <c r="GT926" s="56"/>
      <c r="GU926" s="56"/>
      <c r="GV926" s="56"/>
      <c r="GW926" s="56"/>
      <c r="GX926" s="56"/>
      <c r="GY926" s="56"/>
      <c r="GZ926" s="56"/>
      <c r="HA926" s="56"/>
      <c r="HB926" s="56"/>
      <c r="HC926" s="56"/>
      <c r="HD926" s="56"/>
      <c r="HE926" s="56"/>
      <c r="HF926" s="56"/>
      <c r="HG926" s="56"/>
      <c r="HH926" s="56"/>
      <c r="HI926" s="56"/>
      <c r="HJ926" s="56"/>
      <c r="HK926" s="56"/>
      <c r="HL926" s="56"/>
      <c r="HM926" s="56"/>
      <c r="HN926" s="56"/>
      <c r="HO926" s="56"/>
      <c r="HP926" s="56"/>
      <c r="HQ926" s="56"/>
      <c r="HR926" s="56"/>
      <c r="HS926" s="56"/>
      <c r="HT926" s="56"/>
      <c r="HU926" s="56"/>
      <c r="HV926" s="56"/>
      <c r="HW926" s="56"/>
      <c r="HX926" s="56"/>
      <c r="HY926" s="56"/>
      <c r="HZ926" s="56"/>
      <c r="IA926" s="56"/>
      <c r="IB926" s="56"/>
      <c r="IC926" s="56"/>
      <c r="ID926" s="56"/>
      <c r="IE926" s="56"/>
      <c r="IF926" s="56"/>
      <c r="IG926" s="56"/>
      <c r="IH926" s="56"/>
      <c r="II926" s="56"/>
    </row>
    <row r="927" spans="3:243" x14ac:dyDescent="0.25">
      <c r="C927" s="56"/>
      <c r="D927" s="56"/>
      <c r="E927" s="56"/>
      <c r="F927" s="354"/>
      <c r="G927" s="354"/>
      <c r="H927" s="56"/>
      <c r="I927" s="56"/>
      <c r="J927" s="56"/>
      <c r="K927" s="56"/>
      <c r="L927" s="56"/>
      <c r="M927" s="598"/>
      <c r="N927" s="56"/>
      <c r="O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c r="BY927" s="56"/>
      <c r="BZ927" s="56"/>
      <c r="CA927" s="56"/>
      <c r="CB927" s="56"/>
      <c r="CC927" s="56"/>
      <c r="CD927" s="56"/>
      <c r="CE927" s="56"/>
      <c r="CF927" s="56"/>
      <c r="CG927" s="56"/>
      <c r="CH927" s="56"/>
      <c r="CI927" s="56"/>
      <c r="CJ927" s="56"/>
      <c r="CK927" s="56"/>
      <c r="CL927" s="56"/>
      <c r="CM927" s="56"/>
      <c r="CN927" s="56"/>
      <c r="CO927" s="56"/>
      <c r="CP927" s="56"/>
      <c r="CQ927" s="56"/>
      <c r="CR927" s="56"/>
      <c r="CS927" s="56"/>
      <c r="CT927" s="56"/>
      <c r="CU927" s="56"/>
      <c r="CV927" s="56"/>
      <c r="CW927" s="56"/>
      <c r="CX927" s="56"/>
      <c r="CY927" s="56"/>
      <c r="CZ927" s="56"/>
      <c r="DA927" s="56"/>
      <c r="DB927" s="56"/>
      <c r="DC927" s="56"/>
      <c r="DD927" s="56"/>
      <c r="DE927" s="56"/>
      <c r="DF927" s="56"/>
      <c r="DG927" s="56"/>
      <c r="DH927" s="56"/>
      <c r="DI927" s="56"/>
      <c r="DJ927" s="56"/>
      <c r="DK927" s="56"/>
      <c r="DL927" s="56"/>
      <c r="DM927" s="56"/>
      <c r="DN927" s="56"/>
      <c r="DO927" s="56"/>
      <c r="DP927" s="56"/>
      <c r="DQ927" s="56"/>
      <c r="DR927" s="56"/>
      <c r="DS927" s="56"/>
      <c r="DT927" s="56"/>
      <c r="DU927" s="56"/>
      <c r="DV927" s="56"/>
      <c r="DW927" s="56"/>
      <c r="DX927" s="56"/>
      <c r="DY927" s="56"/>
      <c r="DZ927" s="56"/>
      <c r="EA927" s="56"/>
      <c r="EB927" s="56"/>
      <c r="EC927" s="56"/>
      <c r="ED927" s="56"/>
      <c r="EE927" s="56"/>
      <c r="EF927" s="56"/>
      <c r="EG927" s="56"/>
      <c r="EH927" s="56"/>
      <c r="EI927" s="56"/>
      <c r="EJ927" s="56"/>
      <c r="EK927" s="56"/>
      <c r="EL927" s="56"/>
      <c r="EM927" s="56"/>
      <c r="EN927" s="56"/>
      <c r="EO927" s="56"/>
      <c r="EP927" s="56"/>
      <c r="EQ927" s="56"/>
      <c r="ER927" s="56"/>
      <c r="ES927" s="56"/>
      <c r="ET927" s="56"/>
      <c r="EU927" s="56"/>
      <c r="EV927" s="56"/>
      <c r="EW927" s="56"/>
      <c r="EX927" s="56"/>
      <c r="EY927" s="56"/>
      <c r="EZ927" s="56"/>
      <c r="FA927" s="56"/>
      <c r="FB927" s="56"/>
      <c r="FC927" s="56"/>
      <c r="FD927" s="56"/>
      <c r="FE927" s="56"/>
      <c r="FF927" s="56"/>
      <c r="FG927" s="56"/>
      <c r="FH927" s="56"/>
      <c r="FI927" s="56"/>
      <c r="FJ927" s="56"/>
      <c r="FK927" s="56"/>
      <c r="FL927" s="56"/>
      <c r="FM927" s="56"/>
      <c r="FN927" s="56"/>
      <c r="FO927" s="56"/>
      <c r="FP927" s="56"/>
      <c r="FQ927" s="56"/>
      <c r="FR927" s="56"/>
      <c r="FS927" s="56"/>
      <c r="FT927" s="56"/>
      <c r="FU927" s="56"/>
      <c r="FV927" s="56"/>
      <c r="FW927" s="56"/>
      <c r="FX927" s="56"/>
      <c r="FY927" s="56"/>
      <c r="FZ927" s="56"/>
      <c r="GA927" s="56"/>
      <c r="GB927" s="56"/>
      <c r="GC927" s="56"/>
      <c r="GD927" s="56"/>
      <c r="GE927" s="56"/>
      <c r="GF927" s="56"/>
      <c r="GG927" s="56"/>
      <c r="GH927" s="56"/>
      <c r="GI927" s="56"/>
      <c r="GJ927" s="56"/>
      <c r="GK927" s="56"/>
      <c r="GL927" s="56"/>
      <c r="GM927" s="56"/>
      <c r="GN927" s="56"/>
      <c r="GO927" s="56"/>
      <c r="GP927" s="56"/>
      <c r="GQ927" s="56"/>
      <c r="GR927" s="56"/>
      <c r="GS927" s="56"/>
      <c r="GT927" s="56"/>
      <c r="GU927" s="56"/>
      <c r="GV927" s="56"/>
      <c r="GW927" s="56"/>
      <c r="GX927" s="56"/>
      <c r="GY927" s="56"/>
      <c r="GZ927" s="56"/>
      <c r="HA927" s="56"/>
      <c r="HB927" s="56"/>
      <c r="HC927" s="56"/>
      <c r="HD927" s="56"/>
      <c r="HE927" s="56"/>
      <c r="HF927" s="56"/>
      <c r="HG927" s="56"/>
      <c r="HH927" s="56"/>
      <c r="HI927" s="56"/>
      <c r="HJ927" s="56"/>
      <c r="HK927" s="56"/>
      <c r="HL927" s="56"/>
      <c r="HM927" s="56"/>
      <c r="HN927" s="56"/>
      <c r="HO927" s="56"/>
      <c r="HP927" s="56"/>
      <c r="HQ927" s="56"/>
      <c r="HR927" s="56"/>
      <c r="HS927" s="56"/>
      <c r="HT927" s="56"/>
      <c r="HU927" s="56"/>
      <c r="HV927" s="56"/>
      <c r="HW927" s="56"/>
      <c r="HX927" s="56"/>
      <c r="HY927" s="56"/>
      <c r="HZ927" s="56"/>
      <c r="IA927" s="56"/>
      <c r="IB927" s="56"/>
      <c r="IC927" s="56"/>
      <c r="ID927" s="56"/>
      <c r="IE927" s="56"/>
      <c r="IF927" s="56"/>
      <c r="IG927" s="56"/>
      <c r="IH927" s="56"/>
      <c r="II927" s="56"/>
    </row>
    <row r="928" spans="3:243" x14ac:dyDescent="0.25">
      <c r="C928" s="56"/>
      <c r="D928" s="56"/>
      <c r="E928" s="56"/>
      <c r="F928" s="354"/>
      <c r="G928" s="354"/>
      <c r="H928" s="56"/>
      <c r="I928" s="56"/>
      <c r="J928" s="56"/>
      <c r="K928" s="56"/>
      <c r="L928" s="56"/>
      <c r="M928" s="598"/>
      <c r="N928" s="56"/>
      <c r="O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c r="BY928" s="56"/>
      <c r="BZ928" s="56"/>
      <c r="CA928" s="56"/>
      <c r="CB928" s="56"/>
      <c r="CC928" s="56"/>
      <c r="CD928" s="56"/>
      <c r="CE928" s="56"/>
      <c r="CF928" s="56"/>
      <c r="CG928" s="56"/>
      <c r="CH928" s="56"/>
      <c r="CI928" s="56"/>
      <c r="CJ928" s="56"/>
      <c r="CK928" s="56"/>
      <c r="CL928" s="56"/>
      <c r="CM928" s="56"/>
      <c r="CN928" s="56"/>
      <c r="CO928" s="56"/>
      <c r="CP928" s="56"/>
      <c r="CQ928" s="56"/>
      <c r="CR928" s="56"/>
      <c r="CS928" s="56"/>
      <c r="CT928" s="56"/>
      <c r="CU928" s="56"/>
      <c r="CV928" s="56"/>
      <c r="CW928" s="56"/>
      <c r="CX928" s="56"/>
      <c r="CY928" s="56"/>
      <c r="CZ928" s="56"/>
      <c r="DA928" s="56"/>
      <c r="DB928" s="56"/>
      <c r="DC928" s="56"/>
      <c r="DD928" s="56"/>
      <c r="DE928" s="56"/>
      <c r="DF928" s="56"/>
      <c r="DG928" s="56"/>
      <c r="DH928" s="56"/>
      <c r="DI928" s="56"/>
      <c r="DJ928" s="56"/>
      <c r="DK928" s="56"/>
      <c r="DL928" s="56"/>
      <c r="DM928" s="56"/>
      <c r="DN928" s="56"/>
      <c r="DO928" s="56"/>
      <c r="DP928" s="56"/>
      <c r="DQ928" s="56"/>
      <c r="DR928" s="56"/>
      <c r="DS928" s="56"/>
      <c r="DT928" s="56"/>
      <c r="DU928" s="56"/>
      <c r="DV928" s="56"/>
      <c r="DW928" s="56"/>
      <c r="DX928" s="56"/>
      <c r="DY928" s="56"/>
      <c r="DZ928" s="56"/>
      <c r="EA928" s="56"/>
      <c r="EB928" s="56"/>
      <c r="EC928" s="56"/>
      <c r="ED928" s="56"/>
      <c r="EE928" s="56"/>
      <c r="EF928" s="56"/>
      <c r="EG928" s="56"/>
      <c r="EH928" s="56"/>
      <c r="EI928" s="56"/>
      <c r="EJ928" s="56"/>
      <c r="EK928" s="56"/>
      <c r="EL928" s="56"/>
      <c r="EM928" s="56"/>
      <c r="EN928" s="56"/>
      <c r="EO928" s="56"/>
      <c r="EP928" s="56"/>
      <c r="EQ928" s="56"/>
      <c r="ER928" s="56"/>
      <c r="ES928" s="56"/>
      <c r="ET928" s="56"/>
      <c r="EU928" s="56"/>
      <c r="EV928" s="56"/>
      <c r="EW928" s="56"/>
      <c r="EX928" s="56"/>
      <c r="EY928" s="56"/>
      <c r="EZ928" s="56"/>
      <c r="FA928" s="56"/>
      <c r="FB928" s="56"/>
      <c r="FC928" s="56"/>
      <c r="FD928" s="56"/>
      <c r="FE928" s="56"/>
      <c r="FF928" s="56"/>
      <c r="FG928" s="56"/>
      <c r="FH928" s="56"/>
      <c r="FI928" s="56"/>
      <c r="FJ928" s="56"/>
      <c r="FK928" s="56"/>
      <c r="FL928" s="56"/>
      <c r="FM928" s="56"/>
      <c r="FN928" s="56"/>
      <c r="FO928" s="56"/>
      <c r="FP928" s="56"/>
      <c r="FQ928" s="56"/>
      <c r="FR928" s="56"/>
      <c r="FS928" s="56"/>
      <c r="FT928" s="56"/>
      <c r="FU928" s="56"/>
      <c r="FV928" s="56"/>
      <c r="FW928" s="56"/>
      <c r="FX928" s="56"/>
      <c r="FY928" s="56"/>
      <c r="FZ928" s="56"/>
      <c r="GA928" s="56"/>
      <c r="GB928" s="56"/>
      <c r="GC928" s="56"/>
      <c r="GD928" s="56"/>
      <c r="GE928" s="56"/>
      <c r="GF928" s="56"/>
      <c r="GG928" s="56"/>
      <c r="GH928" s="56"/>
      <c r="GI928" s="56"/>
      <c r="GJ928" s="56"/>
      <c r="GK928" s="56"/>
      <c r="GL928" s="56"/>
      <c r="GM928" s="56"/>
      <c r="GN928" s="56"/>
      <c r="GO928" s="56"/>
      <c r="GP928" s="56"/>
      <c r="GQ928" s="56"/>
      <c r="GR928" s="56"/>
      <c r="GS928" s="56"/>
      <c r="GT928" s="56"/>
      <c r="GU928" s="56"/>
      <c r="GV928" s="56"/>
      <c r="GW928" s="56"/>
      <c r="GX928" s="56"/>
      <c r="GY928" s="56"/>
      <c r="GZ928" s="56"/>
      <c r="HA928" s="56"/>
      <c r="HB928" s="56"/>
      <c r="HC928" s="56"/>
      <c r="HD928" s="56"/>
      <c r="HE928" s="56"/>
      <c r="HF928" s="56"/>
      <c r="HG928" s="56"/>
      <c r="HH928" s="56"/>
      <c r="HI928" s="56"/>
      <c r="HJ928" s="56"/>
      <c r="HK928" s="56"/>
      <c r="HL928" s="56"/>
      <c r="HM928" s="56"/>
      <c r="HN928" s="56"/>
      <c r="HO928" s="56"/>
      <c r="HP928" s="56"/>
      <c r="HQ928" s="56"/>
      <c r="HR928" s="56"/>
      <c r="HS928" s="56"/>
      <c r="HT928" s="56"/>
      <c r="HU928" s="56"/>
      <c r="HV928" s="56"/>
      <c r="HW928" s="56"/>
      <c r="HX928" s="56"/>
      <c r="HY928" s="56"/>
      <c r="HZ928" s="56"/>
      <c r="IA928" s="56"/>
      <c r="IB928" s="56"/>
      <c r="IC928" s="56"/>
      <c r="ID928" s="56"/>
      <c r="IE928" s="56"/>
      <c r="IF928" s="56"/>
      <c r="IG928" s="56"/>
      <c r="IH928" s="56"/>
      <c r="II928" s="56"/>
    </row>
    <row r="929" spans="3:243" x14ac:dyDescent="0.25">
      <c r="C929" s="56"/>
      <c r="D929" s="56"/>
      <c r="E929" s="56"/>
      <c r="F929" s="354"/>
      <c r="G929" s="354"/>
      <c r="H929" s="56"/>
      <c r="I929" s="56"/>
      <c r="J929" s="56"/>
      <c r="K929" s="56"/>
      <c r="L929" s="56"/>
      <c r="M929" s="598"/>
      <c r="N929" s="56"/>
      <c r="O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c r="BY929" s="56"/>
      <c r="BZ929" s="56"/>
      <c r="CA929" s="56"/>
      <c r="CB929" s="56"/>
      <c r="CC929" s="56"/>
      <c r="CD929" s="56"/>
      <c r="CE929" s="56"/>
      <c r="CF929" s="56"/>
      <c r="CG929" s="56"/>
      <c r="CH929" s="56"/>
      <c r="CI929" s="56"/>
      <c r="CJ929" s="56"/>
      <c r="CK929" s="56"/>
      <c r="CL929" s="56"/>
      <c r="CM929" s="56"/>
      <c r="CN929" s="56"/>
      <c r="CO929" s="56"/>
      <c r="CP929" s="56"/>
      <c r="CQ929" s="56"/>
      <c r="CR929" s="56"/>
      <c r="CS929" s="56"/>
      <c r="CT929" s="56"/>
      <c r="CU929" s="56"/>
      <c r="CV929" s="56"/>
      <c r="CW929" s="56"/>
      <c r="CX929" s="56"/>
      <c r="CY929" s="56"/>
      <c r="CZ929" s="56"/>
      <c r="DA929" s="56"/>
      <c r="DB929" s="56"/>
      <c r="DC929" s="56"/>
      <c r="DD929" s="56"/>
      <c r="DE929" s="56"/>
      <c r="DF929" s="56"/>
      <c r="DG929" s="56"/>
      <c r="DH929" s="56"/>
      <c r="DI929" s="56"/>
      <c r="DJ929" s="56"/>
      <c r="DK929" s="56"/>
      <c r="DL929" s="56"/>
      <c r="DM929" s="56"/>
      <c r="DN929" s="56"/>
      <c r="DO929" s="56"/>
      <c r="DP929" s="56"/>
      <c r="DQ929" s="56"/>
      <c r="DR929" s="56"/>
      <c r="DS929" s="56"/>
      <c r="DT929" s="56"/>
      <c r="DU929" s="56"/>
      <c r="DV929" s="56"/>
      <c r="DW929" s="56"/>
      <c r="DX929" s="56"/>
      <c r="DY929" s="56"/>
      <c r="DZ929" s="56"/>
      <c r="EA929" s="56"/>
      <c r="EB929" s="56"/>
      <c r="EC929" s="56"/>
      <c r="ED929" s="56"/>
      <c r="EE929" s="56"/>
      <c r="EF929" s="56"/>
      <c r="EG929" s="56"/>
      <c r="EH929" s="56"/>
      <c r="EI929" s="56"/>
      <c r="EJ929" s="56"/>
      <c r="EK929" s="56"/>
      <c r="EL929" s="56"/>
      <c r="EM929" s="56"/>
      <c r="EN929" s="56"/>
      <c r="EO929" s="56"/>
      <c r="EP929" s="56"/>
      <c r="EQ929" s="56"/>
      <c r="ER929" s="56"/>
      <c r="ES929" s="56"/>
      <c r="ET929" s="56"/>
      <c r="EU929" s="56"/>
      <c r="EV929" s="56"/>
      <c r="EW929" s="56"/>
      <c r="EX929" s="56"/>
      <c r="EY929" s="56"/>
      <c r="EZ929" s="56"/>
      <c r="FA929" s="56"/>
      <c r="FB929" s="56"/>
      <c r="FC929" s="56"/>
      <c r="FD929" s="56"/>
      <c r="FE929" s="56"/>
      <c r="FF929" s="56"/>
      <c r="FG929" s="56"/>
      <c r="FH929" s="56"/>
      <c r="FI929" s="56"/>
      <c r="FJ929" s="56"/>
      <c r="FK929" s="56"/>
      <c r="FL929" s="56"/>
      <c r="FM929" s="56"/>
      <c r="FN929" s="56"/>
      <c r="FO929" s="56"/>
      <c r="FP929" s="56"/>
      <c r="FQ929" s="56"/>
      <c r="FR929" s="56"/>
      <c r="FS929" s="56"/>
      <c r="FT929" s="56"/>
      <c r="FU929" s="56"/>
      <c r="FV929" s="56"/>
      <c r="FW929" s="56"/>
      <c r="FX929" s="56"/>
      <c r="FY929" s="56"/>
      <c r="FZ929" s="56"/>
      <c r="GA929" s="56"/>
      <c r="GB929" s="56"/>
      <c r="GC929" s="56"/>
      <c r="GD929" s="56"/>
      <c r="GE929" s="56"/>
      <c r="GF929" s="56"/>
      <c r="GG929" s="56"/>
      <c r="GH929" s="56"/>
      <c r="GI929" s="56"/>
      <c r="GJ929" s="56"/>
      <c r="GK929" s="56"/>
      <c r="GL929" s="56"/>
      <c r="GM929" s="56"/>
      <c r="GN929" s="56"/>
      <c r="GO929" s="56"/>
      <c r="GP929" s="56"/>
      <c r="GQ929" s="56"/>
      <c r="GR929" s="56"/>
      <c r="GS929" s="56"/>
      <c r="GT929" s="56"/>
      <c r="GU929" s="56"/>
      <c r="GV929" s="56"/>
      <c r="GW929" s="56"/>
      <c r="GX929" s="56"/>
      <c r="GY929" s="56"/>
      <c r="GZ929" s="56"/>
      <c r="HA929" s="56"/>
      <c r="HB929" s="56"/>
      <c r="HC929" s="56"/>
      <c r="HD929" s="56"/>
      <c r="HE929" s="56"/>
      <c r="HF929" s="56"/>
      <c r="HG929" s="56"/>
      <c r="HH929" s="56"/>
      <c r="HI929" s="56"/>
      <c r="HJ929" s="56"/>
      <c r="HK929" s="56"/>
      <c r="HL929" s="56"/>
      <c r="HM929" s="56"/>
      <c r="HN929" s="56"/>
      <c r="HO929" s="56"/>
      <c r="HP929" s="56"/>
      <c r="HQ929" s="56"/>
      <c r="HR929" s="56"/>
      <c r="HS929" s="56"/>
      <c r="HT929" s="56"/>
      <c r="HU929" s="56"/>
      <c r="HV929" s="56"/>
      <c r="HW929" s="56"/>
      <c r="HX929" s="56"/>
      <c r="HY929" s="56"/>
      <c r="HZ929" s="56"/>
      <c r="IA929" s="56"/>
      <c r="IB929" s="56"/>
      <c r="IC929" s="56"/>
      <c r="ID929" s="56"/>
      <c r="IE929" s="56"/>
      <c r="IF929" s="56"/>
      <c r="IG929" s="56"/>
      <c r="IH929" s="56"/>
      <c r="II929" s="56"/>
    </row>
    <row r="930" spans="3:243" x14ac:dyDescent="0.25">
      <c r="C930" s="56"/>
      <c r="D930" s="56"/>
      <c r="E930" s="56"/>
      <c r="F930" s="354"/>
      <c r="G930" s="354"/>
      <c r="H930" s="56"/>
      <c r="I930" s="56"/>
      <c r="J930" s="56"/>
      <c r="K930" s="56"/>
      <c r="L930" s="56"/>
      <c r="M930" s="598"/>
      <c r="N930" s="56"/>
      <c r="O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c r="BY930" s="56"/>
      <c r="BZ930" s="56"/>
      <c r="CA930" s="56"/>
      <c r="CB930" s="56"/>
      <c r="CC930" s="56"/>
      <c r="CD930" s="56"/>
      <c r="CE930" s="56"/>
      <c r="CF930" s="56"/>
      <c r="CG930" s="56"/>
      <c r="CH930" s="56"/>
      <c r="CI930" s="56"/>
      <c r="CJ930" s="56"/>
      <c r="CK930" s="56"/>
      <c r="CL930" s="56"/>
      <c r="CM930" s="56"/>
      <c r="CN930" s="56"/>
      <c r="CO930" s="56"/>
      <c r="CP930" s="56"/>
      <c r="CQ930" s="56"/>
      <c r="CR930" s="56"/>
      <c r="CS930" s="56"/>
      <c r="CT930" s="56"/>
      <c r="CU930" s="56"/>
      <c r="CV930" s="56"/>
      <c r="CW930" s="56"/>
      <c r="CX930" s="56"/>
      <c r="CY930" s="56"/>
      <c r="CZ930" s="56"/>
      <c r="DA930" s="56"/>
      <c r="DB930" s="56"/>
      <c r="DC930" s="56"/>
      <c r="DD930" s="56"/>
      <c r="DE930" s="56"/>
      <c r="DF930" s="56"/>
      <c r="DG930" s="56"/>
      <c r="DH930" s="56"/>
      <c r="DI930" s="56"/>
      <c r="DJ930" s="56"/>
      <c r="DK930" s="56"/>
      <c r="DL930" s="56"/>
      <c r="DM930" s="56"/>
      <c r="DN930" s="56"/>
      <c r="DO930" s="56"/>
      <c r="DP930" s="56"/>
      <c r="DQ930" s="56"/>
      <c r="DR930" s="56"/>
      <c r="DS930" s="56"/>
      <c r="DT930" s="56"/>
      <c r="DU930" s="56"/>
      <c r="DV930" s="56"/>
      <c r="DW930" s="56"/>
      <c r="DX930" s="56"/>
      <c r="DY930" s="56"/>
      <c r="DZ930" s="56"/>
      <c r="EA930" s="56"/>
      <c r="EB930" s="56"/>
      <c r="EC930" s="56"/>
      <c r="ED930" s="56"/>
      <c r="EE930" s="56"/>
      <c r="EF930" s="56"/>
      <c r="EG930" s="56"/>
      <c r="EH930" s="56"/>
      <c r="EI930" s="56"/>
      <c r="EJ930" s="56"/>
      <c r="EK930" s="56"/>
      <c r="EL930" s="56"/>
      <c r="EM930" s="56"/>
      <c r="EN930" s="56"/>
      <c r="EO930" s="56"/>
      <c r="EP930" s="56"/>
      <c r="EQ930" s="56"/>
      <c r="ER930" s="56"/>
      <c r="ES930" s="56"/>
      <c r="ET930" s="56"/>
      <c r="EU930" s="56"/>
      <c r="EV930" s="56"/>
      <c r="EW930" s="56"/>
      <c r="EX930" s="56"/>
      <c r="EY930" s="56"/>
      <c r="EZ930" s="56"/>
      <c r="FA930" s="56"/>
      <c r="FB930" s="56"/>
      <c r="FC930" s="56"/>
      <c r="FD930" s="56"/>
      <c r="FE930" s="56"/>
      <c r="FF930" s="56"/>
      <c r="FG930" s="56"/>
      <c r="FH930" s="56"/>
      <c r="FI930" s="56"/>
      <c r="FJ930" s="56"/>
      <c r="FK930" s="56"/>
      <c r="FL930" s="56"/>
      <c r="FM930" s="56"/>
      <c r="FN930" s="56"/>
      <c r="FO930" s="56"/>
      <c r="FP930" s="56"/>
      <c r="FQ930" s="56"/>
      <c r="FR930" s="56"/>
      <c r="FS930" s="56"/>
      <c r="FT930" s="56"/>
      <c r="FU930" s="56"/>
      <c r="FV930" s="56"/>
      <c r="FW930" s="56"/>
      <c r="FX930" s="56"/>
      <c r="FY930" s="56"/>
      <c r="FZ930" s="56"/>
      <c r="GA930" s="56"/>
      <c r="GB930" s="56"/>
      <c r="GC930" s="56"/>
      <c r="GD930" s="56"/>
      <c r="GE930" s="56"/>
      <c r="GF930" s="56"/>
      <c r="GG930" s="56"/>
      <c r="GH930" s="56"/>
      <c r="GI930" s="56"/>
      <c r="GJ930" s="56"/>
      <c r="GK930" s="56"/>
      <c r="GL930" s="56"/>
      <c r="GM930" s="56"/>
      <c r="GN930" s="56"/>
      <c r="GO930" s="56"/>
      <c r="GP930" s="56"/>
      <c r="GQ930" s="56"/>
      <c r="GR930" s="56"/>
      <c r="GS930" s="56"/>
      <c r="GT930" s="56"/>
      <c r="GU930" s="56"/>
      <c r="GV930" s="56"/>
      <c r="GW930" s="56"/>
      <c r="GX930" s="56"/>
      <c r="GY930" s="56"/>
      <c r="GZ930" s="56"/>
      <c r="HA930" s="56"/>
      <c r="HB930" s="56"/>
      <c r="HC930" s="56"/>
      <c r="HD930" s="56"/>
      <c r="HE930" s="56"/>
      <c r="HF930" s="56"/>
      <c r="HG930" s="56"/>
      <c r="HH930" s="56"/>
      <c r="HI930" s="56"/>
      <c r="HJ930" s="56"/>
      <c r="HK930" s="56"/>
      <c r="HL930" s="56"/>
      <c r="HM930" s="56"/>
      <c r="HN930" s="56"/>
      <c r="HO930" s="56"/>
      <c r="HP930" s="56"/>
      <c r="HQ930" s="56"/>
      <c r="HR930" s="56"/>
      <c r="HS930" s="56"/>
      <c r="HT930" s="56"/>
      <c r="HU930" s="56"/>
      <c r="HV930" s="56"/>
      <c r="HW930" s="56"/>
      <c r="HX930" s="56"/>
      <c r="HY930" s="56"/>
      <c r="HZ930" s="56"/>
      <c r="IA930" s="56"/>
      <c r="IB930" s="56"/>
      <c r="IC930" s="56"/>
      <c r="ID930" s="56"/>
      <c r="IE930" s="56"/>
      <c r="IF930" s="56"/>
      <c r="IG930" s="56"/>
      <c r="IH930" s="56"/>
      <c r="II930" s="56"/>
    </row>
    <row r="931" spans="3:243" x14ac:dyDescent="0.25">
      <c r="C931" s="56"/>
      <c r="D931" s="56"/>
      <c r="E931" s="56"/>
      <c r="F931" s="354"/>
      <c r="G931" s="354"/>
      <c r="H931" s="56"/>
      <c r="I931" s="56"/>
      <c r="J931" s="56"/>
      <c r="K931" s="56"/>
      <c r="L931" s="56"/>
      <c r="M931" s="598"/>
      <c r="N931" s="56"/>
      <c r="O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c r="BY931" s="56"/>
      <c r="BZ931" s="56"/>
      <c r="CA931" s="56"/>
      <c r="CB931" s="56"/>
      <c r="CC931" s="56"/>
      <c r="CD931" s="56"/>
      <c r="CE931" s="56"/>
      <c r="CF931" s="56"/>
      <c r="CG931" s="56"/>
      <c r="CH931" s="56"/>
      <c r="CI931" s="56"/>
      <c r="CJ931" s="56"/>
      <c r="CK931" s="56"/>
      <c r="CL931" s="56"/>
      <c r="CM931" s="56"/>
      <c r="CN931" s="56"/>
      <c r="CO931" s="56"/>
      <c r="CP931" s="56"/>
      <c r="CQ931" s="56"/>
      <c r="CR931" s="56"/>
      <c r="CS931" s="56"/>
      <c r="CT931" s="56"/>
      <c r="CU931" s="56"/>
      <c r="CV931" s="56"/>
      <c r="CW931" s="56"/>
      <c r="CX931" s="56"/>
      <c r="CY931" s="56"/>
      <c r="CZ931" s="56"/>
      <c r="DA931" s="56"/>
      <c r="DB931" s="56"/>
      <c r="DC931" s="56"/>
      <c r="DD931" s="56"/>
      <c r="DE931" s="56"/>
      <c r="DF931" s="56"/>
      <c r="DG931" s="56"/>
      <c r="DH931" s="56"/>
      <c r="DI931" s="56"/>
      <c r="DJ931" s="56"/>
      <c r="DK931" s="56"/>
      <c r="DL931" s="56"/>
      <c r="DM931" s="56"/>
      <c r="DN931" s="56"/>
      <c r="DO931" s="56"/>
      <c r="DP931" s="56"/>
      <c r="DQ931" s="56"/>
      <c r="DR931" s="56"/>
      <c r="DS931" s="56"/>
      <c r="DT931" s="56"/>
      <c r="DU931" s="56"/>
      <c r="DV931" s="56"/>
      <c r="DW931" s="56"/>
      <c r="DX931" s="56"/>
      <c r="DY931" s="56"/>
      <c r="DZ931" s="56"/>
      <c r="EA931" s="56"/>
      <c r="EB931" s="56"/>
      <c r="EC931" s="56"/>
      <c r="ED931" s="56"/>
      <c r="EE931" s="56"/>
      <c r="EF931" s="56"/>
      <c r="EG931" s="56"/>
      <c r="EH931" s="56"/>
      <c r="EI931" s="56"/>
      <c r="EJ931" s="56"/>
      <c r="EK931" s="56"/>
      <c r="EL931" s="56"/>
      <c r="EM931" s="56"/>
      <c r="EN931" s="56"/>
      <c r="EO931" s="56"/>
      <c r="EP931" s="56"/>
      <c r="EQ931" s="56"/>
      <c r="ER931" s="56"/>
      <c r="ES931" s="56"/>
      <c r="ET931" s="56"/>
      <c r="EU931" s="56"/>
      <c r="EV931" s="56"/>
      <c r="EW931" s="56"/>
      <c r="EX931" s="56"/>
      <c r="EY931" s="56"/>
      <c r="EZ931" s="56"/>
      <c r="FA931" s="56"/>
      <c r="FB931" s="56"/>
      <c r="FC931" s="56"/>
      <c r="FD931" s="56"/>
      <c r="FE931" s="56"/>
      <c r="FF931" s="56"/>
      <c r="FG931" s="56"/>
      <c r="FH931" s="56"/>
      <c r="FI931" s="56"/>
      <c r="FJ931" s="56"/>
      <c r="FK931" s="56"/>
      <c r="FL931" s="56"/>
      <c r="FM931" s="56"/>
      <c r="FN931" s="56"/>
      <c r="FO931" s="56"/>
      <c r="FP931" s="56"/>
      <c r="FQ931" s="56"/>
      <c r="FR931" s="56"/>
      <c r="FS931" s="56"/>
      <c r="FT931" s="56"/>
      <c r="FU931" s="56"/>
      <c r="FV931" s="56"/>
      <c r="FW931" s="56"/>
      <c r="FX931" s="56"/>
      <c r="FY931" s="56"/>
      <c r="FZ931" s="56"/>
      <c r="GA931" s="56"/>
      <c r="GB931" s="56"/>
      <c r="GC931" s="56"/>
      <c r="GD931" s="56"/>
      <c r="GE931" s="56"/>
      <c r="GF931" s="56"/>
      <c r="GG931" s="56"/>
      <c r="GH931" s="56"/>
      <c r="GI931" s="56"/>
      <c r="GJ931" s="56"/>
      <c r="GK931" s="56"/>
      <c r="GL931" s="56"/>
      <c r="GM931" s="56"/>
      <c r="GN931" s="56"/>
      <c r="GO931" s="56"/>
      <c r="GP931" s="56"/>
      <c r="GQ931" s="56"/>
      <c r="GR931" s="56"/>
      <c r="GS931" s="56"/>
      <c r="GT931" s="56"/>
      <c r="GU931" s="56"/>
      <c r="GV931" s="56"/>
      <c r="GW931" s="56"/>
      <c r="GX931" s="56"/>
      <c r="GY931" s="56"/>
      <c r="GZ931" s="56"/>
      <c r="HA931" s="56"/>
      <c r="HB931" s="56"/>
      <c r="HC931" s="56"/>
      <c r="HD931" s="56"/>
      <c r="HE931" s="56"/>
      <c r="HF931" s="56"/>
      <c r="HG931" s="56"/>
      <c r="HH931" s="56"/>
      <c r="HI931" s="56"/>
      <c r="HJ931" s="56"/>
      <c r="HK931" s="56"/>
      <c r="HL931" s="56"/>
      <c r="HM931" s="56"/>
      <c r="HN931" s="56"/>
      <c r="HO931" s="56"/>
      <c r="HP931" s="56"/>
      <c r="HQ931" s="56"/>
      <c r="HR931" s="56"/>
      <c r="HS931" s="56"/>
      <c r="HT931" s="56"/>
      <c r="HU931" s="56"/>
      <c r="HV931" s="56"/>
      <c r="HW931" s="56"/>
      <c r="HX931" s="56"/>
      <c r="HY931" s="56"/>
      <c r="HZ931" s="56"/>
      <c r="IA931" s="56"/>
      <c r="IB931" s="56"/>
      <c r="IC931" s="56"/>
      <c r="ID931" s="56"/>
      <c r="IE931" s="56"/>
      <c r="IF931" s="56"/>
      <c r="IG931" s="56"/>
      <c r="IH931" s="56"/>
      <c r="II931" s="56"/>
    </row>
    <row r="932" spans="3:243" x14ac:dyDescent="0.25">
      <c r="C932" s="56"/>
      <c r="D932" s="56"/>
      <c r="E932" s="56"/>
      <c r="F932" s="354"/>
      <c r="G932" s="354"/>
      <c r="H932" s="56"/>
      <c r="I932" s="56"/>
      <c r="J932" s="56"/>
      <c r="K932" s="56"/>
      <c r="L932" s="56"/>
      <c r="M932" s="598"/>
      <c r="N932" s="56"/>
      <c r="O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c r="BY932" s="56"/>
      <c r="BZ932" s="56"/>
      <c r="CA932" s="56"/>
      <c r="CB932" s="56"/>
      <c r="CC932" s="56"/>
      <c r="CD932" s="56"/>
      <c r="CE932" s="56"/>
      <c r="CF932" s="56"/>
      <c r="CG932" s="56"/>
      <c r="CH932" s="56"/>
      <c r="CI932" s="56"/>
      <c r="CJ932" s="56"/>
      <c r="CK932" s="56"/>
      <c r="CL932" s="56"/>
      <c r="CM932" s="56"/>
      <c r="CN932" s="56"/>
      <c r="CO932" s="56"/>
      <c r="CP932" s="56"/>
      <c r="CQ932" s="56"/>
      <c r="CR932" s="56"/>
      <c r="CS932" s="56"/>
      <c r="CT932" s="56"/>
      <c r="CU932" s="56"/>
      <c r="CV932" s="56"/>
      <c r="CW932" s="56"/>
      <c r="CX932" s="56"/>
      <c r="CY932" s="56"/>
      <c r="CZ932" s="56"/>
      <c r="DA932" s="56"/>
      <c r="DB932" s="56"/>
      <c r="DC932" s="56"/>
      <c r="DD932" s="56"/>
      <c r="DE932" s="56"/>
      <c r="DF932" s="56"/>
      <c r="DG932" s="56"/>
      <c r="DH932" s="56"/>
      <c r="DI932" s="56"/>
      <c r="DJ932" s="56"/>
      <c r="DK932" s="56"/>
      <c r="DL932" s="56"/>
      <c r="DM932" s="56"/>
      <c r="DN932" s="56"/>
      <c r="DO932" s="56"/>
      <c r="DP932" s="56"/>
      <c r="DQ932" s="56"/>
      <c r="DR932" s="56"/>
      <c r="DS932" s="56"/>
      <c r="DT932" s="56"/>
      <c r="DU932" s="56"/>
      <c r="DV932" s="56"/>
      <c r="DW932" s="56"/>
      <c r="DX932" s="56"/>
      <c r="DY932" s="56"/>
      <c r="DZ932" s="56"/>
      <c r="EA932" s="56"/>
      <c r="EB932" s="56"/>
      <c r="EC932" s="56"/>
      <c r="ED932" s="56"/>
      <c r="EE932" s="56"/>
      <c r="EF932" s="56"/>
      <c r="EG932" s="56"/>
      <c r="EH932" s="56"/>
      <c r="EI932" s="56"/>
      <c r="EJ932" s="56"/>
      <c r="EK932" s="56"/>
      <c r="EL932" s="56"/>
      <c r="EM932" s="56"/>
      <c r="EN932" s="56"/>
      <c r="EO932" s="56"/>
      <c r="EP932" s="56"/>
      <c r="EQ932" s="56"/>
      <c r="ER932" s="56"/>
      <c r="ES932" s="56"/>
      <c r="ET932" s="56"/>
      <c r="EU932" s="56"/>
      <c r="EV932" s="56"/>
      <c r="EW932" s="56"/>
      <c r="EX932" s="56"/>
      <c r="EY932" s="56"/>
      <c r="EZ932" s="56"/>
      <c r="FA932" s="56"/>
      <c r="FB932" s="56"/>
      <c r="FC932" s="56"/>
      <c r="FD932" s="56"/>
      <c r="FE932" s="56"/>
      <c r="FF932" s="56"/>
      <c r="FG932" s="56"/>
      <c r="FH932" s="56"/>
      <c r="FI932" s="56"/>
      <c r="FJ932" s="56"/>
      <c r="FK932" s="56"/>
      <c r="FL932" s="56"/>
      <c r="FM932" s="56"/>
      <c r="FN932" s="56"/>
      <c r="FO932" s="56"/>
      <c r="FP932" s="56"/>
      <c r="FQ932" s="56"/>
      <c r="FR932" s="56"/>
      <c r="FS932" s="56"/>
      <c r="FT932" s="56"/>
      <c r="FU932" s="56"/>
      <c r="FV932" s="56"/>
      <c r="FW932" s="56"/>
      <c r="FX932" s="56"/>
      <c r="FY932" s="56"/>
      <c r="FZ932" s="56"/>
      <c r="GA932" s="56"/>
      <c r="GB932" s="56"/>
      <c r="GC932" s="56"/>
      <c r="GD932" s="56"/>
      <c r="GE932" s="56"/>
      <c r="GF932" s="56"/>
      <c r="GG932" s="56"/>
      <c r="GH932" s="56"/>
      <c r="GI932" s="56"/>
      <c r="GJ932" s="56"/>
      <c r="GK932" s="56"/>
      <c r="GL932" s="56"/>
      <c r="GM932" s="56"/>
      <c r="GN932" s="56"/>
      <c r="GO932" s="56"/>
      <c r="GP932" s="56"/>
      <c r="GQ932" s="56"/>
      <c r="GR932" s="56"/>
      <c r="GS932" s="56"/>
      <c r="GT932" s="56"/>
      <c r="GU932" s="56"/>
      <c r="GV932" s="56"/>
      <c r="GW932" s="56"/>
      <c r="GX932" s="56"/>
      <c r="GY932" s="56"/>
      <c r="GZ932" s="56"/>
      <c r="HA932" s="56"/>
      <c r="HB932" s="56"/>
      <c r="HC932" s="56"/>
      <c r="HD932" s="56"/>
      <c r="HE932" s="56"/>
      <c r="HF932" s="56"/>
      <c r="HG932" s="56"/>
      <c r="HH932" s="56"/>
      <c r="HI932" s="56"/>
      <c r="HJ932" s="56"/>
      <c r="HK932" s="56"/>
      <c r="HL932" s="56"/>
      <c r="HM932" s="56"/>
      <c r="HN932" s="56"/>
      <c r="HO932" s="56"/>
      <c r="HP932" s="56"/>
      <c r="HQ932" s="56"/>
      <c r="HR932" s="56"/>
      <c r="HS932" s="56"/>
      <c r="HT932" s="56"/>
      <c r="HU932" s="56"/>
      <c r="HV932" s="56"/>
      <c r="HW932" s="56"/>
      <c r="HX932" s="56"/>
      <c r="HY932" s="56"/>
      <c r="HZ932" s="56"/>
      <c r="IA932" s="56"/>
      <c r="IB932" s="56"/>
      <c r="IC932" s="56"/>
      <c r="ID932" s="56"/>
      <c r="IE932" s="56"/>
      <c r="IF932" s="56"/>
      <c r="IG932" s="56"/>
      <c r="IH932" s="56"/>
      <c r="II932" s="56"/>
    </row>
    <row r="933" spans="3:243" x14ac:dyDescent="0.25">
      <c r="C933" s="56"/>
      <c r="D933" s="56"/>
      <c r="E933" s="56"/>
      <c r="F933" s="354"/>
      <c r="G933" s="354"/>
      <c r="H933" s="56"/>
      <c r="I933" s="56"/>
      <c r="J933" s="56"/>
      <c r="K933" s="56"/>
      <c r="L933" s="56"/>
      <c r="M933" s="598"/>
      <c r="N933" s="56"/>
      <c r="O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c r="BY933" s="56"/>
      <c r="BZ933" s="56"/>
      <c r="CA933" s="56"/>
      <c r="CB933" s="56"/>
      <c r="CC933" s="56"/>
      <c r="CD933" s="56"/>
      <c r="CE933" s="56"/>
      <c r="CF933" s="56"/>
      <c r="CG933" s="56"/>
      <c r="CH933" s="56"/>
      <c r="CI933" s="56"/>
      <c r="CJ933" s="56"/>
      <c r="CK933" s="56"/>
      <c r="CL933" s="56"/>
      <c r="CM933" s="56"/>
      <c r="CN933" s="56"/>
      <c r="CO933" s="56"/>
      <c r="CP933" s="56"/>
      <c r="CQ933" s="56"/>
      <c r="CR933" s="56"/>
      <c r="CS933" s="56"/>
      <c r="CT933" s="56"/>
      <c r="CU933" s="56"/>
      <c r="CV933" s="56"/>
      <c r="CW933" s="56"/>
      <c r="CX933" s="56"/>
      <c r="CY933" s="56"/>
      <c r="CZ933" s="56"/>
      <c r="DA933" s="56"/>
      <c r="DB933" s="56"/>
      <c r="DC933" s="56"/>
      <c r="DD933" s="56"/>
      <c r="DE933" s="56"/>
      <c r="DF933" s="56"/>
      <c r="DG933" s="56"/>
      <c r="DH933" s="56"/>
      <c r="DI933" s="56"/>
      <c r="DJ933" s="56"/>
      <c r="DK933" s="56"/>
      <c r="DL933" s="56"/>
      <c r="DM933" s="56"/>
      <c r="DN933" s="56"/>
      <c r="DO933" s="56"/>
      <c r="DP933" s="56"/>
      <c r="DQ933" s="56"/>
      <c r="DR933" s="56"/>
      <c r="DS933" s="56"/>
      <c r="DT933" s="56"/>
      <c r="DU933" s="56"/>
      <c r="DV933" s="56"/>
      <c r="DW933" s="56"/>
      <c r="DX933" s="56"/>
      <c r="DY933" s="56"/>
      <c r="DZ933" s="56"/>
      <c r="EA933" s="56"/>
      <c r="EB933" s="56"/>
      <c r="EC933" s="56"/>
      <c r="ED933" s="56"/>
      <c r="EE933" s="56"/>
      <c r="EF933" s="56"/>
      <c r="EG933" s="56"/>
      <c r="EH933" s="56"/>
      <c r="EI933" s="56"/>
      <c r="EJ933" s="56"/>
      <c r="EK933" s="56"/>
      <c r="EL933" s="56"/>
      <c r="EM933" s="56"/>
      <c r="EN933" s="56"/>
      <c r="EO933" s="56"/>
      <c r="EP933" s="56"/>
      <c r="EQ933" s="56"/>
      <c r="ER933" s="56"/>
      <c r="ES933" s="56"/>
      <c r="ET933" s="56"/>
      <c r="EU933" s="56"/>
      <c r="EV933" s="56"/>
      <c r="EW933" s="56"/>
      <c r="EX933" s="56"/>
      <c r="EY933" s="56"/>
      <c r="EZ933" s="56"/>
      <c r="FA933" s="56"/>
      <c r="FB933" s="56"/>
      <c r="FC933" s="56"/>
      <c r="FD933" s="56"/>
      <c r="FE933" s="56"/>
      <c r="FF933" s="56"/>
      <c r="FG933" s="56"/>
      <c r="FH933" s="56"/>
      <c r="FI933" s="56"/>
      <c r="FJ933" s="56"/>
      <c r="FK933" s="56"/>
      <c r="FL933" s="56"/>
      <c r="FM933" s="56"/>
      <c r="FN933" s="56"/>
      <c r="FO933" s="56"/>
      <c r="FP933" s="56"/>
      <c r="FQ933" s="56"/>
      <c r="FR933" s="56"/>
      <c r="FS933" s="56"/>
      <c r="FT933" s="56"/>
      <c r="FU933" s="56"/>
      <c r="FV933" s="56"/>
      <c r="FW933" s="56"/>
      <c r="FX933" s="56"/>
      <c r="FY933" s="56"/>
      <c r="FZ933" s="56"/>
      <c r="GA933" s="56"/>
      <c r="GB933" s="56"/>
      <c r="GC933" s="56"/>
      <c r="GD933" s="56"/>
      <c r="GE933" s="56"/>
      <c r="GF933" s="56"/>
      <c r="GG933" s="56"/>
      <c r="GH933" s="56"/>
      <c r="GI933" s="56"/>
      <c r="GJ933" s="56"/>
      <c r="GK933" s="56"/>
      <c r="GL933" s="56"/>
      <c r="GM933" s="56"/>
      <c r="GN933" s="56"/>
      <c r="GO933" s="56"/>
      <c r="GP933" s="56"/>
      <c r="GQ933" s="56"/>
      <c r="GR933" s="56"/>
      <c r="GS933" s="56"/>
      <c r="GT933" s="56"/>
      <c r="GU933" s="56"/>
      <c r="GV933" s="56"/>
      <c r="GW933" s="56"/>
      <c r="GX933" s="56"/>
      <c r="GY933" s="56"/>
      <c r="GZ933" s="56"/>
      <c r="HA933" s="56"/>
      <c r="HB933" s="56"/>
      <c r="HC933" s="56"/>
      <c r="HD933" s="56"/>
      <c r="HE933" s="56"/>
      <c r="HF933" s="56"/>
      <c r="HG933" s="56"/>
      <c r="HH933" s="56"/>
      <c r="HI933" s="56"/>
      <c r="HJ933" s="56"/>
      <c r="HK933" s="56"/>
      <c r="HL933" s="56"/>
      <c r="HM933" s="56"/>
      <c r="HN933" s="56"/>
      <c r="HO933" s="56"/>
      <c r="HP933" s="56"/>
      <c r="HQ933" s="56"/>
      <c r="HR933" s="56"/>
      <c r="HS933" s="56"/>
      <c r="HT933" s="56"/>
      <c r="HU933" s="56"/>
      <c r="HV933" s="56"/>
      <c r="HW933" s="56"/>
      <c r="HX933" s="56"/>
      <c r="HY933" s="56"/>
      <c r="HZ933" s="56"/>
      <c r="IA933" s="56"/>
      <c r="IB933" s="56"/>
      <c r="IC933" s="56"/>
      <c r="ID933" s="56"/>
      <c r="IE933" s="56"/>
      <c r="IF933" s="56"/>
      <c r="IG933" s="56"/>
      <c r="IH933" s="56"/>
      <c r="II933" s="56"/>
    </row>
    <row r="934" spans="3:243" x14ac:dyDescent="0.25">
      <c r="C934" s="56"/>
      <c r="D934" s="56"/>
      <c r="E934" s="56"/>
      <c r="F934" s="354"/>
      <c r="G934" s="354"/>
      <c r="H934" s="56"/>
      <c r="I934" s="56"/>
      <c r="J934" s="56"/>
      <c r="K934" s="56"/>
      <c r="L934" s="56"/>
      <c r="M934" s="598"/>
      <c r="N934" s="56"/>
      <c r="O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c r="BY934" s="56"/>
      <c r="BZ934" s="56"/>
      <c r="CA934" s="56"/>
      <c r="CB934" s="56"/>
      <c r="CC934" s="56"/>
      <c r="CD934" s="56"/>
      <c r="CE934" s="56"/>
      <c r="CF934" s="56"/>
      <c r="CG934" s="56"/>
      <c r="CH934" s="56"/>
      <c r="CI934" s="56"/>
      <c r="CJ934" s="56"/>
      <c r="CK934" s="56"/>
      <c r="CL934" s="56"/>
      <c r="CM934" s="56"/>
      <c r="CN934" s="56"/>
      <c r="CO934" s="56"/>
      <c r="CP934" s="56"/>
      <c r="CQ934" s="56"/>
      <c r="CR934" s="56"/>
      <c r="CS934" s="56"/>
      <c r="CT934" s="56"/>
      <c r="CU934" s="56"/>
      <c r="CV934" s="56"/>
      <c r="CW934" s="56"/>
      <c r="CX934" s="56"/>
      <c r="CY934" s="56"/>
      <c r="CZ934" s="56"/>
      <c r="DA934" s="56"/>
      <c r="DB934" s="56"/>
      <c r="DC934" s="56"/>
      <c r="DD934" s="56"/>
      <c r="DE934" s="56"/>
      <c r="DF934" s="56"/>
      <c r="DG934" s="56"/>
      <c r="DH934" s="56"/>
      <c r="DI934" s="56"/>
      <c r="DJ934" s="56"/>
      <c r="DK934" s="56"/>
      <c r="DL934" s="56"/>
      <c r="DM934" s="56"/>
      <c r="DN934" s="56"/>
      <c r="DO934" s="56"/>
      <c r="DP934" s="56"/>
      <c r="DQ934" s="56"/>
      <c r="DR934" s="56"/>
      <c r="DS934" s="56"/>
      <c r="DT934" s="56"/>
      <c r="DU934" s="56"/>
      <c r="DV934" s="56"/>
      <c r="DW934" s="56"/>
      <c r="DX934" s="56"/>
      <c r="DY934" s="56"/>
      <c r="DZ934" s="56"/>
      <c r="EA934" s="56"/>
      <c r="EB934" s="56"/>
      <c r="EC934" s="56"/>
      <c r="ED934" s="56"/>
      <c r="EE934" s="56"/>
      <c r="EF934" s="56"/>
      <c r="EG934" s="56"/>
      <c r="EH934" s="56"/>
      <c r="EI934" s="56"/>
      <c r="EJ934" s="56"/>
      <c r="EK934" s="56"/>
      <c r="EL934" s="56"/>
      <c r="EM934" s="56"/>
      <c r="EN934" s="56"/>
      <c r="EO934" s="56"/>
      <c r="EP934" s="56"/>
      <c r="EQ934" s="56"/>
      <c r="ER934" s="56"/>
      <c r="ES934" s="56"/>
      <c r="ET934" s="56"/>
      <c r="EU934" s="56"/>
      <c r="EV934" s="56"/>
      <c r="EW934" s="56"/>
      <c r="EX934" s="56"/>
      <c r="EY934" s="56"/>
      <c r="EZ934" s="56"/>
      <c r="FA934" s="56"/>
      <c r="FB934" s="56"/>
      <c r="FC934" s="56"/>
      <c r="FD934" s="56"/>
      <c r="FE934" s="56"/>
      <c r="FF934" s="56"/>
      <c r="FG934" s="56"/>
      <c r="FH934" s="56"/>
      <c r="FI934" s="56"/>
      <c r="FJ934" s="56"/>
      <c r="FK934" s="56"/>
      <c r="FL934" s="56"/>
      <c r="FM934" s="56"/>
      <c r="FN934" s="56"/>
      <c r="FO934" s="56"/>
      <c r="FP934" s="56"/>
      <c r="FQ934" s="56"/>
      <c r="FR934" s="56"/>
      <c r="FS934" s="56"/>
      <c r="FT934" s="56"/>
      <c r="FU934" s="56"/>
      <c r="FV934" s="56"/>
      <c r="FW934" s="56"/>
      <c r="FX934" s="56"/>
      <c r="FY934" s="56"/>
      <c r="FZ934" s="56"/>
      <c r="GA934" s="56"/>
      <c r="GB934" s="56"/>
      <c r="GC934" s="56"/>
      <c r="GD934" s="56"/>
      <c r="GE934" s="56"/>
      <c r="GF934" s="56"/>
      <c r="GG934" s="56"/>
      <c r="GH934" s="56"/>
      <c r="GI934" s="56"/>
      <c r="GJ934" s="56"/>
      <c r="GK934" s="56"/>
      <c r="GL934" s="56"/>
      <c r="GM934" s="56"/>
      <c r="GN934" s="56"/>
      <c r="GO934" s="56"/>
      <c r="GP934" s="56"/>
      <c r="GQ934" s="56"/>
      <c r="GR934" s="56"/>
      <c r="GS934" s="56"/>
      <c r="GT934" s="56"/>
      <c r="GU934" s="56"/>
      <c r="GV934" s="56"/>
      <c r="GW934" s="56"/>
      <c r="GX934" s="56"/>
      <c r="GY934" s="56"/>
      <c r="GZ934" s="56"/>
      <c r="HA934" s="56"/>
      <c r="HB934" s="56"/>
      <c r="HC934" s="56"/>
      <c r="HD934" s="56"/>
      <c r="HE934" s="56"/>
      <c r="HF934" s="56"/>
      <c r="HG934" s="56"/>
      <c r="HH934" s="56"/>
      <c r="HI934" s="56"/>
      <c r="HJ934" s="56"/>
      <c r="HK934" s="56"/>
      <c r="HL934" s="56"/>
      <c r="HM934" s="56"/>
      <c r="HN934" s="56"/>
      <c r="HO934" s="56"/>
      <c r="HP934" s="56"/>
      <c r="HQ934" s="56"/>
      <c r="HR934" s="56"/>
      <c r="HS934" s="56"/>
      <c r="HT934" s="56"/>
      <c r="HU934" s="56"/>
      <c r="HV934" s="56"/>
      <c r="HW934" s="56"/>
      <c r="HX934" s="56"/>
      <c r="HY934" s="56"/>
      <c r="HZ934" s="56"/>
      <c r="IA934" s="56"/>
      <c r="IB934" s="56"/>
      <c r="IC934" s="56"/>
      <c r="ID934" s="56"/>
      <c r="IE934" s="56"/>
      <c r="IF934" s="56"/>
      <c r="IG934" s="56"/>
      <c r="IH934" s="56"/>
      <c r="II934" s="56"/>
    </row>
    <row r="935" spans="3:243" x14ac:dyDescent="0.25">
      <c r="C935" s="56"/>
      <c r="D935" s="56"/>
      <c r="E935" s="56"/>
      <c r="F935" s="354"/>
      <c r="G935" s="354"/>
      <c r="H935" s="56"/>
      <c r="I935" s="56"/>
      <c r="J935" s="56"/>
      <c r="K935" s="56"/>
      <c r="L935" s="56"/>
      <c r="M935" s="598"/>
      <c r="N935" s="56"/>
      <c r="O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c r="BY935" s="56"/>
      <c r="BZ935" s="56"/>
      <c r="CA935" s="56"/>
      <c r="CB935" s="56"/>
      <c r="CC935" s="56"/>
      <c r="CD935" s="56"/>
      <c r="CE935" s="56"/>
      <c r="CF935" s="56"/>
      <c r="CG935" s="56"/>
      <c r="CH935" s="56"/>
      <c r="CI935" s="56"/>
      <c r="CJ935" s="56"/>
      <c r="CK935" s="56"/>
      <c r="CL935" s="56"/>
      <c r="CM935" s="56"/>
      <c r="CN935" s="56"/>
      <c r="CO935" s="56"/>
      <c r="CP935" s="56"/>
      <c r="CQ935" s="56"/>
      <c r="CR935" s="56"/>
      <c r="CS935" s="56"/>
      <c r="CT935" s="56"/>
      <c r="CU935" s="56"/>
      <c r="CV935" s="56"/>
      <c r="CW935" s="56"/>
      <c r="CX935" s="56"/>
      <c r="CY935" s="56"/>
      <c r="CZ935" s="56"/>
      <c r="DA935" s="56"/>
      <c r="DB935" s="56"/>
      <c r="DC935" s="56"/>
      <c r="DD935" s="56"/>
      <c r="DE935" s="56"/>
      <c r="DF935" s="56"/>
      <c r="DG935" s="56"/>
      <c r="DH935" s="56"/>
      <c r="DI935" s="56"/>
      <c r="DJ935" s="56"/>
      <c r="DK935" s="56"/>
      <c r="DL935" s="56"/>
      <c r="DM935" s="56"/>
      <c r="DN935" s="56"/>
      <c r="DO935" s="56"/>
      <c r="DP935" s="56"/>
      <c r="DQ935" s="56"/>
      <c r="DR935" s="56"/>
      <c r="DS935" s="56"/>
      <c r="DT935" s="56"/>
      <c r="DU935" s="56"/>
      <c r="DV935" s="56"/>
      <c r="DW935" s="56"/>
      <c r="DX935" s="56"/>
      <c r="DY935" s="56"/>
      <c r="DZ935" s="56"/>
      <c r="EA935" s="56"/>
      <c r="EB935" s="56"/>
      <c r="EC935" s="56"/>
      <c r="ED935" s="56"/>
      <c r="EE935" s="56"/>
      <c r="EF935" s="56"/>
      <c r="EG935" s="56"/>
      <c r="EH935" s="56"/>
      <c r="EI935" s="56"/>
      <c r="EJ935" s="56"/>
      <c r="EK935" s="56"/>
      <c r="EL935" s="56"/>
      <c r="EM935" s="56"/>
      <c r="EN935" s="56"/>
      <c r="EO935" s="56"/>
      <c r="EP935" s="56"/>
      <c r="EQ935" s="56"/>
      <c r="ER935" s="56"/>
      <c r="ES935" s="56"/>
      <c r="ET935" s="56"/>
      <c r="EU935" s="56"/>
      <c r="EV935" s="56"/>
      <c r="EW935" s="56"/>
      <c r="EX935" s="56"/>
      <c r="EY935" s="56"/>
      <c r="EZ935" s="56"/>
      <c r="FA935" s="56"/>
      <c r="FB935" s="56"/>
      <c r="FC935" s="56"/>
      <c r="FD935" s="56"/>
      <c r="FE935" s="56"/>
      <c r="FF935" s="56"/>
      <c r="FG935" s="56"/>
      <c r="FH935" s="56"/>
      <c r="FI935" s="56"/>
      <c r="FJ935" s="56"/>
      <c r="FK935" s="56"/>
      <c r="FL935" s="56"/>
      <c r="FM935" s="56"/>
      <c r="FN935" s="56"/>
      <c r="FO935" s="56"/>
      <c r="FP935" s="56"/>
      <c r="FQ935" s="56"/>
      <c r="FR935" s="56"/>
      <c r="FS935" s="56"/>
      <c r="FT935" s="56"/>
      <c r="FU935" s="56"/>
      <c r="FV935" s="56"/>
      <c r="FW935" s="56"/>
      <c r="FX935" s="56"/>
      <c r="FY935" s="56"/>
      <c r="FZ935" s="56"/>
      <c r="GA935" s="56"/>
      <c r="GB935" s="56"/>
      <c r="GC935" s="56"/>
      <c r="GD935" s="56"/>
      <c r="GE935" s="56"/>
      <c r="GF935" s="56"/>
      <c r="GG935" s="56"/>
      <c r="GH935" s="56"/>
      <c r="GI935" s="56"/>
      <c r="GJ935" s="56"/>
      <c r="GK935" s="56"/>
      <c r="GL935" s="56"/>
      <c r="GM935" s="56"/>
      <c r="GN935" s="56"/>
      <c r="GO935" s="56"/>
      <c r="GP935" s="56"/>
      <c r="GQ935" s="56"/>
      <c r="GR935" s="56"/>
      <c r="GS935" s="56"/>
      <c r="GT935" s="56"/>
      <c r="GU935" s="56"/>
      <c r="GV935" s="56"/>
      <c r="GW935" s="56"/>
      <c r="GX935" s="56"/>
      <c r="GY935" s="56"/>
      <c r="GZ935" s="56"/>
      <c r="HA935" s="56"/>
      <c r="HB935" s="56"/>
      <c r="HC935" s="56"/>
      <c r="HD935" s="56"/>
      <c r="HE935" s="56"/>
      <c r="HF935" s="56"/>
      <c r="HG935" s="56"/>
      <c r="HH935" s="56"/>
      <c r="HI935" s="56"/>
      <c r="HJ935" s="56"/>
      <c r="HK935" s="56"/>
      <c r="HL935" s="56"/>
      <c r="HM935" s="56"/>
      <c r="HN935" s="56"/>
      <c r="HO935" s="56"/>
      <c r="HP935" s="56"/>
      <c r="HQ935" s="56"/>
      <c r="HR935" s="56"/>
      <c r="HS935" s="56"/>
      <c r="HT935" s="56"/>
      <c r="HU935" s="56"/>
      <c r="HV935" s="56"/>
      <c r="HW935" s="56"/>
      <c r="HX935" s="56"/>
      <c r="HY935" s="56"/>
      <c r="HZ935" s="56"/>
      <c r="IA935" s="56"/>
      <c r="IB935" s="56"/>
      <c r="IC935" s="56"/>
      <c r="ID935" s="56"/>
      <c r="IE935" s="56"/>
      <c r="IF935" s="56"/>
      <c r="IG935" s="56"/>
      <c r="IH935" s="56"/>
      <c r="II935" s="56"/>
    </row>
    <row r="936" spans="3:243" x14ac:dyDescent="0.25">
      <c r="C936" s="56"/>
      <c r="D936" s="56"/>
      <c r="E936" s="56"/>
      <c r="F936" s="354"/>
      <c r="G936" s="354"/>
      <c r="H936" s="56"/>
      <c r="I936" s="56"/>
      <c r="J936" s="56"/>
      <c r="K936" s="56"/>
      <c r="L936" s="56"/>
      <c r="M936" s="598"/>
      <c r="N936" s="56"/>
      <c r="O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c r="BY936" s="56"/>
      <c r="BZ936" s="56"/>
      <c r="CA936" s="56"/>
      <c r="CB936" s="56"/>
      <c r="CC936" s="56"/>
      <c r="CD936" s="56"/>
      <c r="CE936" s="56"/>
      <c r="CF936" s="56"/>
      <c r="CG936" s="56"/>
      <c r="CH936" s="56"/>
      <c r="CI936" s="56"/>
      <c r="CJ936" s="56"/>
      <c r="CK936" s="56"/>
      <c r="CL936" s="56"/>
      <c r="CM936" s="56"/>
      <c r="CN936" s="56"/>
      <c r="CO936" s="56"/>
      <c r="CP936" s="56"/>
      <c r="CQ936" s="56"/>
      <c r="CR936" s="56"/>
      <c r="CS936" s="56"/>
      <c r="CT936" s="56"/>
      <c r="CU936" s="56"/>
      <c r="CV936" s="56"/>
      <c r="CW936" s="56"/>
      <c r="CX936" s="56"/>
      <c r="CY936" s="56"/>
      <c r="CZ936" s="56"/>
      <c r="DA936" s="56"/>
      <c r="DB936" s="56"/>
      <c r="DC936" s="56"/>
      <c r="DD936" s="56"/>
      <c r="DE936" s="56"/>
      <c r="DF936" s="56"/>
      <c r="DG936" s="56"/>
      <c r="DH936" s="56"/>
      <c r="DI936" s="56"/>
      <c r="DJ936" s="56"/>
      <c r="DK936" s="56"/>
      <c r="DL936" s="56"/>
      <c r="DM936" s="56"/>
      <c r="DN936" s="56"/>
      <c r="DO936" s="56"/>
      <c r="DP936" s="56"/>
      <c r="DQ936" s="56"/>
      <c r="DR936" s="56"/>
      <c r="DS936" s="56"/>
      <c r="DT936" s="56"/>
      <c r="DU936" s="56"/>
      <c r="DV936" s="56"/>
      <c r="DW936" s="56"/>
      <c r="DX936" s="56"/>
      <c r="DY936" s="56"/>
      <c r="DZ936" s="56"/>
      <c r="EA936" s="56"/>
      <c r="EB936" s="56"/>
      <c r="EC936" s="56"/>
      <c r="ED936" s="56"/>
      <c r="EE936" s="56"/>
      <c r="EF936" s="56"/>
      <c r="EG936" s="56"/>
      <c r="EH936" s="56"/>
      <c r="EI936" s="56"/>
      <c r="EJ936" s="56"/>
      <c r="EK936" s="56"/>
      <c r="EL936" s="56"/>
      <c r="EM936" s="56"/>
      <c r="EN936" s="56"/>
      <c r="EO936" s="56"/>
      <c r="EP936" s="56"/>
      <c r="EQ936" s="56"/>
      <c r="ER936" s="56"/>
      <c r="ES936" s="56"/>
      <c r="ET936" s="56"/>
      <c r="EU936" s="56"/>
      <c r="EV936" s="56"/>
      <c r="EW936" s="56"/>
      <c r="EX936" s="56"/>
      <c r="EY936" s="56"/>
      <c r="EZ936" s="56"/>
      <c r="FA936" s="56"/>
      <c r="FB936" s="56"/>
      <c r="FC936" s="56"/>
      <c r="FD936" s="56"/>
      <c r="FE936" s="56"/>
      <c r="FF936" s="56"/>
      <c r="FG936" s="56"/>
      <c r="FH936" s="56"/>
      <c r="FI936" s="56"/>
      <c r="FJ936" s="56"/>
      <c r="FK936" s="56"/>
      <c r="FL936" s="56"/>
      <c r="FM936" s="56"/>
      <c r="FN936" s="56"/>
      <c r="FO936" s="56"/>
      <c r="FP936" s="56"/>
      <c r="FQ936" s="56"/>
      <c r="FR936" s="56"/>
      <c r="FS936" s="56"/>
      <c r="FT936" s="56"/>
      <c r="FU936" s="56"/>
      <c r="FV936" s="56"/>
      <c r="FW936" s="56"/>
      <c r="FX936" s="56"/>
      <c r="FY936" s="56"/>
      <c r="FZ936" s="56"/>
      <c r="GA936" s="56"/>
      <c r="GB936" s="56"/>
      <c r="GC936" s="56"/>
      <c r="GD936" s="56"/>
      <c r="GE936" s="56"/>
      <c r="GF936" s="56"/>
      <c r="GG936" s="56"/>
      <c r="GH936" s="56"/>
      <c r="GI936" s="56"/>
      <c r="GJ936" s="56"/>
      <c r="GK936" s="56"/>
      <c r="GL936" s="56"/>
      <c r="GM936" s="56"/>
      <c r="GN936" s="56"/>
      <c r="GO936" s="56"/>
      <c r="GP936" s="56"/>
      <c r="GQ936" s="56"/>
      <c r="GR936" s="56"/>
      <c r="GS936" s="56"/>
      <c r="GT936" s="56"/>
      <c r="GU936" s="56"/>
      <c r="GV936" s="56"/>
      <c r="GW936" s="56"/>
      <c r="GX936" s="56"/>
      <c r="GY936" s="56"/>
      <c r="GZ936" s="56"/>
      <c r="HA936" s="56"/>
      <c r="HB936" s="56"/>
      <c r="HC936" s="56"/>
      <c r="HD936" s="56"/>
      <c r="HE936" s="56"/>
      <c r="HF936" s="56"/>
      <c r="HG936" s="56"/>
      <c r="HH936" s="56"/>
      <c r="HI936" s="56"/>
      <c r="HJ936" s="56"/>
      <c r="HK936" s="56"/>
      <c r="HL936" s="56"/>
      <c r="HM936" s="56"/>
      <c r="HN936" s="56"/>
      <c r="HO936" s="56"/>
      <c r="HP936" s="56"/>
      <c r="HQ936" s="56"/>
      <c r="HR936" s="56"/>
      <c r="HS936" s="56"/>
      <c r="HT936" s="56"/>
      <c r="HU936" s="56"/>
      <c r="HV936" s="56"/>
      <c r="HW936" s="56"/>
      <c r="HX936" s="56"/>
      <c r="HY936" s="56"/>
      <c r="HZ936" s="56"/>
      <c r="IA936" s="56"/>
      <c r="IB936" s="56"/>
      <c r="IC936" s="56"/>
      <c r="ID936" s="56"/>
      <c r="IE936" s="56"/>
      <c r="IF936" s="56"/>
      <c r="IG936" s="56"/>
      <c r="IH936" s="56"/>
      <c r="II936" s="56"/>
    </row>
    <row r="937" spans="3:243" x14ac:dyDescent="0.25">
      <c r="C937" s="56"/>
      <c r="D937" s="56"/>
      <c r="E937" s="56"/>
      <c r="F937" s="354"/>
      <c r="G937" s="354"/>
      <c r="H937" s="56"/>
      <c r="I937" s="56"/>
      <c r="J937" s="56"/>
      <c r="K937" s="56"/>
      <c r="L937" s="56"/>
      <c r="M937" s="598"/>
      <c r="N937" s="56"/>
      <c r="O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c r="BY937" s="56"/>
      <c r="BZ937" s="56"/>
      <c r="CA937" s="56"/>
      <c r="CB937" s="56"/>
      <c r="CC937" s="56"/>
      <c r="CD937" s="56"/>
      <c r="CE937" s="56"/>
      <c r="CF937" s="56"/>
      <c r="CG937" s="56"/>
      <c r="CH937" s="56"/>
      <c r="CI937" s="56"/>
      <c r="CJ937" s="56"/>
      <c r="CK937" s="56"/>
      <c r="CL937" s="56"/>
      <c r="CM937" s="56"/>
      <c r="CN937" s="56"/>
      <c r="CO937" s="56"/>
      <c r="CP937" s="56"/>
      <c r="CQ937" s="56"/>
      <c r="CR937" s="56"/>
      <c r="CS937" s="56"/>
      <c r="CT937" s="56"/>
      <c r="CU937" s="56"/>
      <c r="CV937" s="56"/>
      <c r="CW937" s="56"/>
      <c r="CX937" s="56"/>
      <c r="CY937" s="56"/>
      <c r="CZ937" s="56"/>
      <c r="DA937" s="56"/>
      <c r="DB937" s="56"/>
      <c r="DC937" s="56"/>
      <c r="DD937" s="56"/>
      <c r="DE937" s="56"/>
      <c r="DF937" s="56"/>
      <c r="DG937" s="56"/>
      <c r="DH937" s="56"/>
      <c r="DI937" s="56"/>
      <c r="DJ937" s="56"/>
      <c r="DK937" s="56"/>
      <c r="DL937" s="56"/>
      <c r="DM937" s="56"/>
      <c r="DN937" s="56"/>
      <c r="DO937" s="56"/>
      <c r="DP937" s="56"/>
      <c r="DQ937" s="56"/>
      <c r="DR937" s="56"/>
      <c r="DS937" s="56"/>
      <c r="DT937" s="56"/>
      <c r="DU937" s="56"/>
      <c r="DV937" s="56"/>
      <c r="DW937" s="56"/>
      <c r="DX937" s="56"/>
      <c r="DY937" s="56"/>
      <c r="DZ937" s="56"/>
      <c r="EA937" s="56"/>
      <c r="EB937" s="56"/>
      <c r="EC937" s="56"/>
      <c r="ED937" s="56"/>
      <c r="EE937" s="56"/>
      <c r="EF937" s="56"/>
      <c r="EG937" s="56"/>
      <c r="EH937" s="56"/>
      <c r="EI937" s="56"/>
      <c r="EJ937" s="56"/>
      <c r="EK937" s="56"/>
      <c r="EL937" s="56"/>
      <c r="EM937" s="56"/>
      <c r="EN937" s="56"/>
      <c r="EO937" s="56"/>
      <c r="EP937" s="56"/>
      <c r="EQ937" s="56"/>
      <c r="ER937" s="56"/>
      <c r="ES937" s="56"/>
      <c r="ET937" s="56"/>
      <c r="EU937" s="56"/>
      <c r="EV937" s="56"/>
      <c r="EW937" s="56"/>
      <c r="EX937" s="56"/>
      <c r="EY937" s="56"/>
      <c r="EZ937" s="56"/>
      <c r="FA937" s="56"/>
      <c r="FB937" s="56"/>
      <c r="FC937" s="56"/>
      <c r="FD937" s="56"/>
      <c r="FE937" s="56"/>
      <c r="FF937" s="56"/>
      <c r="FG937" s="56"/>
      <c r="FH937" s="56"/>
      <c r="FI937" s="56"/>
      <c r="FJ937" s="56"/>
      <c r="FK937" s="56"/>
      <c r="FL937" s="56"/>
      <c r="FM937" s="56"/>
      <c r="FN937" s="56"/>
      <c r="FO937" s="56"/>
      <c r="FP937" s="56"/>
      <c r="FQ937" s="56"/>
      <c r="FR937" s="56"/>
      <c r="FS937" s="56"/>
      <c r="FT937" s="56"/>
      <c r="FU937" s="56"/>
      <c r="FV937" s="56"/>
      <c r="FW937" s="56"/>
      <c r="FX937" s="56"/>
      <c r="FY937" s="56"/>
      <c r="FZ937" s="56"/>
      <c r="GA937" s="56"/>
      <c r="GB937" s="56"/>
      <c r="GC937" s="56"/>
      <c r="GD937" s="56"/>
      <c r="GE937" s="56"/>
      <c r="GF937" s="56"/>
      <c r="GG937" s="56"/>
      <c r="GH937" s="56"/>
      <c r="GI937" s="56"/>
      <c r="GJ937" s="56"/>
      <c r="GK937" s="56"/>
      <c r="GL937" s="56"/>
      <c r="GM937" s="56"/>
      <c r="GN937" s="56"/>
      <c r="GO937" s="56"/>
      <c r="GP937" s="56"/>
      <c r="GQ937" s="56"/>
      <c r="GR937" s="56"/>
      <c r="GS937" s="56"/>
      <c r="GT937" s="56"/>
      <c r="GU937" s="56"/>
      <c r="GV937" s="56"/>
      <c r="GW937" s="56"/>
      <c r="GX937" s="56"/>
      <c r="GY937" s="56"/>
      <c r="GZ937" s="56"/>
      <c r="HA937" s="56"/>
      <c r="HB937" s="56"/>
      <c r="HC937" s="56"/>
      <c r="HD937" s="56"/>
      <c r="HE937" s="56"/>
      <c r="HF937" s="56"/>
      <c r="HG937" s="56"/>
      <c r="HH937" s="56"/>
      <c r="HI937" s="56"/>
      <c r="HJ937" s="56"/>
      <c r="HK937" s="56"/>
      <c r="HL937" s="56"/>
      <c r="HM937" s="56"/>
      <c r="HN937" s="56"/>
      <c r="HO937" s="56"/>
      <c r="HP937" s="56"/>
      <c r="HQ937" s="56"/>
      <c r="HR937" s="56"/>
      <c r="HS937" s="56"/>
      <c r="HT937" s="56"/>
      <c r="HU937" s="56"/>
      <c r="HV937" s="56"/>
      <c r="HW937" s="56"/>
      <c r="HX937" s="56"/>
      <c r="HY937" s="56"/>
      <c r="HZ937" s="56"/>
      <c r="IA937" s="56"/>
      <c r="IB937" s="56"/>
      <c r="IC937" s="56"/>
      <c r="ID937" s="56"/>
      <c r="IE937" s="56"/>
      <c r="IF937" s="56"/>
      <c r="IG937" s="56"/>
      <c r="IH937" s="56"/>
      <c r="II937" s="56"/>
    </row>
    <row r="938" spans="3:243" x14ac:dyDescent="0.25">
      <c r="C938" s="56"/>
      <c r="D938" s="56"/>
      <c r="E938" s="56"/>
      <c r="F938" s="354"/>
      <c r="G938" s="354"/>
      <c r="H938" s="56"/>
      <c r="I938" s="56"/>
      <c r="J938" s="56"/>
      <c r="K938" s="56"/>
      <c r="L938" s="56"/>
      <c r="M938" s="598"/>
      <c r="N938" s="56"/>
      <c r="O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c r="BV938" s="56"/>
      <c r="BW938" s="56"/>
      <c r="BX938" s="56"/>
      <c r="BY938" s="56"/>
      <c r="BZ938" s="56"/>
      <c r="CA938" s="56"/>
      <c r="CB938" s="56"/>
      <c r="CC938" s="56"/>
      <c r="CD938" s="56"/>
      <c r="CE938" s="56"/>
      <c r="CF938" s="56"/>
      <c r="CG938" s="56"/>
      <c r="CH938" s="56"/>
      <c r="CI938" s="56"/>
      <c r="CJ938" s="56"/>
      <c r="CK938" s="56"/>
      <c r="CL938" s="56"/>
      <c r="CM938" s="56"/>
      <c r="CN938" s="56"/>
      <c r="CO938" s="56"/>
      <c r="CP938" s="56"/>
      <c r="CQ938" s="56"/>
      <c r="CR938" s="56"/>
      <c r="CS938" s="56"/>
      <c r="CT938" s="56"/>
      <c r="CU938" s="56"/>
      <c r="CV938" s="56"/>
      <c r="CW938" s="56"/>
      <c r="CX938" s="56"/>
      <c r="CY938" s="56"/>
      <c r="CZ938" s="56"/>
      <c r="DA938" s="56"/>
      <c r="DB938" s="56"/>
      <c r="DC938" s="56"/>
      <c r="DD938" s="56"/>
      <c r="DE938" s="56"/>
      <c r="DF938" s="56"/>
      <c r="DG938" s="56"/>
      <c r="DH938" s="56"/>
      <c r="DI938" s="56"/>
      <c r="DJ938" s="56"/>
      <c r="DK938" s="56"/>
      <c r="DL938" s="56"/>
      <c r="DM938" s="56"/>
      <c r="DN938" s="56"/>
      <c r="DO938" s="56"/>
      <c r="DP938" s="56"/>
      <c r="DQ938" s="56"/>
      <c r="DR938" s="56"/>
      <c r="DS938" s="56"/>
      <c r="DT938" s="56"/>
      <c r="DU938" s="56"/>
      <c r="DV938" s="56"/>
      <c r="DW938" s="56"/>
      <c r="DX938" s="56"/>
      <c r="DY938" s="56"/>
      <c r="DZ938" s="56"/>
      <c r="EA938" s="56"/>
      <c r="EB938" s="56"/>
      <c r="EC938" s="56"/>
      <c r="ED938" s="56"/>
      <c r="EE938" s="56"/>
      <c r="EF938" s="56"/>
      <c r="EG938" s="56"/>
      <c r="EH938" s="56"/>
      <c r="EI938" s="56"/>
      <c r="EJ938" s="56"/>
      <c r="EK938" s="56"/>
      <c r="EL938" s="56"/>
      <c r="EM938" s="56"/>
      <c r="EN938" s="56"/>
      <c r="EO938" s="56"/>
      <c r="EP938" s="56"/>
      <c r="EQ938" s="56"/>
      <c r="ER938" s="56"/>
      <c r="ES938" s="56"/>
      <c r="ET938" s="56"/>
      <c r="EU938" s="56"/>
      <c r="EV938" s="56"/>
      <c r="EW938" s="56"/>
      <c r="EX938" s="56"/>
      <c r="EY938" s="56"/>
      <c r="EZ938" s="56"/>
      <c r="FA938" s="56"/>
      <c r="FB938" s="56"/>
      <c r="FC938" s="56"/>
      <c r="FD938" s="56"/>
      <c r="FE938" s="56"/>
      <c r="FF938" s="56"/>
      <c r="FG938" s="56"/>
      <c r="FH938" s="56"/>
      <c r="FI938" s="56"/>
      <c r="FJ938" s="56"/>
      <c r="FK938" s="56"/>
      <c r="FL938" s="56"/>
      <c r="FM938" s="56"/>
      <c r="FN938" s="56"/>
      <c r="FO938" s="56"/>
      <c r="FP938" s="56"/>
      <c r="FQ938" s="56"/>
      <c r="FR938" s="56"/>
      <c r="FS938" s="56"/>
      <c r="FT938" s="56"/>
      <c r="FU938" s="56"/>
      <c r="FV938" s="56"/>
      <c r="FW938" s="56"/>
      <c r="FX938" s="56"/>
      <c r="FY938" s="56"/>
      <c r="FZ938" s="56"/>
      <c r="GA938" s="56"/>
      <c r="GB938" s="56"/>
      <c r="GC938" s="56"/>
      <c r="GD938" s="56"/>
      <c r="GE938" s="56"/>
      <c r="GF938" s="56"/>
      <c r="GG938" s="56"/>
      <c r="GH938" s="56"/>
      <c r="GI938" s="56"/>
      <c r="GJ938" s="56"/>
      <c r="GK938" s="56"/>
      <c r="GL938" s="56"/>
      <c r="GM938" s="56"/>
      <c r="GN938" s="56"/>
      <c r="GO938" s="56"/>
      <c r="GP938" s="56"/>
      <c r="GQ938" s="56"/>
      <c r="GR938" s="56"/>
      <c r="GS938" s="56"/>
      <c r="GT938" s="56"/>
      <c r="GU938" s="56"/>
      <c r="GV938" s="56"/>
      <c r="GW938" s="56"/>
      <c r="GX938" s="56"/>
      <c r="GY938" s="56"/>
      <c r="GZ938" s="56"/>
      <c r="HA938" s="56"/>
      <c r="HB938" s="56"/>
      <c r="HC938" s="56"/>
      <c r="HD938" s="56"/>
      <c r="HE938" s="56"/>
      <c r="HF938" s="56"/>
      <c r="HG938" s="56"/>
      <c r="HH938" s="56"/>
      <c r="HI938" s="56"/>
      <c r="HJ938" s="56"/>
      <c r="HK938" s="56"/>
      <c r="HL938" s="56"/>
      <c r="HM938" s="56"/>
      <c r="HN938" s="56"/>
      <c r="HO938" s="56"/>
      <c r="HP938" s="56"/>
      <c r="HQ938" s="56"/>
      <c r="HR938" s="56"/>
      <c r="HS938" s="56"/>
      <c r="HT938" s="56"/>
      <c r="HU938" s="56"/>
      <c r="HV938" s="56"/>
      <c r="HW938" s="56"/>
      <c r="HX938" s="56"/>
      <c r="HY938" s="56"/>
      <c r="HZ938" s="56"/>
      <c r="IA938" s="56"/>
      <c r="IB938" s="56"/>
      <c r="IC938" s="56"/>
      <c r="ID938" s="56"/>
      <c r="IE938" s="56"/>
      <c r="IF938" s="56"/>
      <c r="IG938" s="56"/>
      <c r="IH938" s="56"/>
      <c r="II938" s="56"/>
    </row>
    <row r="939" spans="3:243" x14ac:dyDescent="0.25">
      <c r="C939" s="56"/>
      <c r="D939" s="56"/>
      <c r="E939" s="56"/>
      <c r="F939" s="354"/>
      <c r="G939" s="354"/>
      <c r="H939" s="56"/>
      <c r="I939" s="56"/>
      <c r="J939" s="56"/>
      <c r="K939" s="56"/>
      <c r="L939" s="56"/>
      <c r="M939" s="598"/>
      <c r="N939" s="56"/>
      <c r="O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c r="BY939" s="56"/>
      <c r="BZ939" s="56"/>
      <c r="CA939" s="56"/>
      <c r="CB939" s="56"/>
      <c r="CC939" s="56"/>
      <c r="CD939" s="56"/>
      <c r="CE939" s="56"/>
      <c r="CF939" s="56"/>
      <c r="CG939" s="56"/>
      <c r="CH939" s="56"/>
      <c r="CI939" s="56"/>
      <c r="CJ939" s="56"/>
      <c r="CK939" s="56"/>
      <c r="CL939" s="56"/>
      <c r="CM939" s="56"/>
      <c r="CN939" s="56"/>
      <c r="CO939" s="56"/>
      <c r="CP939" s="56"/>
      <c r="CQ939" s="56"/>
      <c r="CR939" s="56"/>
      <c r="CS939" s="56"/>
      <c r="CT939" s="56"/>
      <c r="CU939" s="56"/>
      <c r="CV939" s="56"/>
      <c r="CW939" s="56"/>
      <c r="CX939" s="56"/>
      <c r="CY939" s="56"/>
      <c r="CZ939" s="56"/>
      <c r="DA939" s="56"/>
      <c r="DB939" s="56"/>
      <c r="DC939" s="56"/>
      <c r="DD939" s="56"/>
      <c r="DE939" s="56"/>
      <c r="DF939" s="56"/>
      <c r="DG939" s="56"/>
      <c r="DH939" s="56"/>
      <c r="DI939" s="56"/>
      <c r="DJ939" s="56"/>
      <c r="DK939" s="56"/>
      <c r="DL939" s="56"/>
      <c r="DM939" s="56"/>
      <c r="DN939" s="56"/>
      <c r="DO939" s="56"/>
      <c r="DP939" s="56"/>
      <c r="DQ939" s="56"/>
      <c r="DR939" s="56"/>
      <c r="DS939" s="56"/>
      <c r="DT939" s="56"/>
      <c r="DU939" s="56"/>
      <c r="DV939" s="56"/>
      <c r="DW939" s="56"/>
      <c r="DX939" s="56"/>
      <c r="DY939" s="56"/>
      <c r="DZ939" s="56"/>
      <c r="EA939" s="56"/>
      <c r="EB939" s="56"/>
      <c r="EC939" s="56"/>
      <c r="ED939" s="56"/>
      <c r="EE939" s="56"/>
      <c r="EF939" s="56"/>
      <c r="EG939" s="56"/>
      <c r="EH939" s="56"/>
      <c r="EI939" s="56"/>
      <c r="EJ939" s="56"/>
      <c r="EK939" s="56"/>
      <c r="EL939" s="56"/>
      <c r="EM939" s="56"/>
      <c r="EN939" s="56"/>
      <c r="EO939" s="56"/>
      <c r="EP939" s="56"/>
      <c r="EQ939" s="56"/>
      <c r="ER939" s="56"/>
      <c r="ES939" s="56"/>
      <c r="ET939" s="56"/>
      <c r="EU939" s="56"/>
      <c r="EV939" s="56"/>
      <c r="EW939" s="56"/>
      <c r="EX939" s="56"/>
      <c r="EY939" s="56"/>
      <c r="EZ939" s="56"/>
      <c r="FA939" s="56"/>
      <c r="FB939" s="56"/>
      <c r="FC939" s="56"/>
      <c r="FD939" s="56"/>
      <c r="FE939" s="56"/>
      <c r="FF939" s="56"/>
      <c r="FG939" s="56"/>
      <c r="FH939" s="56"/>
      <c r="FI939" s="56"/>
      <c r="FJ939" s="56"/>
      <c r="FK939" s="56"/>
      <c r="FL939" s="56"/>
      <c r="FM939" s="56"/>
      <c r="FN939" s="56"/>
      <c r="FO939" s="56"/>
      <c r="FP939" s="56"/>
      <c r="FQ939" s="56"/>
      <c r="FR939" s="56"/>
      <c r="FS939" s="56"/>
      <c r="FT939" s="56"/>
      <c r="FU939" s="56"/>
      <c r="FV939" s="56"/>
      <c r="FW939" s="56"/>
      <c r="FX939" s="56"/>
      <c r="FY939" s="56"/>
      <c r="FZ939" s="56"/>
      <c r="GA939" s="56"/>
      <c r="GB939" s="56"/>
      <c r="GC939" s="56"/>
      <c r="GD939" s="56"/>
      <c r="GE939" s="56"/>
      <c r="GF939" s="56"/>
      <c r="GG939" s="56"/>
      <c r="GH939" s="56"/>
      <c r="GI939" s="56"/>
      <c r="GJ939" s="56"/>
      <c r="GK939" s="56"/>
      <c r="GL939" s="56"/>
      <c r="GM939" s="56"/>
      <c r="GN939" s="56"/>
      <c r="GO939" s="56"/>
      <c r="GP939" s="56"/>
      <c r="GQ939" s="56"/>
      <c r="GR939" s="56"/>
      <c r="GS939" s="56"/>
      <c r="GT939" s="56"/>
      <c r="GU939" s="56"/>
      <c r="GV939" s="56"/>
      <c r="GW939" s="56"/>
      <c r="GX939" s="56"/>
      <c r="GY939" s="56"/>
      <c r="GZ939" s="56"/>
      <c r="HA939" s="56"/>
      <c r="HB939" s="56"/>
      <c r="HC939" s="56"/>
      <c r="HD939" s="56"/>
      <c r="HE939" s="56"/>
      <c r="HF939" s="56"/>
      <c r="HG939" s="56"/>
      <c r="HH939" s="56"/>
      <c r="HI939" s="56"/>
      <c r="HJ939" s="56"/>
      <c r="HK939" s="56"/>
      <c r="HL939" s="56"/>
      <c r="HM939" s="56"/>
      <c r="HN939" s="56"/>
      <c r="HO939" s="56"/>
      <c r="HP939" s="56"/>
      <c r="HQ939" s="56"/>
      <c r="HR939" s="56"/>
      <c r="HS939" s="56"/>
      <c r="HT939" s="56"/>
      <c r="HU939" s="56"/>
      <c r="HV939" s="56"/>
      <c r="HW939" s="56"/>
      <c r="HX939" s="56"/>
      <c r="HY939" s="56"/>
      <c r="HZ939" s="56"/>
      <c r="IA939" s="56"/>
      <c r="IB939" s="56"/>
      <c r="IC939" s="56"/>
      <c r="ID939" s="56"/>
      <c r="IE939" s="56"/>
      <c r="IF939" s="56"/>
      <c r="IG939" s="56"/>
      <c r="IH939" s="56"/>
      <c r="II939" s="56"/>
    </row>
    <row r="940" spans="3:243" x14ac:dyDescent="0.25">
      <c r="C940" s="56"/>
      <c r="D940" s="56"/>
      <c r="E940" s="56"/>
      <c r="F940" s="354"/>
      <c r="G940" s="354"/>
      <c r="H940" s="56"/>
      <c r="I940" s="56"/>
      <c r="J940" s="56"/>
      <c r="K940" s="56"/>
      <c r="L940" s="56"/>
      <c r="M940" s="598"/>
      <c r="N940" s="56"/>
      <c r="O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c r="BV940" s="56"/>
      <c r="BW940" s="56"/>
      <c r="BX940" s="56"/>
      <c r="BY940" s="56"/>
      <c r="BZ940" s="56"/>
      <c r="CA940" s="56"/>
      <c r="CB940" s="56"/>
      <c r="CC940" s="56"/>
      <c r="CD940" s="56"/>
      <c r="CE940" s="56"/>
      <c r="CF940" s="56"/>
      <c r="CG940" s="56"/>
      <c r="CH940" s="56"/>
      <c r="CI940" s="56"/>
      <c r="CJ940" s="56"/>
      <c r="CK940" s="56"/>
      <c r="CL940" s="56"/>
      <c r="CM940" s="56"/>
      <c r="CN940" s="56"/>
      <c r="CO940" s="56"/>
      <c r="CP940" s="56"/>
      <c r="CQ940" s="56"/>
      <c r="CR940" s="56"/>
      <c r="CS940" s="56"/>
      <c r="CT940" s="56"/>
      <c r="CU940" s="56"/>
      <c r="CV940" s="56"/>
      <c r="CW940" s="56"/>
      <c r="CX940" s="56"/>
      <c r="CY940" s="56"/>
      <c r="CZ940" s="56"/>
      <c r="DA940" s="56"/>
      <c r="DB940" s="56"/>
      <c r="DC940" s="56"/>
      <c r="DD940" s="56"/>
      <c r="DE940" s="56"/>
      <c r="DF940" s="56"/>
      <c r="DG940" s="56"/>
      <c r="DH940" s="56"/>
      <c r="DI940" s="56"/>
      <c r="DJ940" s="56"/>
      <c r="DK940" s="56"/>
      <c r="DL940" s="56"/>
      <c r="DM940" s="56"/>
      <c r="DN940" s="56"/>
      <c r="DO940" s="56"/>
      <c r="DP940" s="56"/>
      <c r="DQ940" s="56"/>
      <c r="DR940" s="56"/>
      <c r="DS940" s="56"/>
      <c r="DT940" s="56"/>
      <c r="DU940" s="56"/>
      <c r="DV940" s="56"/>
      <c r="DW940" s="56"/>
      <c r="DX940" s="56"/>
      <c r="DY940" s="56"/>
      <c r="DZ940" s="56"/>
      <c r="EA940" s="56"/>
      <c r="EB940" s="56"/>
      <c r="EC940" s="56"/>
      <c r="ED940" s="56"/>
      <c r="EE940" s="56"/>
      <c r="EF940" s="56"/>
      <c r="EG940" s="56"/>
      <c r="EH940" s="56"/>
      <c r="EI940" s="56"/>
      <c r="EJ940" s="56"/>
      <c r="EK940" s="56"/>
      <c r="EL940" s="56"/>
      <c r="EM940" s="56"/>
      <c r="EN940" s="56"/>
      <c r="EO940" s="56"/>
      <c r="EP940" s="56"/>
      <c r="EQ940" s="56"/>
      <c r="ER940" s="56"/>
      <c r="ES940" s="56"/>
      <c r="ET940" s="56"/>
      <c r="EU940" s="56"/>
      <c r="EV940" s="56"/>
      <c r="EW940" s="56"/>
      <c r="EX940" s="56"/>
      <c r="EY940" s="56"/>
      <c r="EZ940" s="56"/>
      <c r="FA940" s="56"/>
      <c r="FB940" s="56"/>
      <c r="FC940" s="56"/>
      <c r="FD940" s="56"/>
      <c r="FE940" s="56"/>
      <c r="FF940" s="56"/>
      <c r="FG940" s="56"/>
      <c r="FH940" s="56"/>
      <c r="FI940" s="56"/>
      <c r="FJ940" s="56"/>
      <c r="FK940" s="56"/>
      <c r="FL940" s="56"/>
      <c r="FM940" s="56"/>
      <c r="FN940" s="56"/>
      <c r="FO940" s="56"/>
      <c r="FP940" s="56"/>
      <c r="FQ940" s="56"/>
      <c r="FR940" s="56"/>
      <c r="FS940" s="56"/>
      <c r="FT940" s="56"/>
      <c r="FU940" s="56"/>
      <c r="FV940" s="56"/>
      <c r="FW940" s="56"/>
      <c r="FX940" s="56"/>
      <c r="FY940" s="56"/>
      <c r="FZ940" s="56"/>
      <c r="GA940" s="56"/>
      <c r="GB940" s="56"/>
      <c r="GC940" s="56"/>
      <c r="GD940" s="56"/>
      <c r="GE940" s="56"/>
      <c r="GF940" s="56"/>
      <c r="GG940" s="56"/>
      <c r="GH940" s="56"/>
      <c r="GI940" s="56"/>
      <c r="GJ940" s="56"/>
      <c r="GK940" s="56"/>
      <c r="GL940" s="56"/>
      <c r="GM940" s="56"/>
      <c r="GN940" s="56"/>
      <c r="GO940" s="56"/>
      <c r="GP940" s="56"/>
      <c r="GQ940" s="56"/>
      <c r="GR940" s="56"/>
      <c r="GS940" s="56"/>
      <c r="GT940" s="56"/>
      <c r="GU940" s="56"/>
      <c r="GV940" s="56"/>
      <c r="GW940" s="56"/>
      <c r="GX940" s="56"/>
      <c r="GY940" s="56"/>
      <c r="GZ940" s="56"/>
      <c r="HA940" s="56"/>
      <c r="HB940" s="56"/>
      <c r="HC940" s="56"/>
      <c r="HD940" s="56"/>
      <c r="HE940" s="56"/>
      <c r="HF940" s="56"/>
      <c r="HG940" s="56"/>
      <c r="HH940" s="56"/>
      <c r="HI940" s="56"/>
      <c r="HJ940" s="56"/>
      <c r="HK940" s="56"/>
      <c r="HL940" s="56"/>
      <c r="HM940" s="56"/>
      <c r="HN940" s="56"/>
      <c r="HO940" s="56"/>
      <c r="HP940" s="56"/>
      <c r="HQ940" s="56"/>
      <c r="HR940" s="56"/>
      <c r="HS940" s="56"/>
      <c r="HT940" s="56"/>
      <c r="HU940" s="56"/>
      <c r="HV940" s="56"/>
      <c r="HW940" s="56"/>
      <c r="HX940" s="56"/>
      <c r="HY940" s="56"/>
      <c r="HZ940" s="56"/>
      <c r="IA940" s="56"/>
      <c r="IB940" s="56"/>
      <c r="IC940" s="56"/>
      <c r="ID940" s="56"/>
      <c r="IE940" s="56"/>
      <c r="IF940" s="56"/>
      <c r="IG940" s="56"/>
      <c r="IH940" s="56"/>
      <c r="II940" s="56"/>
    </row>
    <row r="941" spans="3:243" x14ac:dyDescent="0.25">
      <c r="C941" s="56"/>
      <c r="D941" s="56"/>
      <c r="E941" s="56"/>
      <c r="F941" s="354"/>
      <c r="G941" s="354"/>
      <c r="H941" s="56"/>
      <c r="I941" s="56"/>
      <c r="J941" s="56"/>
      <c r="K941" s="56"/>
      <c r="L941" s="56"/>
      <c r="M941" s="598"/>
      <c r="N941" s="56"/>
      <c r="O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c r="BY941" s="56"/>
      <c r="BZ941" s="56"/>
      <c r="CA941" s="56"/>
      <c r="CB941" s="56"/>
      <c r="CC941" s="56"/>
      <c r="CD941" s="56"/>
      <c r="CE941" s="56"/>
      <c r="CF941" s="56"/>
      <c r="CG941" s="56"/>
      <c r="CH941" s="56"/>
      <c r="CI941" s="56"/>
      <c r="CJ941" s="56"/>
      <c r="CK941" s="56"/>
      <c r="CL941" s="56"/>
      <c r="CM941" s="56"/>
      <c r="CN941" s="56"/>
      <c r="CO941" s="56"/>
      <c r="CP941" s="56"/>
      <c r="CQ941" s="56"/>
      <c r="CR941" s="56"/>
      <c r="CS941" s="56"/>
      <c r="CT941" s="56"/>
      <c r="CU941" s="56"/>
      <c r="CV941" s="56"/>
      <c r="CW941" s="56"/>
      <c r="CX941" s="56"/>
      <c r="CY941" s="56"/>
      <c r="CZ941" s="56"/>
      <c r="DA941" s="56"/>
      <c r="DB941" s="56"/>
      <c r="DC941" s="56"/>
      <c r="DD941" s="56"/>
      <c r="DE941" s="56"/>
      <c r="DF941" s="56"/>
      <c r="DG941" s="56"/>
      <c r="DH941" s="56"/>
      <c r="DI941" s="56"/>
      <c r="DJ941" s="56"/>
      <c r="DK941" s="56"/>
      <c r="DL941" s="56"/>
      <c r="DM941" s="56"/>
      <c r="DN941" s="56"/>
      <c r="DO941" s="56"/>
      <c r="DP941" s="56"/>
      <c r="DQ941" s="56"/>
      <c r="DR941" s="56"/>
      <c r="DS941" s="56"/>
      <c r="DT941" s="56"/>
      <c r="DU941" s="56"/>
      <c r="DV941" s="56"/>
      <c r="DW941" s="56"/>
      <c r="DX941" s="56"/>
      <c r="DY941" s="56"/>
      <c r="DZ941" s="56"/>
      <c r="EA941" s="56"/>
      <c r="EB941" s="56"/>
      <c r="EC941" s="56"/>
      <c r="ED941" s="56"/>
      <c r="EE941" s="56"/>
      <c r="EF941" s="56"/>
      <c r="EG941" s="56"/>
      <c r="EH941" s="56"/>
      <c r="EI941" s="56"/>
      <c r="EJ941" s="56"/>
      <c r="EK941" s="56"/>
      <c r="EL941" s="56"/>
      <c r="EM941" s="56"/>
      <c r="EN941" s="56"/>
      <c r="EO941" s="56"/>
      <c r="EP941" s="56"/>
      <c r="EQ941" s="56"/>
      <c r="ER941" s="56"/>
      <c r="ES941" s="56"/>
      <c r="ET941" s="56"/>
      <c r="EU941" s="56"/>
      <c r="EV941" s="56"/>
      <c r="EW941" s="56"/>
      <c r="EX941" s="56"/>
      <c r="EY941" s="56"/>
      <c r="EZ941" s="56"/>
      <c r="FA941" s="56"/>
      <c r="FB941" s="56"/>
      <c r="FC941" s="56"/>
      <c r="FD941" s="56"/>
      <c r="FE941" s="56"/>
      <c r="FF941" s="56"/>
      <c r="FG941" s="56"/>
      <c r="FH941" s="56"/>
      <c r="FI941" s="56"/>
      <c r="FJ941" s="56"/>
      <c r="FK941" s="56"/>
      <c r="FL941" s="56"/>
      <c r="FM941" s="56"/>
      <c r="FN941" s="56"/>
      <c r="FO941" s="56"/>
      <c r="FP941" s="56"/>
      <c r="FQ941" s="56"/>
      <c r="FR941" s="56"/>
      <c r="FS941" s="56"/>
      <c r="FT941" s="56"/>
      <c r="FU941" s="56"/>
      <c r="FV941" s="56"/>
      <c r="FW941" s="56"/>
      <c r="FX941" s="56"/>
      <c r="FY941" s="56"/>
      <c r="FZ941" s="56"/>
      <c r="GA941" s="56"/>
      <c r="GB941" s="56"/>
      <c r="GC941" s="56"/>
      <c r="GD941" s="56"/>
      <c r="GE941" s="56"/>
      <c r="GF941" s="56"/>
      <c r="GG941" s="56"/>
      <c r="GH941" s="56"/>
      <c r="GI941" s="56"/>
      <c r="GJ941" s="56"/>
      <c r="GK941" s="56"/>
      <c r="GL941" s="56"/>
      <c r="GM941" s="56"/>
      <c r="GN941" s="56"/>
      <c r="GO941" s="56"/>
      <c r="GP941" s="56"/>
      <c r="GQ941" s="56"/>
      <c r="GR941" s="56"/>
      <c r="GS941" s="56"/>
      <c r="GT941" s="56"/>
      <c r="GU941" s="56"/>
      <c r="GV941" s="56"/>
      <c r="GW941" s="56"/>
      <c r="GX941" s="56"/>
      <c r="GY941" s="56"/>
      <c r="GZ941" s="56"/>
      <c r="HA941" s="56"/>
      <c r="HB941" s="56"/>
      <c r="HC941" s="56"/>
      <c r="HD941" s="56"/>
      <c r="HE941" s="56"/>
      <c r="HF941" s="56"/>
      <c r="HG941" s="56"/>
      <c r="HH941" s="56"/>
      <c r="HI941" s="56"/>
      <c r="HJ941" s="56"/>
      <c r="HK941" s="56"/>
      <c r="HL941" s="56"/>
      <c r="HM941" s="56"/>
      <c r="HN941" s="56"/>
      <c r="HO941" s="56"/>
      <c r="HP941" s="56"/>
      <c r="HQ941" s="56"/>
      <c r="HR941" s="56"/>
      <c r="HS941" s="56"/>
      <c r="HT941" s="56"/>
      <c r="HU941" s="56"/>
      <c r="HV941" s="56"/>
      <c r="HW941" s="56"/>
      <c r="HX941" s="56"/>
      <c r="HY941" s="56"/>
      <c r="HZ941" s="56"/>
      <c r="IA941" s="56"/>
      <c r="IB941" s="56"/>
      <c r="IC941" s="56"/>
      <c r="ID941" s="56"/>
      <c r="IE941" s="56"/>
      <c r="IF941" s="56"/>
      <c r="IG941" s="56"/>
      <c r="IH941" s="56"/>
      <c r="II941" s="56"/>
    </row>
    <row r="942" spans="3:243" x14ac:dyDescent="0.25">
      <c r="C942" s="56"/>
      <c r="D942" s="56"/>
      <c r="E942" s="56"/>
      <c r="F942" s="354"/>
      <c r="G942" s="354"/>
      <c r="H942" s="56"/>
      <c r="I942" s="56"/>
      <c r="J942" s="56"/>
      <c r="K942" s="56"/>
      <c r="L942" s="56"/>
      <c r="M942" s="598"/>
      <c r="N942" s="56"/>
      <c r="O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c r="BY942" s="56"/>
      <c r="BZ942" s="56"/>
      <c r="CA942" s="56"/>
      <c r="CB942" s="56"/>
      <c r="CC942" s="56"/>
      <c r="CD942" s="56"/>
      <c r="CE942" s="56"/>
      <c r="CF942" s="56"/>
      <c r="CG942" s="56"/>
      <c r="CH942" s="56"/>
      <c r="CI942" s="56"/>
      <c r="CJ942" s="56"/>
      <c r="CK942" s="56"/>
      <c r="CL942" s="56"/>
      <c r="CM942" s="56"/>
      <c r="CN942" s="56"/>
      <c r="CO942" s="56"/>
      <c r="CP942" s="56"/>
      <c r="CQ942" s="56"/>
      <c r="CR942" s="56"/>
      <c r="CS942" s="56"/>
      <c r="CT942" s="56"/>
      <c r="CU942" s="56"/>
      <c r="CV942" s="56"/>
      <c r="CW942" s="56"/>
      <c r="CX942" s="56"/>
      <c r="CY942" s="56"/>
      <c r="CZ942" s="56"/>
      <c r="DA942" s="56"/>
      <c r="DB942" s="56"/>
      <c r="DC942" s="56"/>
      <c r="DD942" s="56"/>
      <c r="DE942" s="56"/>
      <c r="DF942" s="56"/>
      <c r="DG942" s="56"/>
      <c r="DH942" s="56"/>
      <c r="DI942" s="56"/>
      <c r="DJ942" s="56"/>
      <c r="DK942" s="56"/>
      <c r="DL942" s="56"/>
      <c r="DM942" s="56"/>
      <c r="DN942" s="56"/>
      <c r="DO942" s="56"/>
      <c r="DP942" s="56"/>
      <c r="DQ942" s="56"/>
      <c r="DR942" s="56"/>
      <c r="DS942" s="56"/>
      <c r="DT942" s="56"/>
      <c r="DU942" s="56"/>
      <c r="DV942" s="56"/>
      <c r="DW942" s="56"/>
      <c r="DX942" s="56"/>
      <c r="DY942" s="56"/>
      <c r="DZ942" s="56"/>
      <c r="EA942" s="56"/>
      <c r="EB942" s="56"/>
      <c r="EC942" s="56"/>
      <c r="ED942" s="56"/>
      <c r="EE942" s="56"/>
      <c r="EF942" s="56"/>
      <c r="EG942" s="56"/>
      <c r="EH942" s="56"/>
      <c r="EI942" s="56"/>
      <c r="EJ942" s="56"/>
      <c r="EK942" s="56"/>
      <c r="EL942" s="56"/>
      <c r="EM942" s="56"/>
      <c r="EN942" s="56"/>
      <c r="EO942" s="56"/>
      <c r="EP942" s="56"/>
      <c r="EQ942" s="56"/>
      <c r="ER942" s="56"/>
      <c r="ES942" s="56"/>
      <c r="ET942" s="56"/>
      <c r="EU942" s="56"/>
      <c r="EV942" s="56"/>
      <c r="EW942" s="56"/>
      <c r="EX942" s="56"/>
      <c r="EY942" s="56"/>
      <c r="EZ942" s="56"/>
      <c r="FA942" s="56"/>
      <c r="FB942" s="56"/>
      <c r="FC942" s="56"/>
      <c r="FD942" s="56"/>
      <c r="FE942" s="56"/>
      <c r="FF942" s="56"/>
      <c r="FG942" s="56"/>
      <c r="FH942" s="56"/>
      <c r="FI942" s="56"/>
      <c r="FJ942" s="56"/>
      <c r="FK942" s="56"/>
      <c r="FL942" s="56"/>
      <c r="FM942" s="56"/>
      <c r="FN942" s="56"/>
      <c r="FO942" s="56"/>
      <c r="FP942" s="56"/>
      <c r="FQ942" s="56"/>
      <c r="FR942" s="56"/>
      <c r="FS942" s="56"/>
      <c r="FT942" s="56"/>
      <c r="FU942" s="56"/>
      <c r="FV942" s="56"/>
      <c r="FW942" s="56"/>
      <c r="FX942" s="56"/>
      <c r="FY942" s="56"/>
      <c r="FZ942" s="56"/>
      <c r="GA942" s="56"/>
      <c r="GB942" s="56"/>
      <c r="GC942" s="56"/>
      <c r="GD942" s="56"/>
      <c r="GE942" s="56"/>
      <c r="GF942" s="56"/>
      <c r="GG942" s="56"/>
      <c r="GH942" s="56"/>
      <c r="GI942" s="56"/>
      <c r="GJ942" s="56"/>
      <c r="GK942" s="56"/>
      <c r="GL942" s="56"/>
      <c r="GM942" s="56"/>
      <c r="GN942" s="56"/>
      <c r="GO942" s="56"/>
      <c r="GP942" s="56"/>
      <c r="GQ942" s="56"/>
      <c r="GR942" s="56"/>
      <c r="GS942" s="56"/>
      <c r="GT942" s="56"/>
      <c r="GU942" s="56"/>
      <c r="GV942" s="56"/>
      <c r="GW942" s="56"/>
      <c r="GX942" s="56"/>
      <c r="GY942" s="56"/>
      <c r="GZ942" s="56"/>
      <c r="HA942" s="56"/>
      <c r="HB942" s="56"/>
      <c r="HC942" s="56"/>
      <c r="HD942" s="56"/>
      <c r="HE942" s="56"/>
      <c r="HF942" s="56"/>
      <c r="HG942" s="56"/>
      <c r="HH942" s="56"/>
      <c r="HI942" s="56"/>
      <c r="HJ942" s="56"/>
      <c r="HK942" s="56"/>
      <c r="HL942" s="56"/>
      <c r="HM942" s="56"/>
      <c r="HN942" s="56"/>
      <c r="HO942" s="56"/>
      <c r="HP942" s="56"/>
      <c r="HQ942" s="56"/>
      <c r="HR942" s="56"/>
      <c r="HS942" s="56"/>
      <c r="HT942" s="56"/>
      <c r="HU942" s="56"/>
      <c r="HV942" s="56"/>
      <c r="HW942" s="56"/>
      <c r="HX942" s="56"/>
      <c r="HY942" s="56"/>
      <c r="HZ942" s="56"/>
      <c r="IA942" s="56"/>
      <c r="IB942" s="56"/>
      <c r="IC942" s="56"/>
      <c r="ID942" s="56"/>
      <c r="IE942" s="56"/>
      <c r="IF942" s="56"/>
      <c r="IG942" s="56"/>
      <c r="IH942" s="56"/>
      <c r="II942" s="56"/>
    </row>
    <row r="943" spans="3:243" x14ac:dyDescent="0.25">
      <c r="C943" s="56"/>
      <c r="D943" s="56"/>
      <c r="E943" s="56"/>
      <c r="F943" s="354"/>
      <c r="G943" s="354"/>
      <c r="H943" s="56"/>
      <c r="I943" s="56"/>
      <c r="J943" s="56"/>
      <c r="K943" s="56"/>
      <c r="L943" s="56"/>
      <c r="M943" s="598"/>
      <c r="N943" s="56"/>
      <c r="O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c r="BY943" s="56"/>
      <c r="BZ943" s="56"/>
      <c r="CA943" s="56"/>
      <c r="CB943" s="56"/>
      <c r="CC943" s="56"/>
      <c r="CD943" s="56"/>
      <c r="CE943" s="56"/>
      <c r="CF943" s="56"/>
      <c r="CG943" s="56"/>
      <c r="CH943" s="56"/>
      <c r="CI943" s="56"/>
      <c r="CJ943" s="56"/>
      <c r="CK943" s="56"/>
      <c r="CL943" s="56"/>
      <c r="CM943" s="56"/>
      <c r="CN943" s="56"/>
      <c r="CO943" s="56"/>
      <c r="CP943" s="56"/>
      <c r="CQ943" s="56"/>
      <c r="CR943" s="56"/>
      <c r="CS943" s="56"/>
      <c r="CT943" s="56"/>
      <c r="CU943" s="56"/>
      <c r="CV943" s="56"/>
      <c r="CW943" s="56"/>
      <c r="CX943" s="56"/>
      <c r="CY943" s="56"/>
      <c r="CZ943" s="56"/>
      <c r="DA943" s="56"/>
      <c r="DB943" s="56"/>
      <c r="DC943" s="56"/>
      <c r="DD943" s="56"/>
      <c r="DE943" s="56"/>
      <c r="DF943" s="56"/>
      <c r="DG943" s="56"/>
      <c r="DH943" s="56"/>
      <c r="DI943" s="56"/>
      <c r="DJ943" s="56"/>
      <c r="DK943" s="56"/>
      <c r="DL943" s="56"/>
      <c r="DM943" s="56"/>
      <c r="DN943" s="56"/>
      <c r="DO943" s="56"/>
      <c r="DP943" s="56"/>
      <c r="DQ943" s="56"/>
      <c r="DR943" s="56"/>
      <c r="DS943" s="56"/>
      <c r="DT943" s="56"/>
      <c r="DU943" s="56"/>
      <c r="DV943" s="56"/>
      <c r="DW943" s="56"/>
      <c r="DX943" s="56"/>
      <c r="DY943" s="56"/>
      <c r="DZ943" s="56"/>
      <c r="EA943" s="56"/>
      <c r="EB943" s="56"/>
      <c r="EC943" s="56"/>
      <c r="ED943" s="56"/>
      <c r="EE943" s="56"/>
      <c r="EF943" s="56"/>
      <c r="EG943" s="56"/>
      <c r="EH943" s="56"/>
      <c r="EI943" s="56"/>
      <c r="EJ943" s="56"/>
      <c r="EK943" s="56"/>
      <c r="EL943" s="56"/>
      <c r="EM943" s="56"/>
      <c r="EN943" s="56"/>
      <c r="EO943" s="56"/>
      <c r="EP943" s="56"/>
      <c r="EQ943" s="56"/>
      <c r="ER943" s="56"/>
      <c r="ES943" s="56"/>
      <c r="ET943" s="56"/>
      <c r="EU943" s="56"/>
      <c r="EV943" s="56"/>
      <c r="EW943" s="56"/>
      <c r="EX943" s="56"/>
      <c r="EY943" s="56"/>
      <c r="EZ943" s="56"/>
      <c r="FA943" s="56"/>
      <c r="FB943" s="56"/>
      <c r="FC943" s="56"/>
      <c r="FD943" s="56"/>
      <c r="FE943" s="56"/>
      <c r="FF943" s="56"/>
      <c r="FG943" s="56"/>
      <c r="FH943" s="56"/>
      <c r="FI943" s="56"/>
      <c r="FJ943" s="56"/>
      <c r="FK943" s="56"/>
      <c r="FL943" s="56"/>
      <c r="FM943" s="56"/>
      <c r="FN943" s="56"/>
      <c r="FO943" s="56"/>
      <c r="FP943" s="56"/>
      <c r="FQ943" s="56"/>
      <c r="FR943" s="56"/>
      <c r="FS943" s="56"/>
      <c r="FT943" s="56"/>
      <c r="FU943" s="56"/>
      <c r="FV943" s="56"/>
      <c r="FW943" s="56"/>
      <c r="FX943" s="56"/>
      <c r="FY943" s="56"/>
      <c r="FZ943" s="56"/>
      <c r="GA943" s="56"/>
      <c r="GB943" s="56"/>
      <c r="GC943" s="56"/>
      <c r="GD943" s="56"/>
      <c r="GE943" s="56"/>
      <c r="GF943" s="56"/>
      <c r="GG943" s="56"/>
      <c r="GH943" s="56"/>
      <c r="GI943" s="56"/>
      <c r="GJ943" s="56"/>
      <c r="GK943" s="56"/>
      <c r="GL943" s="56"/>
      <c r="GM943" s="56"/>
      <c r="GN943" s="56"/>
      <c r="GO943" s="56"/>
      <c r="GP943" s="56"/>
      <c r="GQ943" s="56"/>
      <c r="GR943" s="56"/>
      <c r="GS943" s="56"/>
      <c r="GT943" s="56"/>
      <c r="GU943" s="56"/>
      <c r="GV943" s="56"/>
      <c r="GW943" s="56"/>
      <c r="GX943" s="56"/>
      <c r="GY943" s="56"/>
      <c r="GZ943" s="56"/>
      <c r="HA943" s="56"/>
      <c r="HB943" s="56"/>
      <c r="HC943" s="56"/>
      <c r="HD943" s="56"/>
      <c r="HE943" s="56"/>
      <c r="HF943" s="56"/>
      <c r="HG943" s="56"/>
      <c r="HH943" s="56"/>
      <c r="HI943" s="56"/>
      <c r="HJ943" s="56"/>
      <c r="HK943" s="56"/>
      <c r="HL943" s="56"/>
      <c r="HM943" s="56"/>
      <c r="HN943" s="56"/>
      <c r="HO943" s="56"/>
      <c r="HP943" s="56"/>
      <c r="HQ943" s="56"/>
      <c r="HR943" s="56"/>
      <c r="HS943" s="56"/>
      <c r="HT943" s="56"/>
      <c r="HU943" s="56"/>
      <c r="HV943" s="56"/>
      <c r="HW943" s="56"/>
      <c r="HX943" s="56"/>
      <c r="HY943" s="56"/>
      <c r="HZ943" s="56"/>
      <c r="IA943" s="56"/>
      <c r="IB943" s="56"/>
      <c r="IC943" s="56"/>
      <c r="ID943" s="56"/>
      <c r="IE943" s="56"/>
      <c r="IF943" s="56"/>
      <c r="IG943" s="56"/>
      <c r="IH943" s="56"/>
      <c r="II943" s="56"/>
    </row>
    <row r="944" spans="3:243" x14ac:dyDescent="0.25">
      <c r="C944" s="56"/>
      <c r="D944" s="56"/>
      <c r="E944" s="56"/>
      <c r="F944" s="354"/>
      <c r="G944" s="354"/>
      <c r="H944" s="56"/>
      <c r="I944" s="56"/>
      <c r="J944" s="56"/>
      <c r="K944" s="56"/>
      <c r="L944" s="56"/>
      <c r="M944" s="598"/>
      <c r="N944" s="56"/>
      <c r="O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c r="BY944" s="56"/>
      <c r="BZ944" s="56"/>
      <c r="CA944" s="56"/>
      <c r="CB944" s="56"/>
      <c r="CC944" s="56"/>
      <c r="CD944" s="56"/>
      <c r="CE944" s="56"/>
      <c r="CF944" s="56"/>
      <c r="CG944" s="56"/>
      <c r="CH944" s="56"/>
      <c r="CI944" s="56"/>
      <c r="CJ944" s="56"/>
      <c r="CK944" s="56"/>
      <c r="CL944" s="56"/>
      <c r="CM944" s="56"/>
      <c r="CN944" s="56"/>
      <c r="CO944" s="56"/>
      <c r="CP944" s="56"/>
      <c r="CQ944" s="56"/>
      <c r="CR944" s="56"/>
      <c r="CS944" s="56"/>
      <c r="CT944" s="56"/>
      <c r="CU944" s="56"/>
      <c r="CV944" s="56"/>
      <c r="CW944" s="56"/>
      <c r="CX944" s="56"/>
      <c r="CY944" s="56"/>
      <c r="CZ944" s="56"/>
      <c r="DA944" s="56"/>
      <c r="DB944" s="56"/>
      <c r="DC944" s="56"/>
      <c r="DD944" s="56"/>
      <c r="DE944" s="56"/>
      <c r="DF944" s="56"/>
      <c r="DG944" s="56"/>
      <c r="DH944" s="56"/>
      <c r="DI944" s="56"/>
      <c r="DJ944" s="56"/>
      <c r="DK944" s="56"/>
      <c r="DL944" s="56"/>
      <c r="DM944" s="56"/>
      <c r="DN944" s="56"/>
      <c r="DO944" s="56"/>
      <c r="DP944" s="56"/>
      <c r="DQ944" s="56"/>
      <c r="DR944" s="56"/>
      <c r="DS944" s="56"/>
      <c r="DT944" s="56"/>
      <c r="DU944" s="56"/>
      <c r="DV944" s="56"/>
      <c r="DW944" s="56"/>
      <c r="DX944" s="56"/>
      <c r="DY944" s="56"/>
      <c r="DZ944" s="56"/>
      <c r="EA944" s="56"/>
      <c r="EB944" s="56"/>
      <c r="EC944" s="56"/>
      <c r="ED944" s="56"/>
      <c r="EE944" s="56"/>
      <c r="EF944" s="56"/>
      <c r="EG944" s="56"/>
      <c r="EH944" s="56"/>
      <c r="EI944" s="56"/>
      <c r="EJ944" s="56"/>
      <c r="EK944" s="56"/>
      <c r="EL944" s="56"/>
      <c r="EM944" s="56"/>
      <c r="EN944" s="56"/>
      <c r="EO944" s="56"/>
      <c r="EP944" s="56"/>
      <c r="EQ944" s="56"/>
      <c r="ER944" s="56"/>
      <c r="ES944" s="56"/>
      <c r="ET944" s="56"/>
      <c r="EU944" s="56"/>
      <c r="EV944" s="56"/>
      <c r="EW944" s="56"/>
      <c r="EX944" s="56"/>
      <c r="EY944" s="56"/>
      <c r="EZ944" s="56"/>
      <c r="FA944" s="56"/>
      <c r="FB944" s="56"/>
      <c r="FC944" s="56"/>
      <c r="FD944" s="56"/>
      <c r="FE944" s="56"/>
      <c r="FF944" s="56"/>
      <c r="FG944" s="56"/>
      <c r="FH944" s="56"/>
      <c r="FI944" s="56"/>
      <c r="FJ944" s="56"/>
      <c r="FK944" s="56"/>
      <c r="FL944" s="56"/>
      <c r="FM944" s="56"/>
      <c r="FN944" s="56"/>
      <c r="FO944" s="56"/>
      <c r="FP944" s="56"/>
      <c r="FQ944" s="56"/>
      <c r="FR944" s="56"/>
      <c r="FS944" s="56"/>
      <c r="FT944" s="56"/>
      <c r="FU944" s="56"/>
      <c r="FV944" s="56"/>
      <c r="FW944" s="56"/>
      <c r="FX944" s="56"/>
      <c r="FY944" s="56"/>
      <c r="FZ944" s="56"/>
      <c r="GA944" s="56"/>
      <c r="GB944" s="56"/>
      <c r="GC944" s="56"/>
      <c r="GD944" s="56"/>
      <c r="GE944" s="56"/>
      <c r="GF944" s="56"/>
      <c r="GG944" s="56"/>
      <c r="GH944" s="56"/>
      <c r="GI944" s="56"/>
      <c r="GJ944" s="56"/>
      <c r="GK944" s="56"/>
      <c r="GL944" s="56"/>
      <c r="GM944" s="56"/>
      <c r="GN944" s="56"/>
      <c r="GO944" s="56"/>
      <c r="GP944" s="56"/>
      <c r="GQ944" s="56"/>
      <c r="GR944" s="56"/>
      <c r="GS944" s="56"/>
      <c r="GT944" s="56"/>
      <c r="GU944" s="56"/>
      <c r="GV944" s="56"/>
      <c r="GW944" s="56"/>
      <c r="GX944" s="56"/>
      <c r="GY944" s="56"/>
      <c r="GZ944" s="56"/>
      <c r="HA944" s="56"/>
      <c r="HB944" s="56"/>
      <c r="HC944" s="56"/>
      <c r="HD944" s="56"/>
      <c r="HE944" s="56"/>
      <c r="HF944" s="56"/>
      <c r="HG944" s="56"/>
      <c r="HH944" s="56"/>
      <c r="HI944" s="56"/>
      <c r="HJ944" s="56"/>
      <c r="HK944" s="56"/>
      <c r="HL944" s="56"/>
      <c r="HM944" s="56"/>
      <c r="HN944" s="56"/>
      <c r="HO944" s="56"/>
      <c r="HP944" s="56"/>
      <c r="HQ944" s="56"/>
      <c r="HR944" s="56"/>
      <c r="HS944" s="56"/>
      <c r="HT944" s="56"/>
      <c r="HU944" s="56"/>
      <c r="HV944" s="56"/>
      <c r="HW944" s="56"/>
      <c r="HX944" s="56"/>
      <c r="HY944" s="56"/>
      <c r="HZ944" s="56"/>
      <c r="IA944" s="56"/>
      <c r="IB944" s="56"/>
      <c r="IC944" s="56"/>
      <c r="ID944" s="56"/>
      <c r="IE944" s="56"/>
      <c r="IF944" s="56"/>
      <c r="IG944" s="56"/>
      <c r="IH944" s="56"/>
      <c r="II944" s="56"/>
    </row>
    <row r="945" spans="3:243" x14ac:dyDescent="0.25">
      <c r="C945" s="56"/>
      <c r="D945" s="56"/>
      <c r="E945" s="56"/>
      <c r="F945" s="354"/>
      <c r="G945" s="354"/>
      <c r="H945" s="56"/>
      <c r="I945" s="56"/>
      <c r="J945" s="56"/>
      <c r="K945" s="56"/>
      <c r="L945" s="56"/>
      <c r="M945" s="598"/>
      <c r="N945" s="56"/>
      <c r="O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c r="BY945" s="56"/>
      <c r="BZ945" s="56"/>
      <c r="CA945" s="56"/>
      <c r="CB945" s="56"/>
      <c r="CC945" s="56"/>
      <c r="CD945" s="56"/>
      <c r="CE945" s="56"/>
      <c r="CF945" s="56"/>
      <c r="CG945" s="56"/>
      <c r="CH945" s="56"/>
      <c r="CI945" s="56"/>
      <c r="CJ945" s="56"/>
      <c r="CK945" s="56"/>
      <c r="CL945" s="56"/>
      <c r="CM945" s="56"/>
      <c r="CN945" s="56"/>
      <c r="CO945" s="56"/>
      <c r="CP945" s="56"/>
      <c r="CQ945" s="56"/>
      <c r="CR945" s="56"/>
      <c r="CS945" s="56"/>
      <c r="CT945" s="56"/>
      <c r="CU945" s="56"/>
      <c r="CV945" s="56"/>
      <c r="CW945" s="56"/>
      <c r="CX945" s="56"/>
      <c r="CY945" s="56"/>
      <c r="CZ945" s="56"/>
      <c r="DA945" s="56"/>
      <c r="DB945" s="56"/>
      <c r="DC945" s="56"/>
      <c r="DD945" s="56"/>
      <c r="DE945" s="56"/>
      <c r="DF945" s="56"/>
      <c r="DG945" s="56"/>
      <c r="DH945" s="56"/>
      <c r="DI945" s="56"/>
      <c r="DJ945" s="56"/>
      <c r="DK945" s="56"/>
      <c r="DL945" s="56"/>
      <c r="DM945" s="56"/>
      <c r="DN945" s="56"/>
      <c r="DO945" s="56"/>
      <c r="DP945" s="56"/>
      <c r="DQ945" s="56"/>
      <c r="DR945" s="56"/>
      <c r="DS945" s="56"/>
      <c r="DT945" s="56"/>
      <c r="DU945" s="56"/>
      <c r="DV945" s="56"/>
      <c r="DW945" s="56"/>
      <c r="DX945" s="56"/>
      <c r="DY945" s="56"/>
      <c r="DZ945" s="56"/>
      <c r="EA945" s="56"/>
      <c r="EB945" s="56"/>
      <c r="EC945" s="56"/>
      <c r="ED945" s="56"/>
      <c r="EE945" s="56"/>
      <c r="EF945" s="56"/>
      <c r="EG945" s="56"/>
      <c r="EH945" s="56"/>
      <c r="EI945" s="56"/>
      <c r="EJ945" s="56"/>
      <c r="EK945" s="56"/>
      <c r="EL945" s="56"/>
      <c r="EM945" s="56"/>
      <c r="EN945" s="56"/>
      <c r="EO945" s="56"/>
      <c r="EP945" s="56"/>
      <c r="EQ945" s="56"/>
      <c r="ER945" s="56"/>
      <c r="ES945" s="56"/>
      <c r="ET945" s="56"/>
      <c r="EU945" s="56"/>
      <c r="EV945" s="56"/>
      <c r="EW945" s="56"/>
      <c r="EX945" s="56"/>
      <c r="EY945" s="56"/>
      <c r="EZ945" s="56"/>
      <c r="FA945" s="56"/>
      <c r="FB945" s="56"/>
      <c r="FC945" s="56"/>
      <c r="FD945" s="56"/>
      <c r="FE945" s="56"/>
      <c r="FF945" s="56"/>
      <c r="FG945" s="56"/>
      <c r="FH945" s="56"/>
      <c r="FI945" s="56"/>
      <c r="FJ945" s="56"/>
      <c r="FK945" s="56"/>
      <c r="FL945" s="56"/>
      <c r="FM945" s="56"/>
      <c r="FN945" s="56"/>
      <c r="FO945" s="56"/>
      <c r="FP945" s="56"/>
      <c r="FQ945" s="56"/>
      <c r="FR945" s="56"/>
      <c r="FS945" s="56"/>
      <c r="FT945" s="56"/>
      <c r="FU945" s="56"/>
      <c r="FV945" s="56"/>
      <c r="FW945" s="56"/>
      <c r="FX945" s="56"/>
      <c r="FY945" s="56"/>
      <c r="FZ945" s="56"/>
      <c r="GA945" s="56"/>
      <c r="GB945" s="56"/>
      <c r="GC945" s="56"/>
      <c r="GD945" s="56"/>
      <c r="GE945" s="56"/>
      <c r="GF945" s="56"/>
      <c r="GG945" s="56"/>
      <c r="GH945" s="56"/>
      <c r="GI945" s="56"/>
      <c r="GJ945" s="56"/>
      <c r="GK945" s="56"/>
      <c r="GL945" s="56"/>
      <c r="GM945" s="56"/>
      <c r="GN945" s="56"/>
      <c r="GO945" s="56"/>
      <c r="GP945" s="56"/>
      <c r="GQ945" s="56"/>
      <c r="GR945" s="56"/>
      <c r="GS945" s="56"/>
      <c r="GT945" s="56"/>
      <c r="GU945" s="56"/>
      <c r="GV945" s="56"/>
      <c r="GW945" s="56"/>
      <c r="GX945" s="56"/>
      <c r="GY945" s="56"/>
      <c r="GZ945" s="56"/>
      <c r="HA945" s="56"/>
      <c r="HB945" s="56"/>
      <c r="HC945" s="56"/>
      <c r="HD945" s="56"/>
      <c r="HE945" s="56"/>
      <c r="HF945" s="56"/>
      <c r="HG945" s="56"/>
      <c r="HH945" s="56"/>
      <c r="HI945" s="56"/>
      <c r="HJ945" s="56"/>
      <c r="HK945" s="56"/>
      <c r="HL945" s="56"/>
      <c r="HM945" s="56"/>
      <c r="HN945" s="56"/>
      <c r="HO945" s="56"/>
      <c r="HP945" s="56"/>
      <c r="HQ945" s="56"/>
      <c r="HR945" s="56"/>
      <c r="HS945" s="56"/>
      <c r="HT945" s="56"/>
      <c r="HU945" s="56"/>
      <c r="HV945" s="56"/>
      <c r="HW945" s="56"/>
      <c r="HX945" s="56"/>
      <c r="HY945" s="56"/>
      <c r="HZ945" s="56"/>
      <c r="IA945" s="56"/>
      <c r="IB945" s="56"/>
      <c r="IC945" s="56"/>
      <c r="ID945" s="56"/>
      <c r="IE945" s="56"/>
      <c r="IF945" s="56"/>
      <c r="IG945" s="56"/>
      <c r="IH945" s="56"/>
      <c r="II945" s="56"/>
    </row>
    <row r="946" spans="3:243" x14ac:dyDescent="0.25">
      <c r="C946" s="56"/>
      <c r="D946" s="56"/>
      <c r="E946" s="56"/>
      <c r="F946" s="354"/>
      <c r="G946" s="354"/>
      <c r="H946" s="56"/>
      <c r="I946" s="56"/>
      <c r="J946" s="56"/>
      <c r="K946" s="56"/>
      <c r="L946" s="56"/>
      <c r="M946" s="598"/>
      <c r="N946" s="56"/>
      <c r="O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c r="BY946" s="56"/>
      <c r="BZ946" s="56"/>
      <c r="CA946" s="56"/>
      <c r="CB946" s="56"/>
      <c r="CC946" s="56"/>
      <c r="CD946" s="56"/>
      <c r="CE946" s="56"/>
      <c r="CF946" s="56"/>
      <c r="CG946" s="56"/>
      <c r="CH946" s="56"/>
      <c r="CI946" s="56"/>
      <c r="CJ946" s="56"/>
      <c r="CK946" s="56"/>
      <c r="CL946" s="56"/>
      <c r="CM946" s="56"/>
      <c r="CN946" s="56"/>
      <c r="CO946" s="56"/>
      <c r="CP946" s="56"/>
      <c r="CQ946" s="56"/>
      <c r="CR946" s="56"/>
      <c r="CS946" s="56"/>
      <c r="CT946" s="56"/>
      <c r="CU946" s="56"/>
      <c r="CV946" s="56"/>
      <c r="CW946" s="56"/>
      <c r="CX946" s="56"/>
      <c r="CY946" s="56"/>
      <c r="CZ946" s="56"/>
      <c r="DA946" s="56"/>
      <c r="DB946" s="56"/>
      <c r="DC946" s="56"/>
      <c r="DD946" s="56"/>
      <c r="DE946" s="56"/>
      <c r="DF946" s="56"/>
      <c r="DG946" s="56"/>
      <c r="DH946" s="56"/>
      <c r="DI946" s="56"/>
      <c r="DJ946" s="56"/>
      <c r="DK946" s="56"/>
      <c r="DL946" s="56"/>
      <c r="DM946" s="56"/>
      <c r="DN946" s="56"/>
      <c r="DO946" s="56"/>
      <c r="DP946" s="56"/>
      <c r="DQ946" s="56"/>
      <c r="DR946" s="56"/>
      <c r="DS946" s="56"/>
      <c r="DT946" s="56"/>
      <c r="DU946" s="56"/>
      <c r="DV946" s="56"/>
      <c r="DW946" s="56"/>
      <c r="DX946" s="56"/>
      <c r="DY946" s="56"/>
      <c r="DZ946" s="56"/>
      <c r="EA946" s="56"/>
      <c r="EB946" s="56"/>
      <c r="EC946" s="56"/>
      <c r="ED946" s="56"/>
      <c r="EE946" s="56"/>
      <c r="EF946" s="56"/>
      <c r="EG946" s="56"/>
      <c r="EH946" s="56"/>
      <c r="EI946" s="56"/>
      <c r="EJ946" s="56"/>
      <c r="EK946" s="56"/>
      <c r="EL946" s="56"/>
      <c r="EM946" s="56"/>
      <c r="EN946" s="56"/>
      <c r="EO946" s="56"/>
      <c r="EP946" s="56"/>
      <c r="EQ946" s="56"/>
      <c r="ER946" s="56"/>
      <c r="ES946" s="56"/>
      <c r="ET946" s="56"/>
      <c r="EU946" s="56"/>
      <c r="EV946" s="56"/>
      <c r="EW946" s="56"/>
      <c r="EX946" s="56"/>
      <c r="EY946" s="56"/>
      <c r="EZ946" s="56"/>
      <c r="FA946" s="56"/>
      <c r="FB946" s="56"/>
      <c r="FC946" s="56"/>
      <c r="FD946" s="56"/>
      <c r="FE946" s="56"/>
      <c r="FF946" s="56"/>
      <c r="FG946" s="56"/>
      <c r="FH946" s="56"/>
      <c r="FI946" s="56"/>
      <c r="FJ946" s="56"/>
      <c r="FK946" s="56"/>
      <c r="FL946" s="56"/>
      <c r="FM946" s="56"/>
      <c r="FN946" s="56"/>
      <c r="FO946" s="56"/>
      <c r="FP946" s="56"/>
      <c r="FQ946" s="56"/>
      <c r="FR946" s="56"/>
      <c r="FS946" s="56"/>
      <c r="FT946" s="56"/>
      <c r="FU946" s="56"/>
      <c r="FV946" s="56"/>
      <c r="FW946" s="56"/>
      <c r="FX946" s="56"/>
      <c r="FY946" s="56"/>
      <c r="FZ946" s="56"/>
      <c r="GA946" s="56"/>
      <c r="GB946" s="56"/>
      <c r="GC946" s="56"/>
      <c r="GD946" s="56"/>
      <c r="GE946" s="56"/>
      <c r="GF946" s="56"/>
      <c r="GG946" s="56"/>
      <c r="GH946" s="56"/>
      <c r="GI946" s="56"/>
      <c r="GJ946" s="56"/>
      <c r="GK946" s="56"/>
      <c r="GL946" s="56"/>
      <c r="GM946" s="56"/>
      <c r="GN946" s="56"/>
      <c r="GO946" s="56"/>
      <c r="GP946" s="56"/>
      <c r="GQ946" s="56"/>
      <c r="GR946" s="56"/>
      <c r="GS946" s="56"/>
      <c r="GT946" s="56"/>
      <c r="GU946" s="56"/>
      <c r="GV946" s="56"/>
      <c r="GW946" s="56"/>
      <c r="GX946" s="56"/>
      <c r="GY946" s="56"/>
      <c r="GZ946" s="56"/>
      <c r="HA946" s="56"/>
      <c r="HB946" s="56"/>
      <c r="HC946" s="56"/>
      <c r="HD946" s="56"/>
      <c r="HE946" s="56"/>
      <c r="HF946" s="56"/>
      <c r="HG946" s="56"/>
      <c r="HH946" s="56"/>
      <c r="HI946" s="56"/>
      <c r="HJ946" s="56"/>
      <c r="HK946" s="56"/>
      <c r="HL946" s="56"/>
      <c r="HM946" s="56"/>
      <c r="HN946" s="56"/>
      <c r="HO946" s="56"/>
      <c r="HP946" s="56"/>
      <c r="HQ946" s="56"/>
      <c r="HR946" s="56"/>
      <c r="HS946" s="56"/>
      <c r="HT946" s="56"/>
      <c r="HU946" s="56"/>
      <c r="HV946" s="56"/>
      <c r="HW946" s="56"/>
      <c r="HX946" s="56"/>
      <c r="HY946" s="56"/>
      <c r="HZ946" s="56"/>
      <c r="IA946" s="56"/>
      <c r="IB946" s="56"/>
      <c r="IC946" s="56"/>
      <c r="ID946" s="56"/>
      <c r="IE946" s="56"/>
      <c r="IF946" s="56"/>
      <c r="IG946" s="56"/>
      <c r="IH946" s="56"/>
      <c r="II946" s="56"/>
    </row>
    <row r="947" spans="3:243" x14ac:dyDescent="0.25">
      <c r="C947" s="56"/>
      <c r="D947" s="56"/>
      <c r="E947" s="56"/>
      <c r="F947" s="354"/>
      <c r="G947" s="354"/>
      <c r="H947" s="56"/>
      <c r="I947" s="56"/>
      <c r="J947" s="56"/>
      <c r="K947" s="56"/>
      <c r="L947" s="56"/>
      <c r="M947" s="598"/>
      <c r="N947" s="56"/>
      <c r="O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c r="BY947" s="56"/>
      <c r="BZ947" s="56"/>
      <c r="CA947" s="56"/>
      <c r="CB947" s="56"/>
      <c r="CC947" s="56"/>
      <c r="CD947" s="56"/>
      <c r="CE947" s="56"/>
      <c r="CF947" s="56"/>
      <c r="CG947" s="56"/>
      <c r="CH947" s="56"/>
      <c r="CI947" s="56"/>
      <c r="CJ947" s="56"/>
      <c r="CK947" s="56"/>
      <c r="CL947" s="56"/>
      <c r="CM947" s="56"/>
      <c r="CN947" s="56"/>
      <c r="CO947" s="56"/>
      <c r="CP947" s="56"/>
      <c r="CQ947" s="56"/>
      <c r="CR947" s="56"/>
      <c r="CS947" s="56"/>
      <c r="CT947" s="56"/>
      <c r="CU947" s="56"/>
      <c r="CV947" s="56"/>
      <c r="CW947" s="56"/>
      <c r="CX947" s="56"/>
      <c r="CY947" s="56"/>
      <c r="CZ947" s="56"/>
      <c r="DA947" s="56"/>
      <c r="DB947" s="56"/>
      <c r="DC947" s="56"/>
      <c r="DD947" s="56"/>
      <c r="DE947" s="56"/>
      <c r="DF947" s="56"/>
      <c r="DG947" s="56"/>
      <c r="DH947" s="56"/>
      <c r="DI947" s="56"/>
      <c r="DJ947" s="56"/>
      <c r="DK947" s="56"/>
      <c r="DL947" s="56"/>
      <c r="DM947" s="56"/>
      <c r="DN947" s="56"/>
      <c r="DO947" s="56"/>
      <c r="DP947" s="56"/>
      <c r="DQ947" s="56"/>
      <c r="DR947" s="56"/>
      <c r="DS947" s="56"/>
      <c r="DT947" s="56"/>
      <c r="DU947" s="56"/>
      <c r="DV947" s="56"/>
      <c r="DW947" s="56"/>
      <c r="DX947" s="56"/>
      <c r="DY947" s="56"/>
      <c r="DZ947" s="56"/>
      <c r="EA947" s="56"/>
      <c r="EB947" s="56"/>
      <c r="EC947" s="56"/>
      <c r="ED947" s="56"/>
      <c r="EE947" s="56"/>
      <c r="EF947" s="56"/>
      <c r="EG947" s="56"/>
      <c r="EH947" s="56"/>
      <c r="EI947" s="56"/>
      <c r="EJ947" s="56"/>
      <c r="EK947" s="56"/>
      <c r="EL947" s="56"/>
      <c r="EM947" s="56"/>
      <c r="EN947" s="56"/>
      <c r="EO947" s="56"/>
      <c r="EP947" s="56"/>
      <c r="EQ947" s="56"/>
      <c r="ER947" s="56"/>
      <c r="ES947" s="56"/>
      <c r="ET947" s="56"/>
      <c r="EU947" s="56"/>
      <c r="EV947" s="56"/>
      <c r="EW947" s="56"/>
      <c r="EX947" s="56"/>
      <c r="EY947" s="56"/>
      <c r="EZ947" s="56"/>
      <c r="FA947" s="56"/>
      <c r="FB947" s="56"/>
      <c r="FC947" s="56"/>
      <c r="FD947" s="56"/>
      <c r="FE947" s="56"/>
      <c r="FF947" s="56"/>
      <c r="FG947" s="56"/>
      <c r="FH947" s="56"/>
      <c r="FI947" s="56"/>
      <c r="FJ947" s="56"/>
      <c r="FK947" s="56"/>
      <c r="FL947" s="56"/>
      <c r="FM947" s="56"/>
      <c r="FN947" s="56"/>
      <c r="FO947" s="56"/>
      <c r="FP947" s="56"/>
      <c r="FQ947" s="56"/>
      <c r="FR947" s="56"/>
      <c r="FS947" s="56"/>
      <c r="FT947" s="56"/>
      <c r="FU947" s="56"/>
      <c r="FV947" s="56"/>
      <c r="FW947" s="56"/>
      <c r="FX947" s="56"/>
      <c r="FY947" s="56"/>
      <c r="FZ947" s="56"/>
      <c r="GA947" s="56"/>
      <c r="GB947" s="56"/>
      <c r="GC947" s="56"/>
      <c r="GD947" s="56"/>
      <c r="GE947" s="56"/>
      <c r="GF947" s="56"/>
      <c r="GG947" s="56"/>
      <c r="GH947" s="56"/>
      <c r="GI947" s="56"/>
      <c r="GJ947" s="56"/>
      <c r="GK947" s="56"/>
      <c r="GL947" s="56"/>
      <c r="GM947" s="56"/>
      <c r="GN947" s="56"/>
      <c r="GO947" s="56"/>
      <c r="GP947" s="56"/>
      <c r="GQ947" s="56"/>
      <c r="GR947" s="56"/>
      <c r="GS947" s="56"/>
      <c r="GT947" s="56"/>
      <c r="GU947" s="56"/>
      <c r="GV947" s="56"/>
      <c r="GW947" s="56"/>
      <c r="GX947" s="56"/>
      <c r="GY947" s="56"/>
      <c r="GZ947" s="56"/>
      <c r="HA947" s="56"/>
      <c r="HB947" s="56"/>
      <c r="HC947" s="56"/>
      <c r="HD947" s="56"/>
      <c r="HE947" s="56"/>
      <c r="HF947" s="56"/>
      <c r="HG947" s="56"/>
      <c r="HH947" s="56"/>
      <c r="HI947" s="56"/>
      <c r="HJ947" s="56"/>
      <c r="HK947" s="56"/>
      <c r="HL947" s="56"/>
      <c r="HM947" s="56"/>
      <c r="HN947" s="56"/>
      <c r="HO947" s="56"/>
      <c r="HP947" s="56"/>
      <c r="HQ947" s="56"/>
      <c r="HR947" s="56"/>
      <c r="HS947" s="56"/>
      <c r="HT947" s="56"/>
      <c r="HU947" s="56"/>
      <c r="HV947" s="56"/>
      <c r="HW947" s="56"/>
      <c r="HX947" s="56"/>
      <c r="HY947" s="56"/>
      <c r="HZ947" s="56"/>
      <c r="IA947" s="56"/>
      <c r="IB947" s="56"/>
      <c r="IC947" s="56"/>
      <c r="ID947" s="56"/>
      <c r="IE947" s="56"/>
      <c r="IF947" s="56"/>
      <c r="IG947" s="56"/>
      <c r="IH947" s="56"/>
      <c r="II947" s="56"/>
    </row>
    <row r="948" spans="3:243" x14ac:dyDescent="0.25">
      <c r="C948" s="56"/>
      <c r="D948" s="56"/>
      <c r="E948" s="56"/>
      <c r="F948" s="354"/>
      <c r="G948" s="354"/>
      <c r="H948" s="56"/>
      <c r="I948" s="56"/>
      <c r="J948" s="56"/>
      <c r="K948" s="56"/>
      <c r="L948" s="56"/>
      <c r="M948" s="598"/>
      <c r="N948" s="56"/>
      <c r="O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c r="BY948" s="56"/>
      <c r="BZ948" s="56"/>
      <c r="CA948" s="56"/>
      <c r="CB948" s="56"/>
      <c r="CC948" s="56"/>
      <c r="CD948" s="56"/>
      <c r="CE948" s="56"/>
      <c r="CF948" s="56"/>
      <c r="CG948" s="56"/>
      <c r="CH948" s="56"/>
      <c r="CI948" s="56"/>
      <c r="CJ948" s="56"/>
      <c r="CK948" s="56"/>
      <c r="CL948" s="56"/>
      <c r="CM948" s="56"/>
      <c r="CN948" s="56"/>
      <c r="CO948" s="56"/>
      <c r="CP948" s="56"/>
      <c r="CQ948" s="56"/>
      <c r="CR948" s="56"/>
      <c r="CS948" s="56"/>
      <c r="CT948" s="56"/>
      <c r="CU948" s="56"/>
      <c r="CV948" s="56"/>
      <c r="CW948" s="56"/>
      <c r="CX948" s="56"/>
      <c r="CY948" s="56"/>
      <c r="CZ948" s="56"/>
      <c r="DA948" s="56"/>
      <c r="DB948" s="56"/>
      <c r="DC948" s="56"/>
      <c r="DD948" s="56"/>
      <c r="DE948" s="56"/>
      <c r="DF948" s="56"/>
      <c r="DG948" s="56"/>
      <c r="DH948" s="56"/>
      <c r="DI948" s="56"/>
      <c r="DJ948" s="56"/>
      <c r="DK948" s="56"/>
      <c r="DL948" s="56"/>
      <c r="DM948" s="56"/>
      <c r="DN948" s="56"/>
      <c r="DO948" s="56"/>
      <c r="DP948" s="56"/>
      <c r="DQ948" s="56"/>
      <c r="DR948" s="56"/>
      <c r="DS948" s="56"/>
      <c r="DT948" s="56"/>
      <c r="DU948" s="56"/>
      <c r="DV948" s="56"/>
      <c r="DW948" s="56"/>
      <c r="DX948" s="56"/>
      <c r="DY948" s="56"/>
      <c r="DZ948" s="56"/>
      <c r="EA948" s="56"/>
      <c r="EB948" s="56"/>
      <c r="EC948" s="56"/>
      <c r="ED948" s="56"/>
      <c r="EE948" s="56"/>
      <c r="EF948" s="56"/>
      <c r="EG948" s="56"/>
      <c r="EH948" s="56"/>
      <c r="EI948" s="56"/>
      <c r="EJ948" s="56"/>
      <c r="EK948" s="56"/>
      <c r="EL948" s="56"/>
      <c r="EM948" s="56"/>
      <c r="EN948" s="56"/>
      <c r="EO948" s="56"/>
      <c r="EP948" s="56"/>
      <c r="EQ948" s="56"/>
      <c r="ER948" s="56"/>
      <c r="ES948" s="56"/>
      <c r="ET948" s="56"/>
      <c r="EU948" s="56"/>
      <c r="EV948" s="56"/>
      <c r="EW948" s="56"/>
      <c r="EX948" s="56"/>
      <c r="EY948" s="56"/>
      <c r="EZ948" s="56"/>
      <c r="FA948" s="56"/>
      <c r="FB948" s="56"/>
      <c r="FC948" s="56"/>
      <c r="FD948" s="56"/>
      <c r="FE948" s="56"/>
      <c r="FF948" s="56"/>
      <c r="FG948" s="56"/>
      <c r="FH948" s="56"/>
      <c r="FI948" s="56"/>
      <c r="FJ948" s="56"/>
      <c r="FK948" s="56"/>
      <c r="FL948" s="56"/>
      <c r="FM948" s="56"/>
      <c r="FN948" s="56"/>
      <c r="FO948" s="56"/>
      <c r="FP948" s="56"/>
      <c r="FQ948" s="56"/>
      <c r="FR948" s="56"/>
      <c r="FS948" s="56"/>
      <c r="FT948" s="56"/>
      <c r="FU948" s="56"/>
      <c r="FV948" s="56"/>
      <c r="FW948" s="56"/>
      <c r="FX948" s="56"/>
      <c r="FY948" s="56"/>
      <c r="FZ948" s="56"/>
      <c r="GA948" s="56"/>
      <c r="GB948" s="56"/>
      <c r="GC948" s="56"/>
      <c r="GD948" s="56"/>
      <c r="GE948" s="56"/>
      <c r="GF948" s="56"/>
      <c r="GG948" s="56"/>
      <c r="GH948" s="56"/>
      <c r="GI948" s="56"/>
      <c r="GJ948" s="56"/>
      <c r="GK948" s="56"/>
      <c r="GL948" s="56"/>
      <c r="GM948" s="56"/>
      <c r="GN948" s="56"/>
      <c r="GO948" s="56"/>
      <c r="GP948" s="56"/>
      <c r="GQ948" s="56"/>
      <c r="GR948" s="56"/>
      <c r="GS948" s="56"/>
      <c r="GT948" s="56"/>
      <c r="GU948" s="56"/>
      <c r="GV948" s="56"/>
      <c r="GW948" s="56"/>
      <c r="GX948" s="56"/>
      <c r="GY948" s="56"/>
      <c r="GZ948" s="56"/>
      <c r="HA948" s="56"/>
      <c r="HB948" s="56"/>
      <c r="HC948" s="56"/>
      <c r="HD948" s="56"/>
      <c r="HE948" s="56"/>
      <c r="HF948" s="56"/>
      <c r="HG948" s="56"/>
      <c r="HH948" s="56"/>
      <c r="HI948" s="56"/>
      <c r="HJ948" s="56"/>
      <c r="HK948" s="56"/>
      <c r="HL948" s="56"/>
      <c r="HM948" s="56"/>
      <c r="HN948" s="56"/>
      <c r="HO948" s="56"/>
      <c r="HP948" s="56"/>
      <c r="HQ948" s="56"/>
      <c r="HR948" s="56"/>
      <c r="HS948" s="56"/>
      <c r="HT948" s="56"/>
      <c r="HU948" s="56"/>
      <c r="HV948" s="56"/>
      <c r="HW948" s="56"/>
      <c r="HX948" s="56"/>
      <c r="HY948" s="56"/>
      <c r="HZ948" s="56"/>
      <c r="IA948" s="56"/>
      <c r="IB948" s="56"/>
      <c r="IC948" s="56"/>
      <c r="ID948" s="56"/>
      <c r="IE948" s="56"/>
      <c r="IF948" s="56"/>
      <c r="IG948" s="56"/>
      <c r="IH948" s="56"/>
      <c r="II948" s="56"/>
    </row>
    <row r="949" spans="3:243" x14ac:dyDescent="0.25">
      <c r="C949" s="56"/>
      <c r="D949" s="56"/>
      <c r="E949" s="56"/>
      <c r="F949" s="354"/>
      <c r="G949" s="354"/>
      <c r="H949" s="56"/>
      <c r="I949" s="56"/>
      <c r="J949" s="56"/>
      <c r="K949" s="56"/>
      <c r="L949" s="56"/>
      <c r="M949" s="598"/>
      <c r="N949" s="56"/>
      <c r="O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c r="BY949" s="56"/>
      <c r="BZ949" s="56"/>
      <c r="CA949" s="56"/>
      <c r="CB949" s="56"/>
      <c r="CC949" s="56"/>
      <c r="CD949" s="56"/>
      <c r="CE949" s="56"/>
      <c r="CF949" s="56"/>
      <c r="CG949" s="56"/>
      <c r="CH949" s="56"/>
      <c r="CI949" s="56"/>
      <c r="CJ949" s="56"/>
      <c r="CK949" s="56"/>
      <c r="CL949" s="56"/>
      <c r="CM949" s="56"/>
      <c r="CN949" s="56"/>
      <c r="CO949" s="56"/>
      <c r="CP949" s="56"/>
      <c r="CQ949" s="56"/>
      <c r="CR949" s="56"/>
      <c r="CS949" s="56"/>
      <c r="CT949" s="56"/>
      <c r="CU949" s="56"/>
      <c r="CV949" s="56"/>
      <c r="CW949" s="56"/>
      <c r="CX949" s="56"/>
      <c r="CY949" s="56"/>
      <c r="CZ949" s="56"/>
      <c r="DA949" s="56"/>
      <c r="DB949" s="56"/>
      <c r="DC949" s="56"/>
      <c r="DD949" s="56"/>
      <c r="DE949" s="56"/>
      <c r="DF949" s="56"/>
      <c r="DG949" s="56"/>
      <c r="DH949" s="56"/>
      <c r="DI949" s="56"/>
      <c r="DJ949" s="56"/>
      <c r="DK949" s="56"/>
      <c r="DL949" s="56"/>
      <c r="DM949" s="56"/>
      <c r="DN949" s="56"/>
      <c r="DO949" s="56"/>
      <c r="DP949" s="56"/>
      <c r="DQ949" s="56"/>
      <c r="DR949" s="56"/>
      <c r="DS949" s="56"/>
      <c r="DT949" s="56"/>
      <c r="DU949" s="56"/>
      <c r="DV949" s="56"/>
      <c r="DW949" s="56"/>
      <c r="DX949" s="56"/>
      <c r="DY949" s="56"/>
      <c r="DZ949" s="56"/>
      <c r="EA949" s="56"/>
      <c r="EB949" s="56"/>
      <c r="EC949" s="56"/>
      <c r="ED949" s="56"/>
      <c r="EE949" s="56"/>
      <c r="EF949" s="56"/>
      <c r="EG949" s="56"/>
      <c r="EH949" s="56"/>
      <c r="EI949" s="56"/>
      <c r="EJ949" s="56"/>
      <c r="EK949" s="56"/>
      <c r="EL949" s="56"/>
      <c r="EM949" s="56"/>
      <c r="EN949" s="56"/>
      <c r="EO949" s="56"/>
      <c r="EP949" s="56"/>
      <c r="EQ949" s="56"/>
      <c r="ER949" s="56"/>
      <c r="ES949" s="56"/>
      <c r="ET949" s="56"/>
      <c r="EU949" s="56"/>
      <c r="EV949" s="56"/>
      <c r="EW949" s="56"/>
      <c r="EX949" s="56"/>
      <c r="EY949" s="56"/>
      <c r="EZ949" s="56"/>
      <c r="FA949" s="56"/>
      <c r="FB949" s="56"/>
      <c r="FC949" s="56"/>
      <c r="FD949" s="56"/>
      <c r="FE949" s="56"/>
      <c r="FF949" s="56"/>
      <c r="FG949" s="56"/>
      <c r="FH949" s="56"/>
      <c r="FI949" s="56"/>
      <c r="FJ949" s="56"/>
      <c r="FK949" s="56"/>
      <c r="FL949" s="56"/>
      <c r="FM949" s="56"/>
      <c r="FN949" s="56"/>
      <c r="FO949" s="56"/>
      <c r="FP949" s="56"/>
      <c r="FQ949" s="56"/>
      <c r="FR949" s="56"/>
      <c r="FS949" s="56"/>
      <c r="FT949" s="56"/>
      <c r="FU949" s="56"/>
      <c r="FV949" s="56"/>
      <c r="FW949" s="56"/>
      <c r="FX949" s="56"/>
      <c r="FY949" s="56"/>
      <c r="FZ949" s="56"/>
      <c r="GA949" s="56"/>
      <c r="GB949" s="56"/>
      <c r="GC949" s="56"/>
      <c r="GD949" s="56"/>
      <c r="GE949" s="56"/>
      <c r="GF949" s="56"/>
      <c r="GG949" s="56"/>
      <c r="GH949" s="56"/>
      <c r="GI949" s="56"/>
      <c r="GJ949" s="56"/>
      <c r="GK949" s="56"/>
      <c r="GL949" s="56"/>
      <c r="GM949" s="56"/>
      <c r="GN949" s="56"/>
      <c r="GO949" s="56"/>
      <c r="GP949" s="56"/>
      <c r="GQ949" s="56"/>
      <c r="GR949" s="56"/>
      <c r="GS949" s="56"/>
      <c r="GT949" s="56"/>
      <c r="GU949" s="56"/>
      <c r="GV949" s="56"/>
      <c r="GW949" s="56"/>
      <c r="GX949" s="56"/>
      <c r="GY949" s="56"/>
      <c r="GZ949" s="56"/>
      <c r="HA949" s="56"/>
      <c r="HB949" s="56"/>
      <c r="HC949" s="56"/>
      <c r="HD949" s="56"/>
      <c r="HE949" s="56"/>
      <c r="HF949" s="56"/>
      <c r="HG949" s="56"/>
      <c r="HH949" s="56"/>
      <c r="HI949" s="56"/>
      <c r="HJ949" s="56"/>
      <c r="HK949" s="56"/>
      <c r="HL949" s="56"/>
      <c r="HM949" s="56"/>
      <c r="HN949" s="56"/>
      <c r="HO949" s="56"/>
      <c r="HP949" s="56"/>
      <c r="HQ949" s="56"/>
      <c r="HR949" s="56"/>
      <c r="HS949" s="56"/>
      <c r="HT949" s="56"/>
      <c r="HU949" s="56"/>
      <c r="HV949" s="56"/>
      <c r="HW949" s="56"/>
      <c r="HX949" s="56"/>
      <c r="HY949" s="56"/>
      <c r="HZ949" s="56"/>
      <c r="IA949" s="56"/>
      <c r="IB949" s="56"/>
      <c r="IC949" s="56"/>
      <c r="ID949" s="56"/>
      <c r="IE949" s="56"/>
      <c r="IF949" s="56"/>
      <c r="IG949" s="56"/>
      <c r="IH949" s="56"/>
      <c r="II949" s="56"/>
    </row>
    <row r="950" spans="3:243" x14ac:dyDescent="0.25">
      <c r="C950" s="56"/>
      <c r="D950" s="56"/>
      <c r="E950" s="56"/>
      <c r="F950" s="354"/>
      <c r="G950" s="354"/>
      <c r="H950" s="56"/>
      <c r="I950" s="56"/>
      <c r="J950" s="56"/>
      <c r="K950" s="56"/>
      <c r="L950" s="56"/>
      <c r="M950" s="598"/>
      <c r="N950" s="56"/>
      <c r="O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c r="BY950" s="56"/>
      <c r="BZ950" s="56"/>
      <c r="CA950" s="56"/>
      <c r="CB950" s="56"/>
      <c r="CC950" s="56"/>
      <c r="CD950" s="56"/>
      <c r="CE950" s="56"/>
      <c r="CF950" s="56"/>
      <c r="CG950" s="56"/>
      <c r="CH950" s="56"/>
      <c r="CI950" s="56"/>
      <c r="CJ950" s="56"/>
      <c r="CK950" s="56"/>
      <c r="CL950" s="56"/>
      <c r="CM950" s="56"/>
      <c r="CN950" s="56"/>
      <c r="CO950" s="56"/>
      <c r="CP950" s="56"/>
      <c r="CQ950" s="56"/>
      <c r="CR950" s="56"/>
      <c r="CS950" s="56"/>
      <c r="CT950" s="56"/>
      <c r="CU950" s="56"/>
      <c r="CV950" s="56"/>
      <c r="CW950" s="56"/>
      <c r="CX950" s="56"/>
      <c r="CY950" s="56"/>
      <c r="CZ950" s="56"/>
      <c r="DA950" s="56"/>
      <c r="DB950" s="56"/>
      <c r="DC950" s="56"/>
      <c r="DD950" s="56"/>
      <c r="DE950" s="56"/>
      <c r="DF950" s="56"/>
      <c r="DG950" s="56"/>
      <c r="DH950" s="56"/>
      <c r="DI950" s="56"/>
      <c r="DJ950" s="56"/>
      <c r="DK950" s="56"/>
      <c r="DL950" s="56"/>
      <c r="DM950" s="56"/>
      <c r="DN950" s="56"/>
      <c r="DO950" s="56"/>
      <c r="DP950" s="56"/>
      <c r="DQ950" s="56"/>
      <c r="DR950" s="56"/>
      <c r="DS950" s="56"/>
      <c r="DT950" s="56"/>
      <c r="DU950" s="56"/>
      <c r="DV950" s="56"/>
      <c r="DW950" s="56"/>
      <c r="DX950" s="56"/>
      <c r="DY950" s="56"/>
      <c r="DZ950" s="56"/>
      <c r="EA950" s="56"/>
      <c r="EB950" s="56"/>
      <c r="EC950" s="56"/>
      <c r="ED950" s="56"/>
      <c r="EE950" s="56"/>
      <c r="EF950" s="56"/>
      <c r="EG950" s="56"/>
      <c r="EH950" s="56"/>
      <c r="EI950" s="56"/>
      <c r="EJ950" s="56"/>
      <c r="EK950" s="56"/>
      <c r="EL950" s="56"/>
      <c r="EM950" s="56"/>
      <c r="EN950" s="56"/>
      <c r="EO950" s="56"/>
      <c r="EP950" s="56"/>
      <c r="EQ950" s="56"/>
      <c r="ER950" s="56"/>
      <c r="ES950" s="56"/>
      <c r="ET950" s="56"/>
      <c r="EU950" s="56"/>
      <c r="EV950" s="56"/>
      <c r="EW950" s="56"/>
      <c r="EX950" s="56"/>
      <c r="EY950" s="56"/>
      <c r="EZ950" s="56"/>
      <c r="FA950" s="56"/>
      <c r="FB950" s="56"/>
      <c r="FC950" s="56"/>
      <c r="FD950" s="56"/>
      <c r="FE950" s="56"/>
      <c r="FF950" s="56"/>
      <c r="FG950" s="56"/>
      <c r="FH950" s="56"/>
      <c r="FI950" s="56"/>
      <c r="FJ950" s="56"/>
      <c r="FK950" s="56"/>
      <c r="FL950" s="56"/>
      <c r="FM950" s="56"/>
      <c r="FN950" s="56"/>
      <c r="FO950" s="56"/>
      <c r="FP950" s="56"/>
      <c r="FQ950" s="56"/>
      <c r="FR950" s="56"/>
      <c r="FS950" s="56"/>
      <c r="FT950" s="56"/>
      <c r="FU950" s="56"/>
      <c r="FV950" s="56"/>
      <c r="FW950" s="56"/>
      <c r="FX950" s="56"/>
      <c r="FY950" s="56"/>
      <c r="FZ950" s="56"/>
      <c r="GA950" s="56"/>
      <c r="GB950" s="56"/>
      <c r="GC950" s="56"/>
      <c r="GD950" s="56"/>
      <c r="GE950" s="56"/>
      <c r="GF950" s="56"/>
      <c r="GG950" s="56"/>
      <c r="GH950" s="56"/>
      <c r="GI950" s="56"/>
      <c r="GJ950" s="56"/>
      <c r="GK950" s="56"/>
      <c r="GL950" s="56"/>
      <c r="GM950" s="56"/>
      <c r="GN950" s="56"/>
      <c r="GO950" s="56"/>
      <c r="GP950" s="56"/>
      <c r="GQ950" s="56"/>
      <c r="GR950" s="56"/>
      <c r="GS950" s="56"/>
      <c r="GT950" s="56"/>
      <c r="GU950" s="56"/>
      <c r="GV950" s="56"/>
      <c r="GW950" s="56"/>
      <c r="GX950" s="56"/>
      <c r="GY950" s="56"/>
      <c r="GZ950" s="56"/>
      <c r="HA950" s="56"/>
      <c r="HB950" s="56"/>
      <c r="HC950" s="56"/>
      <c r="HD950" s="56"/>
      <c r="HE950" s="56"/>
      <c r="HF950" s="56"/>
      <c r="HG950" s="56"/>
      <c r="HH950" s="56"/>
      <c r="HI950" s="56"/>
      <c r="HJ950" s="56"/>
      <c r="HK950" s="56"/>
      <c r="HL950" s="56"/>
      <c r="HM950" s="56"/>
      <c r="HN950" s="56"/>
      <c r="HO950" s="56"/>
      <c r="HP950" s="56"/>
      <c r="HQ950" s="56"/>
      <c r="HR950" s="56"/>
      <c r="HS950" s="56"/>
      <c r="HT950" s="56"/>
      <c r="HU950" s="56"/>
      <c r="HV950" s="56"/>
      <c r="HW950" s="56"/>
      <c r="HX950" s="56"/>
      <c r="HY950" s="56"/>
      <c r="HZ950" s="56"/>
      <c r="IA950" s="56"/>
      <c r="IB950" s="56"/>
      <c r="IC950" s="56"/>
      <c r="ID950" s="56"/>
      <c r="IE950" s="56"/>
      <c r="IF950" s="56"/>
      <c r="IG950" s="56"/>
      <c r="IH950" s="56"/>
      <c r="II950" s="56"/>
    </row>
    <row r="951" spans="3:243" x14ac:dyDescent="0.25">
      <c r="C951" s="56"/>
      <c r="D951" s="56"/>
      <c r="E951" s="56"/>
      <c r="F951" s="354"/>
      <c r="G951" s="354"/>
      <c r="H951" s="56"/>
      <c r="I951" s="56"/>
      <c r="J951" s="56"/>
      <c r="K951" s="56"/>
      <c r="L951" s="56"/>
      <c r="M951" s="598"/>
      <c r="N951" s="56"/>
      <c r="O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c r="BY951" s="56"/>
      <c r="BZ951" s="56"/>
      <c r="CA951" s="56"/>
      <c r="CB951" s="56"/>
      <c r="CC951" s="56"/>
      <c r="CD951" s="56"/>
      <c r="CE951" s="56"/>
      <c r="CF951" s="56"/>
      <c r="CG951" s="56"/>
      <c r="CH951" s="56"/>
      <c r="CI951" s="56"/>
      <c r="CJ951" s="56"/>
      <c r="CK951" s="56"/>
      <c r="CL951" s="56"/>
      <c r="CM951" s="56"/>
      <c r="CN951" s="56"/>
      <c r="CO951" s="56"/>
      <c r="CP951" s="56"/>
      <c r="CQ951" s="56"/>
      <c r="CR951" s="56"/>
      <c r="CS951" s="56"/>
      <c r="CT951" s="56"/>
      <c r="CU951" s="56"/>
      <c r="CV951" s="56"/>
      <c r="CW951" s="56"/>
      <c r="CX951" s="56"/>
      <c r="CY951" s="56"/>
      <c r="CZ951" s="56"/>
      <c r="DA951" s="56"/>
      <c r="DB951" s="56"/>
      <c r="DC951" s="56"/>
      <c r="DD951" s="56"/>
      <c r="DE951" s="56"/>
      <c r="DF951" s="56"/>
      <c r="DG951" s="56"/>
      <c r="DH951" s="56"/>
      <c r="DI951" s="56"/>
      <c r="DJ951" s="56"/>
      <c r="DK951" s="56"/>
      <c r="DL951" s="56"/>
      <c r="DM951" s="56"/>
      <c r="DN951" s="56"/>
      <c r="DO951" s="56"/>
      <c r="DP951" s="56"/>
      <c r="DQ951" s="56"/>
      <c r="DR951" s="56"/>
      <c r="DS951" s="56"/>
      <c r="DT951" s="56"/>
      <c r="DU951" s="56"/>
      <c r="DV951" s="56"/>
      <c r="DW951" s="56"/>
      <c r="DX951" s="56"/>
      <c r="DY951" s="56"/>
      <c r="DZ951" s="56"/>
      <c r="EA951" s="56"/>
      <c r="EB951" s="56"/>
      <c r="EC951" s="56"/>
      <c r="ED951" s="56"/>
      <c r="EE951" s="56"/>
      <c r="EF951" s="56"/>
      <c r="EG951" s="56"/>
      <c r="EH951" s="56"/>
      <c r="EI951" s="56"/>
      <c r="EJ951" s="56"/>
      <c r="EK951" s="56"/>
      <c r="EL951" s="56"/>
      <c r="EM951" s="56"/>
      <c r="EN951" s="56"/>
      <c r="EO951" s="56"/>
      <c r="EP951" s="56"/>
      <c r="EQ951" s="56"/>
      <c r="ER951" s="56"/>
      <c r="ES951" s="56"/>
      <c r="ET951" s="56"/>
      <c r="EU951" s="56"/>
      <c r="EV951" s="56"/>
      <c r="EW951" s="56"/>
      <c r="EX951" s="56"/>
      <c r="EY951" s="56"/>
      <c r="EZ951" s="56"/>
      <c r="FA951" s="56"/>
      <c r="FB951" s="56"/>
      <c r="FC951" s="56"/>
      <c r="FD951" s="56"/>
      <c r="FE951" s="56"/>
      <c r="FF951" s="56"/>
      <c r="FG951" s="56"/>
      <c r="FH951" s="56"/>
      <c r="FI951" s="56"/>
      <c r="FJ951" s="56"/>
      <c r="FK951" s="56"/>
      <c r="FL951" s="56"/>
      <c r="FM951" s="56"/>
      <c r="FN951" s="56"/>
      <c r="FO951" s="56"/>
      <c r="FP951" s="56"/>
      <c r="FQ951" s="56"/>
      <c r="FR951" s="56"/>
      <c r="FS951" s="56"/>
      <c r="FT951" s="56"/>
      <c r="FU951" s="56"/>
      <c r="FV951" s="56"/>
      <c r="FW951" s="56"/>
      <c r="FX951" s="56"/>
      <c r="FY951" s="56"/>
      <c r="FZ951" s="56"/>
      <c r="GA951" s="56"/>
      <c r="GB951" s="56"/>
      <c r="GC951" s="56"/>
      <c r="GD951" s="56"/>
      <c r="GE951" s="56"/>
      <c r="GF951" s="56"/>
      <c r="GG951" s="56"/>
      <c r="GH951" s="56"/>
      <c r="GI951" s="56"/>
      <c r="GJ951" s="56"/>
      <c r="GK951" s="56"/>
      <c r="GL951" s="56"/>
      <c r="GM951" s="56"/>
      <c r="GN951" s="56"/>
      <c r="GO951" s="56"/>
      <c r="GP951" s="56"/>
      <c r="GQ951" s="56"/>
      <c r="GR951" s="56"/>
      <c r="GS951" s="56"/>
      <c r="GT951" s="56"/>
      <c r="GU951" s="56"/>
      <c r="GV951" s="56"/>
      <c r="GW951" s="56"/>
      <c r="GX951" s="56"/>
      <c r="GY951" s="56"/>
      <c r="GZ951" s="56"/>
      <c r="HA951" s="56"/>
      <c r="HB951" s="56"/>
      <c r="HC951" s="56"/>
      <c r="HD951" s="56"/>
      <c r="HE951" s="56"/>
      <c r="HF951" s="56"/>
      <c r="HG951" s="56"/>
      <c r="HH951" s="56"/>
      <c r="HI951" s="56"/>
      <c r="HJ951" s="56"/>
      <c r="HK951" s="56"/>
      <c r="HL951" s="56"/>
      <c r="HM951" s="56"/>
      <c r="HN951" s="56"/>
      <c r="HO951" s="56"/>
      <c r="HP951" s="56"/>
      <c r="HQ951" s="56"/>
      <c r="HR951" s="56"/>
      <c r="HS951" s="56"/>
      <c r="HT951" s="56"/>
      <c r="HU951" s="56"/>
      <c r="HV951" s="56"/>
      <c r="HW951" s="56"/>
      <c r="HX951" s="56"/>
      <c r="HY951" s="56"/>
      <c r="HZ951" s="56"/>
      <c r="IA951" s="56"/>
      <c r="IB951" s="56"/>
      <c r="IC951" s="56"/>
      <c r="ID951" s="56"/>
      <c r="IE951" s="56"/>
      <c r="IF951" s="56"/>
      <c r="IG951" s="56"/>
      <c r="IH951" s="56"/>
      <c r="II951" s="56"/>
    </row>
    <row r="952" spans="3:243" x14ac:dyDescent="0.25">
      <c r="C952" s="56"/>
      <c r="D952" s="56"/>
      <c r="E952" s="56"/>
      <c r="F952" s="354"/>
      <c r="G952" s="354"/>
      <c r="H952" s="56"/>
      <c r="I952" s="56"/>
      <c r="J952" s="56"/>
      <c r="K952" s="56"/>
      <c r="L952" s="56"/>
      <c r="M952" s="598"/>
      <c r="N952" s="56"/>
      <c r="O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c r="BY952" s="56"/>
      <c r="BZ952" s="56"/>
      <c r="CA952" s="56"/>
      <c r="CB952" s="56"/>
      <c r="CC952" s="56"/>
      <c r="CD952" s="56"/>
      <c r="CE952" s="56"/>
      <c r="CF952" s="56"/>
      <c r="CG952" s="56"/>
      <c r="CH952" s="56"/>
      <c r="CI952" s="56"/>
      <c r="CJ952" s="56"/>
      <c r="CK952" s="56"/>
      <c r="CL952" s="56"/>
      <c r="CM952" s="56"/>
      <c r="CN952" s="56"/>
      <c r="CO952" s="56"/>
      <c r="CP952" s="56"/>
      <c r="CQ952" s="56"/>
      <c r="CR952" s="56"/>
      <c r="CS952" s="56"/>
      <c r="CT952" s="56"/>
      <c r="CU952" s="56"/>
      <c r="CV952" s="56"/>
      <c r="CW952" s="56"/>
      <c r="CX952" s="56"/>
      <c r="CY952" s="56"/>
      <c r="CZ952" s="56"/>
      <c r="DA952" s="56"/>
      <c r="DB952" s="56"/>
      <c r="DC952" s="56"/>
      <c r="DD952" s="56"/>
      <c r="DE952" s="56"/>
      <c r="DF952" s="56"/>
      <c r="DG952" s="56"/>
      <c r="DH952" s="56"/>
      <c r="DI952" s="56"/>
      <c r="DJ952" s="56"/>
      <c r="DK952" s="56"/>
      <c r="DL952" s="56"/>
      <c r="DM952" s="56"/>
      <c r="DN952" s="56"/>
      <c r="DO952" s="56"/>
      <c r="DP952" s="56"/>
      <c r="DQ952" s="56"/>
      <c r="DR952" s="56"/>
      <c r="DS952" s="56"/>
      <c r="DT952" s="56"/>
      <c r="DU952" s="56"/>
      <c r="DV952" s="56"/>
      <c r="DW952" s="56"/>
      <c r="DX952" s="56"/>
      <c r="DY952" s="56"/>
      <c r="DZ952" s="56"/>
      <c r="EA952" s="56"/>
      <c r="EB952" s="56"/>
      <c r="EC952" s="56"/>
      <c r="ED952" s="56"/>
      <c r="EE952" s="56"/>
      <c r="EF952" s="56"/>
      <c r="EG952" s="56"/>
      <c r="EH952" s="56"/>
      <c r="EI952" s="56"/>
      <c r="EJ952" s="56"/>
      <c r="EK952" s="56"/>
      <c r="EL952" s="56"/>
      <c r="EM952" s="56"/>
      <c r="EN952" s="56"/>
      <c r="EO952" s="56"/>
      <c r="EP952" s="56"/>
      <c r="EQ952" s="56"/>
      <c r="ER952" s="56"/>
      <c r="ES952" s="56"/>
      <c r="ET952" s="56"/>
      <c r="EU952" s="56"/>
      <c r="EV952" s="56"/>
      <c r="EW952" s="56"/>
      <c r="EX952" s="56"/>
      <c r="EY952" s="56"/>
      <c r="EZ952" s="56"/>
      <c r="FA952" s="56"/>
      <c r="FB952" s="56"/>
      <c r="FC952" s="56"/>
      <c r="FD952" s="56"/>
      <c r="FE952" s="56"/>
      <c r="FF952" s="56"/>
      <c r="FG952" s="56"/>
      <c r="FH952" s="56"/>
      <c r="FI952" s="56"/>
      <c r="FJ952" s="56"/>
      <c r="FK952" s="56"/>
      <c r="FL952" s="56"/>
      <c r="FM952" s="56"/>
      <c r="FN952" s="56"/>
      <c r="FO952" s="56"/>
      <c r="FP952" s="56"/>
      <c r="FQ952" s="56"/>
      <c r="FR952" s="56"/>
      <c r="FS952" s="56"/>
      <c r="FT952" s="56"/>
      <c r="FU952" s="56"/>
      <c r="FV952" s="56"/>
      <c r="FW952" s="56"/>
      <c r="FX952" s="56"/>
      <c r="FY952" s="56"/>
      <c r="FZ952" s="56"/>
      <c r="GA952" s="56"/>
      <c r="GB952" s="56"/>
      <c r="GC952" s="56"/>
      <c r="GD952" s="56"/>
      <c r="GE952" s="56"/>
      <c r="GF952" s="56"/>
      <c r="GG952" s="56"/>
      <c r="GH952" s="56"/>
      <c r="GI952" s="56"/>
      <c r="GJ952" s="56"/>
      <c r="GK952" s="56"/>
      <c r="GL952" s="56"/>
      <c r="GM952" s="56"/>
      <c r="GN952" s="56"/>
      <c r="GO952" s="56"/>
      <c r="GP952" s="56"/>
      <c r="GQ952" s="56"/>
      <c r="GR952" s="56"/>
      <c r="GS952" s="56"/>
      <c r="GT952" s="56"/>
      <c r="GU952" s="56"/>
      <c r="GV952" s="56"/>
      <c r="GW952" s="56"/>
      <c r="GX952" s="56"/>
      <c r="GY952" s="56"/>
      <c r="GZ952" s="56"/>
      <c r="HA952" s="56"/>
      <c r="HB952" s="56"/>
      <c r="HC952" s="56"/>
      <c r="HD952" s="56"/>
      <c r="HE952" s="56"/>
      <c r="HF952" s="56"/>
      <c r="HG952" s="56"/>
      <c r="HH952" s="56"/>
      <c r="HI952" s="56"/>
      <c r="HJ952" s="56"/>
      <c r="HK952" s="56"/>
      <c r="HL952" s="56"/>
      <c r="HM952" s="56"/>
      <c r="HN952" s="56"/>
      <c r="HO952" s="56"/>
      <c r="HP952" s="56"/>
      <c r="HQ952" s="56"/>
      <c r="HR952" s="56"/>
      <c r="HS952" s="56"/>
      <c r="HT952" s="56"/>
      <c r="HU952" s="56"/>
      <c r="HV952" s="56"/>
      <c r="HW952" s="56"/>
      <c r="HX952" s="56"/>
      <c r="HY952" s="56"/>
      <c r="HZ952" s="56"/>
      <c r="IA952" s="56"/>
      <c r="IB952" s="56"/>
      <c r="IC952" s="56"/>
      <c r="ID952" s="56"/>
      <c r="IE952" s="56"/>
      <c r="IF952" s="56"/>
      <c r="IG952" s="56"/>
      <c r="IH952" s="56"/>
      <c r="II952" s="56"/>
    </row>
    <row r="953" spans="3:243" x14ac:dyDescent="0.25">
      <c r="C953" s="56"/>
      <c r="D953" s="56"/>
      <c r="E953" s="56"/>
      <c r="F953" s="354"/>
      <c r="G953" s="354"/>
      <c r="H953" s="56"/>
      <c r="I953" s="56"/>
      <c r="J953" s="56"/>
      <c r="K953" s="56"/>
      <c r="L953" s="56"/>
      <c r="M953" s="598"/>
      <c r="N953" s="56"/>
      <c r="O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c r="BY953" s="56"/>
      <c r="BZ953" s="56"/>
      <c r="CA953" s="56"/>
      <c r="CB953" s="56"/>
      <c r="CC953" s="56"/>
      <c r="CD953" s="56"/>
      <c r="CE953" s="56"/>
      <c r="CF953" s="56"/>
      <c r="CG953" s="56"/>
      <c r="CH953" s="56"/>
      <c r="CI953" s="56"/>
      <c r="CJ953" s="56"/>
      <c r="CK953" s="56"/>
      <c r="CL953" s="56"/>
      <c r="CM953" s="56"/>
      <c r="CN953" s="56"/>
      <c r="CO953" s="56"/>
      <c r="CP953" s="56"/>
      <c r="CQ953" s="56"/>
      <c r="CR953" s="56"/>
      <c r="CS953" s="56"/>
      <c r="CT953" s="56"/>
      <c r="CU953" s="56"/>
      <c r="CV953" s="56"/>
      <c r="CW953" s="56"/>
      <c r="CX953" s="56"/>
      <c r="CY953" s="56"/>
      <c r="CZ953" s="56"/>
      <c r="DA953" s="56"/>
      <c r="DB953" s="56"/>
      <c r="DC953" s="56"/>
      <c r="DD953" s="56"/>
      <c r="DE953" s="56"/>
      <c r="DF953" s="56"/>
      <c r="DG953" s="56"/>
      <c r="DH953" s="56"/>
      <c r="DI953" s="56"/>
      <c r="DJ953" s="56"/>
      <c r="DK953" s="56"/>
      <c r="DL953" s="56"/>
      <c r="DM953" s="56"/>
      <c r="DN953" s="56"/>
      <c r="DO953" s="56"/>
      <c r="DP953" s="56"/>
      <c r="DQ953" s="56"/>
      <c r="DR953" s="56"/>
      <c r="DS953" s="56"/>
      <c r="DT953" s="56"/>
      <c r="DU953" s="56"/>
      <c r="DV953" s="56"/>
      <c r="DW953" s="56"/>
      <c r="DX953" s="56"/>
      <c r="DY953" s="56"/>
      <c r="DZ953" s="56"/>
      <c r="EA953" s="56"/>
      <c r="EB953" s="56"/>
      <c r="EC953" s="56"/>
      <c r="ED953" s="56"/>
      <c r="EE953" s="56"/>
      <c r="EF953" s="56"/>
      <c r="EG953" s="56"/>
      <c r="EH953" s="56"/>
      <c r="EI953" s="56"/>
      <c r="EJ953" s="56"/>
      <c r="EK953" s="56"/>
      <c r="EL953" s="56"/>
      <c r="EM953" s="56"/>
      <c r="EN953" s="56"/>
      <c r="EO953" s="56"/>
      <c r="EP953" s="56"/>
      <c r="EQ953" s="56"/>
      <c r="ER953" s="56"/>
      <c r="ES953" s="56"/>
      <c r="ET953" s="56"/>
      <c r="EU953" s="56"/>
      <c r="EV953" s="56"/>
      <c r="EW953" s="56"/>
      <c r="EX953" s="56"/>
      <c r="EY953" s="56"/>
      <c r="EZ953" s="56"/>
      <c r="FA953" s="56"/>
      <c r="FB953" s="56"/>
      <c r="FC953" s="56"/>
      <c r="FD953" s="56"/>
      <c r="FE953" s="56"/>
      <c r="FF953" s="56"/>
      <c r="FG953" s="56"/>
      <c r="FH953" s="56"/>
      <c r="FI953" s="56"/>
      <c r="FJ953" s="56"/>
      <c r="FK953" s="56"/>
      <c r="FL953" s="56"/>
      <c r="FM953" s="56"/>
      <c r="FN953" s="56"/>
      <c r="FO953" s="56"/>
      <c r="FP953" s="56"/>
      <c r="FQ953" s="56"/>
      <c r="FR953" s="56"/>
      <c r="FS953" s="56"/>
      <c r="FT953" s="56"/>
      <c r="FU953" s="56"/>
      <c r="FV953" s="56"/>
      <c r="FW953" s="56"/>
      <c r="FX953" s="56"/>
      <c r="FY953" s="56"/>
      <c r="FZ953" s="56"/>
      <c r="GA953" s="56"/>
      <c r="GB953" s="56"/>
      <c r="GC953" s="56"/>
      <c r="GD953" s="56"/>
      <c r="GE953" s="56"/>
      <c r="GF953" s="56"/>
      <c r="GG953" s="56"/>
      <c r="GH953" s="56"/>
      <c r="GI953" s="56"/>
      <c r="GJ953" s="56"/>
      <c r="GK953" s="56"/>
      <c r="GL953" s="56"/>
      <c r="GM953" s="56"/>
      <c r="GN953" s="56"/>
      <c r="GO953" s="56"/>
      <c r="GP953" s="56"/>
      <c r="GQ953" s="56"/>
      <c r="GR953" s="56"/>
      <c r="GS953" s="56"/>
      <c r="GT953" s="56"/>
      <c r="GU953" s="56"/>
      <c r="GV953" s="56"/>
      <c r="GW953" s="56"/>
      <c r="GX953" s="56"/>
      <c r="GY953" s="56"/>
      <c r="GZ953" s="56"/>
      <c r="HA953" s="56"/>
      <c r="HB953" s="56"/>
      <c r="HC953" s="56"/>
      <c r="HD953" s="56"/>
      <c r="HE953" s="56"/>
      <c r="HF953" s="56"/>
      <c r="HG953" s="56"/>
      <c r="HH953" s="56"/>
      <c r="HI953" s="56"/>
      <c r="HJ953" s="56"/>
      <c r="HK953" s="56"/>
      <c r="HL953" s="56"/>
      <c r="HM953" s="56"/>
      <c r="HN953" s="56"/>
      <c r="HO953" s="56"/>
      <c r="HP953" s="56"/>
      <c r="HQ953" s="56"/>
      <c r="HR953" s="56"/>
      <c r="HS953" s="56"/>
      <c r="HT953" s="56"/>
      <c r="HU953" s="56"/>
      <c r="HV953" s="56"/>
      <c r="HW953" s="56"/>
      <c r="HX953" s="56"/>
      <c r="HY953" s="56"/>
      <c r="HZ953" s="56"/>
      <c r="IA953" s="56"/>
      <c r="IB953" s="56"/>
      <c r="IC953" s="56"/>
      <c r="ID953" s="56"/>
      <c r="IE953" s="56"/>
      <c r="IF953" s="56"/>
      <c r="IG953" s="56"/>
      <c r="IH953" s="56"/>
      <c r="II953" s="56"/>
    </row>
    <row r="954" spans="3:243" x14ac:dyDescent="0.25">
      <c r="C954" s="56"/>
      <c r="D954" s="56"/>
      <c r="E954" s="56"/>
      <c r="F954" s="354"/>
      <c r="G954" s="354"/>
      <c r="H954" s="56"/>
      <c r="I954" s="56"/>
      <c r="J954" s="56"/>
      <c r="K954" s="56"/>
      <c r="L954" s="56"/>
      <c r="M954" s="598"/>
      <c r="N954" s="56"/>
      <c r="O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c r="BV954" s="56"/>
      <c r="BW954" s="56"/>
      <c r="BX954" s="56"/>
      <c r="BY954" s="56"/>
      <c r="BZ954" s="56"/>
      <c r="CA954" s="56"/>
      <c r="CB954" s="56"/>
      <c r="CC954" s="56"/>
      <c r="CD954" s="56"/>
      <c r="CE954" s="56"/>
      <c r="CF954" s="56"/>
      <c r="CG954" s="56"/>
      <c r="CH954" s="56"/>
      <c r="CI954" s="56"/>
      <c r="CJ954" s="56"/>
      <c r="CK954" s="56"/>
      <c r="CL954" s="56"/>
      <c r="CM954" s="56"/>
      <c r="CN954" s="56"/>
      <c r="CO954" s="56"/>
      <c r="CP954" s="56"/>
      <c r="CQ954" s="56"/>
      <c r="CR954" s="56"/>
      <c r="CS954" s="56"/>
      <c r="CT954" s="56"/>
      <c r="CU954" s="56"/>
      <c r="CV954" s="56"/>
      <c r="CW954" s="56"/>
      <c r="CX954" s="56"/>
      <c r="CY954" s="56"/>
      <c r="CZ954" s="56"/>
      <c r="DA954" s="56"/>
      <c r="DB954" s="56"/>
      <c r="DC954" s="56"/>
      <c r="DD954" s="56"/>
      <c r="DE954" s="56"/>
      <c r="DF954" s="56"/>
      <c r="DG954" s="56"/>
      <c r="DH954" s="56"/>
      <c r="DI954" s="56"/>
      <c r="DJ954" s="56"/>
      <c r="DK954" s="56"/>
      <c r="DL954" s="56"/>
      <c r="DM954" s="56"/>
      <c r="DN954" s="56"/>
      <c r="DO954" s="56"/>
      <c r="DP954" s="56"/>
      <c r="DQ954" s="56"/>
      <c r="DR954" s="56"/>
      <c r="DS954" s="56"/>
      <c r="DT954" s="56"/>
      <c r="DU954" s="56"/>
      <c r="DV954" s="56"/>
      <c r="DW954" s="56"/>
      <c r="DX954" s="56"/>
      <c r="DY954" s="56"/>
      <c r="DZ954" s="56"/>
      <c r="EA954" s="56"/>
      <c r="EB954" s="56"/>
      <c r="EC954" s="56"/>
      <c r="ED954" s="56"/>
      <c r="EE954" s="56"/>
      <c r="EF954" s="56"/>
      <c r="EG954" s="56"/>
      <c r="EH954" s="56"/>
      <c r="EI954" s="56"/>
      <c r="EJ954" s="56"/>
      <c r="EK954" s="56"/>
      <c r="EL954" s="56"/>
      <c r="EM954" s="56"/>
      <c r="EN954" s="56"/>
      <c r="EO954" s="56"/>
      <c r="EP954" s="56"/>
      <c r="EQ954" s="56"/>
      <c r="ER954" s="56"/>
      <c r="ES954" s="56"/>
      <c r="ET954" s="56"/>
      <c r="EU954" s="56"/>
      <c r="EV954" s="56"/>
      <c r="EW954" s="56"/>
      <c r="EX954" s="56"/>
      <c r="EY954" s="56"/>
      <c r="EZ954" s="56"/>
      <c r="FA954" s="56"/>
      <c r="FB954" s="56"/>
      <c r="FC954" s="56"/>
      <c r="FD954" s="56"/>
      <c r="FE954" s="56"/>
      <c r="FF954" s="56"/>
      <c r="FG954" s="56"/>
      <c r="FH954" s="56"/>
      <c r="FI954" s="56"/>
      <c r="FJ954" s="56"/>
      <c r="FK954" s="56"/>
      <c r="FL954" s="56"/>
      <c r="FM954" s="56"/>
      <c r="FN954" s="56"/>
      <c r="FO954" s="56"/>
      <c r="FP954" s="56"/>
      <c r="FQ954" s="56"/>
      <c r="FR954" s="56"/>
      <c r="FS954" s="56"/>
      <c r="FT954" s="56"/>
      <c r="FU954" s="56"/>
      <c r="FV954" s="56"/>
      <c r="FW954" s="56"/>
      <c r="FX954" s="56"/>
      <c r="FY954" s="56"/>
      <c r="FZ954" s="56"/>
      <c r="GA954" s="56"/>
      <c r="GB954" s="56"/>
      <c r="GC954" s="56"/>
      <c r="GD954" s="56"/>
      <c r="GE954" s="56"/>
      <c r="GF954" s="56"/>
      <c r="GG954" s="56"/>
      <c r="GH954" s="56"/>
      <c r="GI954" s="56"/>
      <c r="GJ954" s="56"/>
      <c r="GK954" s="56"/>
      <c r="GL954" s="56"/>
      <c r="GM954" s="56"/>
      <c r="GN954" s="56"/>
      <c r="GO954" s="56"/>
      <c r="GP954" s="56"/>
      <c r="GQ954" s="56"/>
      <c r="GR954" s="56"/>
      <c r="GS954" s="56"/>
      <c r="GT954" s="56"/>
      <c r="GU954" s="56"/>
      <c r="GV954" s="56"/>
      <c r="GW954" s="56"/>
      <c r="GX954" s="56"/>
      <c r="GY954" s="56"/>
      <c r="GZ954" s="56"/>
      <c r="HA954" s="56"/>
      <c r="HB954" s="56"/>
      <c r="HC954" s="56"/>
      <c r="HD954" s="56"/>
      <c r="HE954" s="56"/>
      <c r="HF954" s="56"/>
      <c r="HG954" s="56"/>
      <c r="HH954" s="56"/>
      <c r="HI954" s="56"/>
      <c r="HJ954" s="56"/>
      <c r="HK954" s="56"/>
      <c r="HL954" s="56"/>
      <c r="HM954" s="56"/>
      <c r="HN954" s="56"/>
      <c r="HO954" s="56"/>
      <c r="HP954" s="56"/>
      <c r="HQ954" s="56"/>
      <c r="HR954" s="56"/>
      <c r="HS954" s="56"/>
      <c r="HT954" s="56"/>
      <c r="HU954" s="56"/>
      <c r="HV954" s="56"/>
      <c r="HW954" s="56"/>
      <c r="HX954" s="56"/>
      <c r="HY954" s="56"/>
      <c r="HZ954" s="56"/>
      <c r="IA954" s="56"/>
      <c r="IB954" s="56"/>
      <c r="IC954" s="56"/>
      <c r="ID954" s="56"/>
      <c r="IE954" s="56"/>
      <c r="IF954" s="56"/>
      <c r="IG954" s="56"/>
      <c r="IH954" s="56"/>
      <c r="II954" s="56"/>
    </row>
    <row r="955" spans="3:243" x14ac:dyDescent="0.25">
      <c r="C955" s="56"/>
      <c r="D955" s="56"/>
      <c r="E955" s="56"/>
      <c r="F955" s="354"/>
      <c r="G955" s="354"/>
      <c r="H955" s="56"/>
      <c r="I955" s="56"/>
      <c r="J955" s="56"/>
      <c r="K955" s="56"/>
      <c r="L955" s="56"/>
      <c r="M955" s="598"/>
      <c r="N955" s="56"/>
      <c r="O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c r="BY955" s="56"/>
      <c r="BZ955" s="56"/>
      <c r="CA955" s="56"/>
      <c r="CB955" s="56"/>
      <c r="CC955" s="56"/>
      <c r="CD955" s="56"/>
      <c r="CE955" s="56"/>
      <c r="CF955" s="56"/>
      <c r="CG955" s="56"/>
      <c r="CH955" s="56"/>
      <c r="CI955" s="56"/>
      <c r="CJ955" s="56"/>
      <c r="CK955" s="56"/>
      <c r="CL955" s="56"/>
      <c r="CM955" s="56"/>
      <c r="CN955" s="56"/>
      <c r="CO955" s="56"/>
      <c r="CP955" s="56"/>
      <c r="CQ955" s="56"/>
      <c r="CR955" s="56"/>
      <c r="CS955" s="56"/>
      <c r="CT955" s="56"/>
      <c r="CU955" s="56"/>
      <c r="CV955" s="56"/>
      <c r="CW955" s="56"/>
      <c r="CX955" s="56"/>
      <c r="CY955" s="56"/>
      <c r="CZ955" s="56"/>
      <c r="DA955" s="56"/>
      <c r="DB955" s="56"/>
      <c r="DC955" s="56"/>
      <c r="DD955" s="56"/>
      <c r="DE955" s="56"/>
      <c r="DF955" s="56"/>
      <c r="DG955" s="56"/>
      <c r="DH955" s="56"/>
      <c r="DI955" s="56"/>
      <c r="DJ955" s="56"/>
      <c r="DK955" s="56"/>
      <c r="DL955" s="56"/>
      <c r="DM955" s="56"/>
      <c r="DN955" s="56"/>
      <c r="DO955" s="56"/>
      <c r="DP955" s="56"/>
      <c r="DQ955" s="56"/>
      <c r="DR955" s="56"/>
      <c r="DS955" s="56"/>
      <c r="DT955" s="56"/>
      <c r="DU955" s="56"/>
      <c r="DV955" s="56"/>
      <c r="DW955" s="56"/>
      <c r="DX955" s="56"/>
      <c r="DY955" s="56"/>
      <c r="DZ955" s="56"/>
      <c r="EA955" s="56"/>
      <c r="EB955" s="56"/>
      <c r="EC955" s="56"/>
      <c r="ED955" s="56"/>
      <c r="EE955" s="56"/>
      <c r="EF955" s="56"/>
      <c r="EG955" s="56"/>
      <c r="EH955" s="56"/>
      <c r="EI955" s="56"/>
      <c r="EJ955" s="56"/>
      <c r="EK955" s="56"/>
      <c r="EL955" s="56"/>
      <c r="EM955" s="56"/>
      <c r="EN955" s="56"/>
      <c r="EO955" s="56"/>
      <c r="EP955" s="56"/>
      <c r="EQ955" s="56"/>
      <c r="ER955" s="56"/>
      <c r="ES955" s="56"/>
      <c r="ET955" s="56"/>
      <c r="EU955" s="56"/>
      <c r="EV955" s="56"/>
      <c r="EW955" s="56"/>
      <c r="EX955" s="56"/>
      <c r="EY955" s="56"/>
      <c r="EZ955" s="56"/>
      <c r="FA955" s="56"/>
      <c r="FB955" s="56"/>
      <c r="FC955" s="56"/>
      <c r="FD955" s="56"/>
      <c r="FE955" s="56"/>
      <c r="FF955" s="56"/>
      <c r="FG955" s="56"/>
      <c r="FH955" s="56"/>
      <c r="FI955" s="56"/>
      <c r="FJ955" s="56"/>
      <c r="FK955" s="56"/>
      <c r="FL955" s="56"/>
      <c r="FM955" s="56"/>
      <c r="FN955" s="56"/>
      <c r="FO955" s="56"/>
      <c r="FP955" s="56"/>
      <c r="FQ955" s="56"/>
      <c r="FR955" s="56"/>
      <c r="FS955" s="56"/>
      <c r="FT955" s="56"/>
      <c r="FU955" s="56"/>
      <c r="FV955" s="56"/>
      <c r="FW955" s="56"/>
      <c r="FX955" s="56"/>
      <c r="FY955" s="56"/>
      <c r="FZ955" s="56"/>
      <c r="GA955" s="56"/>
      <c r="GB955" s="56"/>
      <c r="GC955" s="56"/>
      <c r="GD955" s="56"/>
      <c r="GE955" s="56"/>
      <c r="GF955" s="56"/>
      <c r="GG955" s="56"/>
      <c r="GH955" s="56"/>
      <c r="GI955" s="56"/>
      <c r="GJ955" s="56"/>
      <c r="GK955" s="56"/>
      <c r="GL955" s="56"/>
      <c r="GM955" s="56"/>
      <c r="GN955" s="56"/>
      <c r="GO955" s="56"/>
      <c r="GP955" s="56"/>
      <c r="GQ955" s="56"/>
      <c r="GR955" s="56"/>
      <c r="GS955" s="56"/>
      <c r="GT955" s="56"/>
      <c r="GU955" s="56"/>
      <c r="GV955" s="56"/>
      <c r="GW955" s="56"/>
      <c r="GX955" s="56"/>
      <c r="GY955" s="56"/>
      <c r="GZ955" s="56"/>
      <c r="HA955" s="56"/>
      <c r="HB955" s="56"/>
      <c r="HC955" s="56"/>
      <c r="HD955" s="56"/>
      <c r="HE955" s="56"/>
      <c r="HF955" s="56"/>
      <c r="HG955" s="56"/>
      <c r="HH955" s="56"/>
      <c r="HI955" s="56"/>
      <c r="HJ955" s="56"/>
      <c r="HK955" s="56"/>
      <c r="HL955" s="56"/>
      <c r="HM955" s="56"/>
      <c r="HN955" s="56"/>
      <c r="HO955" s="56"/>
      <c r="HP955" s="56"/>
      <c r="HQ955" s="56"/>
      <c r="HR955" s="56"/>
      <c r="HS955" s="56"/>
      <c r="HT955" s="56"/>
      <c r="HU955" s="56"/>
      <c r="HV955" s="56"/>
      <c r="HW955" s="56"/>
      <c r="HX955" s="56"/>
      <c r="HY955" s="56"/>
      <c r="HZ955" s="56"/>
      <c r="IA955" s="56"/>
      <c r="IB955" s="56"/>
      <c r="IC955" s="56"/>
      <c r="ID955" s="56"/>
      <c r="IE955" s="56"/>
      <c r="IF955" s="56"/>
      <c r="IG955" s="56"/>
      <c r="IH955" s="56"/>
      <c r="II955" s="56"/>
    </row>
    <row r="956" spans="3:243" x14ac:dyDescent="0.25">
      <c r="C956" s="56"/>
      <c r="D956" s="56"/>
      <c r="E956" s="56"/>
      <c r="F956" s="354"/>
      <c r="G956" s="354"/>
      <c r="H956" s="56"/>
      <c r="I956" s="56"/>
      <c r="J956" s="56"/>
      <c r="K956" s="56"/>
      <c r="L956" s="56"/>
      <c r="M956" s="598"/>
      <c r="N956" s="56"/>
      <c r="O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c r="BY956" s="56"/>
      <c r="BZ956" s="56"/>
      <c r="CA956" s="56"/>
      <c r="CB956" s="56"/>
      <c r="CC956" s="56"/>
      <c r="CD956" s="56"/>
      <c r="CE956" s="56"/>
      <c r="CF956" s="56"/>
      <c r="CG956" s="56"/>
      <c r="CH956" s="56"/>
      <c r="CI956" s="56"/>
      <c r="CJ956" s="56"/>
      <c r="CK956" s="56"/>
      <c r="CL956" s="56"/>
      <c r="CM956" s="56"/>
      <c r="CN956" s="56"/>
      <c r="CO956" s="56"/>
      <c r="CP956" s="56"/>
      <c r="CQ956" s="56"/>
      <c r="CR956" s="56"/>
      <c r="CS956" s="56"/>
      <c r="CT956" s="56"/>
      <c r="CU956" s="56"/>
      <c r="CV956" s="56"/>
      <c r="CW956" s="56"/>
      <c r="CX956" s="56"/>
      <c r="CY956" s="56"/>
      <c r="CZ956" s="56"/>
      <c r="DA956" s="56"/>
      <c r="DB956" s="56"/>
      <c r="DC956" s="56"/>
      <c r="DD956" s="56"/>
      <c r="DE956" s="56"/>
      <c r="DF956" s="56"/>
      <c r="DG956" s="56"/>
      <c r="DH956" s="56"/>
      <c r="DI956" s="56"/>
      <c r="DJ956" s="56"/>
      <c r="DK956" s="56"/>
      <c r="DL956" s="56"/>
      <c r="DM956" s="56"/>
      <c r="DN956" s="56"/>
      <c r="DO956" s="56"/>
      <c r="DP956" s="56"/>
      <c r="DQ956" s="56"/>
      <c r="DR956" s="56"/>
      <c r="DS956" s="56"/>
      <c r="DT956" s="56"/>
      <c r="DU956" s="56"/>
      <c r="DV956" s="56"/>
      <c r="DW956" s="56"/>
      <c r="DX956" s="56"/>
      <c r="DY956" s="56"/>
      <c r="DZ956" s="56"/>
      <c r="EA956" s="56"/>
      <c r="EB956" s="56"/>
      <c r="EC956" s="56"/>
      <c r="ED956" s="56"/>
      <c r="EE956" s="56"/>
      <c r="EF956" s="56"/>
      <c r="EG956" s="56"/>
      <c r="EH956" s="56"/>
      <c r="EI956" s="56"/>
      <c r="EJ956" s="56"/>
      <c r="EK956" s="56"/>
      <c r="EL956" s="56"/>
      <c r="EM956" s="56"/>
      <c r="EN956" s="56"/>
      <c r="EO956" s="56"/>
      <c r="EP956" s="56"/>
      <c r="EQ956" s="56"/>
      <c r="ER956" s="56"/>
      <c r="ES956" s="56"/>
      <c r="ET956" s="56"/>
      <c r="EU956" s="56"/>
      <c r="EV956" s="56"/>
      <c r="EW956" s="56"/>
      <c r="EX956" s="56"/>
      <c r="EY956" s="56"/>
      <c r="EZ956" s="56"/>
      <c r="FA956" s="56"/>
      <c r="FB956" s="56"/>
      <c r="FC956" s="56"/>
      <c r="FD956" s="56"/>
      <c r="FE956" s="56"/>
      <c r="FF956" s="56"/>
      <c r="FG956" s="56"/>
      <c r="FH956" s="56"/>
      <c r="FI956" s="56"/>
      <c r="FJ956" s="56"/>
      <c r="FK956" s="56"/>
      <c r="FL956" s="56"/>
      <c r="FM956" s="56"/>
      <c r="FN956" s="56"/>
      <c r="FO956" s="56"/>
      <c r="FP956" s="56"/>
      <c r="FQ956" s="56"/>
      <c r="FR956" s="56"/>
      <c r="FS956" s="56"/>
      <c r="FT956" s="56"/>
      <c r="FU956" s="56"/>
      <c r="FV956" s="56"/>
      <c r="FW956" s="56"/>
      <c r="FX956" s="56"/>
      <c r="FY956" s="56"/>
      <c r="FZ956" s="56"/>
      <c r="GA956" s="56"/>
      <c r="GB956" s="56"/>
      <c r="GC956" s="56"/>
      <c r="GD956" s="56"/>
      <c r="GE956" s="56"/>
      <c r="GF956" s="56"/>
      <c r="GG956" s="56"/>
      <c r="GH956" s="56"/>
      <c r="GI956" s="56"/>
      <c r="GJ956" s="56"/>
      <c r="GK956" s="56"/>
      <c r="GL956" s="56"/>
      <c r="GM956" s="56"/>
      <c r="GN956" s="56"/>
      <c r="GO956" s="56"/>
      <c r="GP956" s="56"/>
      <c r="GQ956" s="56"/>
      <c r="GR956" s="56"/>
      <c r="GS956" s="56"/>
      <c r="GT956" s="56"/>
      <c r="GU956" s="56"/>
      <c r="GV956" s="56"/>
      <c r="GW956" s="56"/>
      <c r="GX956" s="56"/>
      <c r="GY956" s="56"/>
      <c r="GZ956" s="56"/>
      <c r="HA956" s="56"/>
      <c r="HB956" s="56"/>
      <c r="HC956" s="56"/>
      <c r="HD956" s="56"/>
      <c r="HE956" s="56"/>
      <c r="HF956" s="56"/>
      <c r="HG956" s="56"/>
      <c r="HH956" s="56"/>
      <c r="HI956" s="56"/>
      <c r="HJ956" s="56"/>
      <c r="HK956" s="56"/>
      <c r="HL956" s="56"/>
      <c r="HM956" s="56"/>
      <c r="HN956" s="56"/>
      <c r="HO956" s="56"/>
      <c r="HP956" s="56"/>
      <c r="HQ956" s="56"/>
      <c r="HR956" s="56"/>
      <c r="HS956" s="56"/>
      <c r="HT956" s="56"/>
      <c r="HU956" s="56"/>
      <c r="HV956" s="56"/>
      <c r="HW956" s="56"/>
      <c r="HX956" s="56"/>
      <c r="HY956" s="56"/>
      <c r="HZ956" s="56"/>
      <c r="IA956" s="56"/>
      <c r="IB956" s="56"/>
      <c r="IC956" s="56"/>
      <c r="ID956" s="56"/>
      <c r="IE956" s="56"/>
      <c r="IF956" s="56"/>
      <c r="IG956" s="56"/>
      <c r="IH956" s="56"/>
      <c r="II956" s="56"/>
    </row>
    <row r="957" spans="3:243" x14ac:dyDescent="0.25">
      <c r="C957" s="56"/>
      <c r="D957" s="56"/>
      <c r="E957" s="56"/>
      <c r="F957" s="354"/>
      <c r="G957" s="354"/>
      <c r="H957" s="56"/>
      <c r="I957" s="56"/>
      <c r="J957" s="56"/>
      <c r="K957" s="56"/>
      <c r="L957" s="56"/>
      <c r="M957" s="598"/>
      <c r="N957" s="56"/>
      <c r="O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c r="BY957" s="56"/>
      <c r="BZ957" s="56"/>
      <c r="CA957" s="56"/>
      <c r="CB957" s="56"/>
      <c r="CC957" s="56"/>
      <c r="CD957" s="56"/>
      <c r="CE957" s="56"/>
      <c r="CF957" s="56"/>
      <c r="CG957" s="56"/>
      <c r="CH957" s="56"/>
      <c r="CI957" s="56"/>
      <c r="CJ957" s="56"/>
      <c r="CK957" s="56"/>
      <c r="CL957" s="56"/>
      <c r="CM957" s="56"/>
      <c r="CN957" s="56"/>
      <c r="CO957" s="56"/>
      <c r="CP957" s="56"/>
      <c r="CQ957" s="56"/>
      <c r="CR957" s="56"/>
      <c r="CS957" s="56"/>
      <c r="CT957" s="56"/>
      <c r="CU957" s="56"/>
      <c r="CV957" s="56"/>
      <c r="CW957" s="56"/>
      <c r="CX957" s="56"/>
      <c r="CY957" s="56"/>
      <c r="CZ957" s="56"/>
      <c r="DA957" s="56"/>
      <c r="DB957" s="56"/>
      <c r="DC957" s="56"/>
      <c r="DD957" s="56"/>
      <c r="DE957" s="56"/>
      <c r="DF957" s="56"/>
      <c r="DG957" s="56"/>
      <c r="DH957" s="56"/>
      <c r="DI957" s="56"/>
      <c r="DJ957" s="56"/>
      <c r="DK957" s="56"/>
      <c r="DL957" s="56"/>
      <c r="DM957" s="56"/>
      <c r="DN957" s="56"/>
      <c r="DO957" s="56"/>
      <c r="DP957" s="56"/>
      <c r="DQ957" s="56"/>
      <c r="DR957" s="56"/>
      <c r="DS957" s="56"/>
      <c r="DT957" s="56"/>
      <c r="DU957" s="56"/>
      <c r="DV957" s="56"/>
      <c r="DW957" s="56"/>
      <c r="DX957" s="56"/>
      <c r="DY957" s="56"/>
      <c r="DZ957" s="56"/>
      <c r="EA957" s="56"/>
      <c r="EB957" s="56"/>
      <c r="EC957" s="56"/>
      <c r="ED957" s="56"/>
      <c r="EE957" s="56"/>
      <c r="EF957" s="56"/>
      <c r="EG957" s="56"/>
      <c r="EH957" s="56"/>
      <c r="EI957" s="56"/>
      <c r="EJ957" s="56"/>
      <c r="EK957" s="56"/>
      <c r="EL957" s="56"/>
      <c r="EM957" s="56"/>
      <c r="EN957" s="56"/>
      <c r="EO957" s="56"/>
      <c r="EP957" s="56"/>
      <c r="EQ957" s="56"/>
      <c r="ER957" s="56"/>
      <c r="ES957" s="56"/>
      <c r="ET957" s="56"/>
      <c r="EU957" s="56"/>
      <c r="EV957" s="56"/>
      <c r="EW957" s="56"/>
      <c r="EX957" s="56"/>
      <c r="EY957" s="56"/>
      <c r="EZ957" s="56"/>
      <c r="FA957" s="56"/>
      <c r="FB957" s="56"/>
      <c r="FC957" s="56"/>
      <c r="FD957" s="56"/>
      <c r="FE957" s="56"/>
      <c r="FF957" s="56"/>
      <c r="FG957" s="56"/>
      <c r="FH957" s="56"/>
      <c r="FI957" s="56"/>
      <c r="FJ957" s="56"/>
      <c r="FK957" s="56"/>
      <c r="FL957" s="56"/>
      <c r="FM957" s="56"/>
      <c r="FN957" s="56"/>
      <c r="FO957" s="56"/>
      <c r="FP957" s="56"/>
      <c r="FQ957" s="56"/>
      <c r="FR957" s="56"/>
      <c r="FS957" s="56"/>
      <c r="FT957" s="56"/>
      <c r="FU957" s="56"/>
      <c r="FV957" s="56"/>
      <c r="FW957" s="56"/>
      <c r="FX957" s="56"/>
      <c r="FY957" s="56"/>
      <c r="FZ957" s="56"/>
      <c r="GA957" s="56"/>
      <c r="GB957" s="56"/>
      <c r="GC957" s="56"/>
      <c r="GD957" s="56"/>
      <c r="GE957" s="56"/>
      <c r="GF957" s="56"/>
      <c r="GG957" s="56"/>
      <c r="GH957" s="56"/>
      <c r="GI957" s="56"/>
      <c r="GJ957" s="56"/>
      <c r="GK957" s="56"/>
      <c r="GL957" s="56"/>
      <c r="GM957" s="56"/>
      <c r="GN957" s="56"/>
      <c r="GO957" s="56"/>
      <c r="GP957" s="56"/>
      <c r="GQ957" s="56"/>
      <c r="GR957" s="56"/>
      <c r="GS957" s="56"/>
      <c r="GT957" s="56"/>
      <c r="GU957" s="56"/>
      <c r="GV957" s="56"/>
      <c r="GW957" s="56"/>
      <c r="GX957" s="56"/>
      <c r="GY957" s="56"/>
      <c r="GZ957" s="56"/>
      <c r="HA957" s="56"/>
      <c r="HB957" s="56"/>
      <c r="HC957" s="56"/>
      <c r="HD957" s="56"/>
      <c r="HE957" s="56"/>
      <c r="HF957" s="56"/>
      <c r="HG957" s="56"/>
      <c r="HH957" s="56"/>
      <c r="HI957" s="56"/>
      <c r="HJ957" s="56"/>
      <c r="HK957" s="56"/>
      <c r="HL957" s="56"/>
      <c r="HM957" s="56"/>
      <c r="HN957" s="56"/>
      <c r="HO957" s="56"/>
      <c r="HP957" s="56"/>
      <c r="HQ957" s="56"/>
      <c r="HR957" s="56"/>
      <c r="HS957" s="56"/>
      <c r="HT957" s="56"/>
      <c r="HU957" s="56"/>
      <c r="HV957" s="56"/>
      <c r="HW957" s="56"/>
      <c r="HX957" s="56"/>
      <c r="HY957" s="56"/>
      <c r="HZ957" s="56"/>
      <c r="IA957" s="56"/>
      <c r="IB957" s="56"/>
      <c r="IC957" s="56"/>
      <c r="ID957" s="56"/>
      <c r="IE957" s="56"/>
      <c r="IF957" s="56"/>
      <c r="IG957" s="56"/>
      <c r="IH957" s="56"/>
      <c r="II957" s="56"/>
    </row>
    <row r="958" spans="3:243" x14ac:dyDescent="0.25">
      <c r="C958" s="56"/>
      <c r="D958" s="56"/>
      <c r="E958" s="56"/>
      <c r="F958" s="354"/>
      <c r="G958" s="354"/>
      <c r="H958" s="56"/>
      <c r="I958" s="56"/>
      <c r="J958" s="56"/>
      <c r="K958" s="56"/>
      <c r="L958" s="56"/>
      <c r="M958" s="598"/>
      <c r="N958" s="56"/>
      <c r="O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c r="BV958" s="56"/>
      <c r="BW958" s="56"/>
      <c r="BX958" s="56"/>
      <c r="BY958" s="56"/>
      <c r="BZ958" s="56"/>
      <c r="CA958" s="56"/>
      <c r="CB958" s="56"/>
      <c r="CC958" s="56"/>
      <c r="CD958" s="56"/>
      <c r="CE958" s="56"/>
      <c r="CF958" s="56"/>
      <c r="CG958" s="56"/>
      <c r="CH958" s="56"/>
      <c r="CI958" s="56"/>
      <c r="CJ958" s="56"/>
      <c r="CK958" s="56"/>
      <c r="CL958" s="56"/>
      <c r="CM958" s="56"/>
      <c r="CN958" s="56"/>
      <c r="CO958" s="56"/>
      <c r="CP958" s="56"/>
      <c r="CQ958" s="56"/>
      <c r="CR958" s="56"/>
      <c r="CS958" s="56"/>
      <c r="CT958" s="56"/>
      <c r="CU958" s="56"/>
      <c r="CV958" s="56"/>
      <c r="CW958" s="56"/>
      <c r="CX958" s="56"/>
      <c r="CY958" s="56"/>
      <c r="CZ958" s="56"/>
      <c r="DA958" s="56"/>
      <c r="DB958" s="56"/>
      <c r="DC958" s="56"/>
      <c r="DD958" s="56"/>
      <c r="DE958" s="56"/>
      <c r="DF958" s="56"/>
      <c r="DG958" s="56"/>
      <c r="DH958" s="56"/>
      <c r="DI958" s="56"/>
      <c r="DJ958" s="56"/>
      <c r="DK958" s="56"/>
      <c r="DL958" s="56"/>
      <c r="DM958" s="56"/>
      <c r="DN958" s="56"/>
      <c r="DO958" s="56"/>
      <c r="DP958" s="56"/>
      <c r="DQ958" s="56"/>
      <c r="DR958" s="56"/>
      <c r="DS958" s="56"/>
      <c r="DT958" s="56"/>
      <c r="DU958" s="56"/>
      <c r="DV958" s="56"/>
      <c r="DW958" s="56"/>
      <c r="DX958" s="56"/>
      <c r="DY958" s="56"/>
      <c r="DZ958" s="56"/>
      <c r="EA958" s="56"/>
      <c r="EB958" s="56"/>
      <c r="EC958" s="56"/>
      <c r="ED958" s="56"/>
      <c r="EE958" s="56"/>
      <c r="EF958" s="56"/>
      <c r="EG958" s="56"/>
      <c r="EH958" s="56"/>
      <c r="EI958" s="56"/>
      <c r="EJ958" s="56"/>
      <c r="EK958" s="56"/>
      <c r="EL958" s="56"/>
      <c r="EM958" s="56"/>
      <c r="EN958" s="56"/>
      <c r="EO958" s="56"/>
      <c r="EP958" s="56"/>
      <c r="EQ958" s="56"/>
      <c r="ER958" s="56"/>
      <c r="ES958" s="56"/>
      <c r="ET958" s="56"/>
      <c r="EU958" s="56"/>
      <c r="EV958" s="56"/>
      <c r="EW958" s="56"/>
      <c r="EX958" s="56"/>
      <c r="EY958" s="56"/>
      <c r="EZ958" s="56"/>
      <c r="FA958" s="56"/>
      <c r="FB958" s="56"/>
      <c r="FC958" s="56"/>
      <c r="FD958" s="56"/>
      <c r="FE958" s="56"/>
      <c r="FF958" s="56"/>
      <c r="FG958" s="56"/>
      <c r="FH958" s="56"/>
      <c r="FI958" s="56"/>
      <c r="FJ958" s="56"/>
      <c r="FK958" s="56"/>
      <c r="FL958" s="56"/>
      <c r="FM958" s="56"/>
      <c r="FN958" s="56"/>
      <c r="FO958" s="56"/>
      <c r="FP958" s="56"/>
      <c r="FQ958" s="56"/>
      <c r="FR958" s="56"/>
      <c r="FS958" s="56"/>
      <c r="FT958" s="56"/>
      <c r="FU958" s="56"/>
      <c r="FV958" s="56"/>
      <c r="FW958" s="56"/>
      <c r="FX958" s="56"/>
      <c r="FY958" s="56"/>
      <c r="FZ958" s="56"/>
      <c r="GA958" s="56"/>
      <c r="GB958" s="56"/>
      <c r="GC958" s="56"/>
      <c r="GD958" s="56"/>
      <c r="GE958" s="56"/>
      <c r="GF958" s="56"/>
      <c r="GG958" s="56"/>
      <c r="GH958" s="56"/>
      <c r="GI958" s="56"/>
      <c r="GJ958" s="56"/>
      <c r="GK958" s="56"/>
      <c r="GL958" s="56"/>
      <c r="GM958" s="56"/>
      <c r="GN958" s="56"/>
      <c r="GO958" s="56"/>
      <c r="GP958" s="56"/>
      <c r="GQ958" s="56"/>
      <c r="GR958" s="56"/>
      <c r="GS958" s="56"/>
      <c r="GT958" s="56"/>
      <c r="GU958" s="56"/>
      <c r="GV958" s="56"/>
      <c r="GW958" s="56"/>
      <c r="GX958" s="56"/>
      <c r="GY958" s="56"/>
      <c r="GZ958" s="56"/>
      <c r="HA958" s="56"/>
      <c r="HB958" s="56"/>
      <c r="HC958" s="56"/>
      <c r="HD958" s="56"/>
      <c r="HE958" s="56"/>
      <c r="HF958" s="56"/>
      <c r="HG958" s="56"/>
      <c r="HH958" s="56"/>
      <c r="HI958" s="56"/>
      <c r="HJ958" s="56"/>
      <c r="HK958" s="56"/>
      <c r="HL958" s="56"/>
      <c r="HM958" s="56"/>
      <c r="HN958" s="56"/>
      <c r="HO958" s="56"/>
      <c r="HP958" s="56"/>
      <c r="HQ958" s="56"/>
      <c r="HR958" s="56"/>
      <c r="HS958" s="56"/>
      <c r="HT958" s="56"/>
      <c r="HU958" s="56"/>
      <c r="HV958" s="56"/>
      <c r="HW958" s="56"/>
      <c r="HX958" s="56"/>
      <c r="HY958" s="56"/>
      <c r="HZ958" s="56"/>
      <c r="IA958" s="56"/>
      <c r="IB958" s="56"/>
      <c r="IC958" s="56"/>
      <c r="ID958" s="56"/>
      <c r="IE958" s="56"/>
      <c r="IF958" s="56"/>
      <c r="IG958" s="56"/>
      <c r="IH958" s="56"/>
      <c r="II958" s="56"/>
    </row>
    <row r="959" spans="3:243" x14ac:dyDescent="0.25">
      <c r="C959" s="56"/>
      <c r="D959" s="56"/>
      <c r="E959" s="56"/>
      <c r="F959" s="354"/>
      <c r="G959" s="354"/>
      <c r="H959" s="56"/>
      <c r="I959" s="56"/>
      <c r="J959" s="56"/>
      <c r="K959" s="56"/>
      <c r="L959" s="56"/>
      <c r="M959" s="598"/>
      <c r="N959" s="56"/>
      <c r="O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c r="BY959" s="56"/>
      <c r="BZ959" s="56"/>
      <c r="CA959" s="56"/>
      <c r="CB959" s="56"/>
      <c r="CC959" s="56"/>
      <c r="CD959" s="56"/>
      <c r="CE959" s="56"/>
      <c r="CF959" s="56"/>
      <c r="CG959" s="56"/>
      <c r="CH959" s="56"/>
      <c r="CI959" s="56"/>
      <c r="CJ959" s="56"/>
      <c r="CK959" s="56"/>
      <c r="CL959" s="56"/>
      <c r="CM959" s="56"/>
      <c r="CN959" s="56"/>
      <c r="CO959" s="56"/>
      <c r="CP959" s="56"/>
      <c r="CQ959" s="56"/>
      <c r="CR959" s="56"/>
      <c r="CS959" s="56"/>
      <c r="CT959" s="56"/>
      <c r="CU959" s="56"/>
      <c r="CV959" s="56"/>
      <c r="CW959" s="56"/>
      <c r="CX959" s="56"/>
      <c r="CY959" s="56"/>
      <c r="CZ959" s="56"/>
      <c r="DA959" s="56"/>
      <c r="DB959" s="56"/>
      <c r="DC959" s="56"/>
      <c r="DD959" s="56"/>
      <c r="DE959" s="56"/>
      <c r="DF959" s="56"/>
      <c r="DG959" s="56"/>
      <c r="DH959" s="56"/>
      <c r="DI959" s="56"/>
      <c r="DJ959" s="56"/>
      <c r="DK959" s="56"/>
      <c r="DL959" s="56"/>
      <c r="DM959" s="56"/>
      <c r="DN959" s="56"/>
      <c r="DO959" s="56"/>
      <c r="DP959" s="56"/>
      <c r="DQ959" s="56"/>
      <c r="DR959" s="56"/>
      <c r="DS959" s="56"/>
      <c r="DT959" s="56"/>
      <c r="DU959" s="56"/>
      <c r="DV959" s="56"/>
      <c r="DW959" s="56"/>
      <c r="DX959" s="56"/>
      <c r="DY959" s="56"/>
      <c r="DZ959" s="56"/>
      <c r="EA959" s="56"/>
      <c r="EB959" s="56"/>
      <c r="EC959" s="56"/>
      <c r="ED959" s="56"/>
      <c r="EE959" s="56"/>
      <c r="EF959" s="56"/>
      <c r="EG959" s="56"/>
      <c r="EH959" s="56"/>
      <c r="EI959" s="56"/>
      <c r="EJ959" s="56"/>
      <c r="EK959" s="56"/>
      <c r="EL959" s="56"/>
      <c r="EM959" s="56"/>
      <c r="EN959" s="56"/>
      <c r="EO959" s="56"/>
      <c r="EP959" s="56"/>
      <c r="EQ959" s="56"/>
      <c r="ER959" s="56"/>
      <c r="ES959" s="56"/>
      <c r="ET959" s="56"/>
      <c r="EU959" s="56"/>
      <c r="EV959" s="56"/>
      <c r="EW959" s="56"/>
      <c r="EX959" s="56"/>
      <c r="EY959" s="56"/>
      <c r="EZ959" s="56"/>
      <c r="FA959" s="56"/>
      <c r="FB959" s="56"/>
      <c r="FC959" s="56"/>
      <c r="FD959" s="56"/>
      <c r="FE959" s="56"/>
      <c r="FF959" s="56"/>
      <c r="FG959" s="56"/>
      <c r="FH959" s="56"/>
      <c r="FI959" s="56"/>
      <c r="FJ959" s="56"/>
      <c r="FK959" s="56"/>
      <c r="FL959" s="56"/>
      <c r="FM959" s="56"/>
      <c r="FN959" s="56"/>
      <c r="FO959" s="56"/>
      <c r="FP959" s="56"/>
      <c r="FQ959" s="56"/>
      <c r="FR959" s="56"/>
      <c r="FS959" s="56"/>
      <c r="FT959" s="56"/>
      <c r="FU959" s="56"/>
      <c r="FV959" s="56"/>
      <c r="FW959" s="56"/>
      <c r="FX959" s="56"/>
      <c r="FY959" s="56"/>
      <c r="FZ959" s="56"/>
      <c r="GA959" s="56"/>
      <c r="GB959" s="56"/>
      <c r="GC959" s="56"/>
      <c r="GD959" s="56"/>
      <c r="GE959" s="56"/>
      <c r="GF959" s="56"/>
      <c r="GG959" s="56"/>
      <c r="GH959" s="56"/>
      <c r="GI959" s="56"/>
      <c r="GJ959" s="56"/>
      <c r="GK959" s="56"/>
      <c r="GL959" s="56"/>
      <c r="GM959" s="56"/>
      <c r="GN959" s="56"/>
      <c r="GO959" s="56"/>
      <c r="GP959" s="56"/>
      <c r="GQ959" s="56"/>
      <c r="GR959" s="56"/>
      <c r="GS959" s="56"/>
      <c r="GT959" s="56"/>
      <c r="GU959" s="56"/>
      <c r="GV959" s="56"/>
      <c r="GW959" s="56"/>
      <c r="GX959" s="56"/>
      <c r="GY959" s="56"/>
      <c r="GZ959" s="56"/>
      <c r="HA959" s="56"/>
      <c r="HB959" s="56"/>
      <c r="HC959" s="56"/>
      <c r="HD959" s="56"/>
      <c r="HE959" s="56"/>
      <c r="HF959" s="56"/>
      <c r="HG959" s="56"/>
      <c r="HH959" s="56"/>
      <c r="HI959" s="56"/>
      <c r="HJ959" s="56"/>
      <c r="HK959" s="56"/>
      <c r="HL959" s="56"/>
      <c r="HM959" s="56"/>
      <c r="HN959" s="56"/>
      <c r="HO959" s="56"/>
      <c r="HP959" s="56"/>
      <c r="HQ959" s="56"/>
      <c r="HR959" s="56"/>
      <c r="HS959" s="56"/>
      <c r="HT959" s="56"/>
      <c r="HU959" s="56"/>
      <c r="HV959" s="56"/>
      <c r="HW959" s="56"/>
      <c r="HX959" s="56"/>
      <c r="HY959" s="56"/>
      <c r="HZ959" s="56"/>
      <c r="IA959" s="56"/>
      <c r="IB959" s="56"/>
      <c r="IC959" s="56"/>
      <c r="ID959" s="56"/>
      <c r="IE959" s="56"/>
      <c r="IF959" s="56"/>
      <c r="IG959" s="56"/>
      <c r="IH959" s="56"/>
      <c r="II959" s="56"/>
    </row>
    <row r="960" spans="3:243" x14ac:dyDescent="0.25">
      <c r="C960" s="56"/>
      <c r="D960" s="56"/>
      <c r="E960" s="56"/>
      <c r="F960" s="354"/>
      <c r="G960" s="354"/>
      <c r="H960" s="56"/>
      <c r="I960" s="56"/>
      <c r="J960" s="56"/>
      <c r="K960" s="56"/>
      <c r="L960" s="56"/>
      <c r="M960" s="598"/>
      <c r="N960" s="56"/>
      <c r="O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c r="BY960" s="56"/>
      <c r="BZ960" s="56"/>
      <c r="CA960" s="56"/>
      <c r="CB960" s="56"/>
      <c r="CC960" s="56"/>
      <c r="CD960" s="56"/>
      <c r="CE960" s="56"/>
      <c r="CF960" s="56"/>
      <c r="CG960" s="56"/>
      <c r="CH960" s="56"/>
      <c r="CI960" s="56"/>
      <c r="CJ960" s="56"/>
      <c r="CK960" s="56"/>
      <c r="CL960" s="56"/>
      <c r="CM960" s="56"/>
      <c r="CN960" s="56"/>
      <c r="CO960" s="56"/>
      <c r="CP960" s="56"/>
      <c r="CQ960" s="56"/>
      <c r="CR960" s="56"/>
      <c r="CS960" s="56"/>
      <c r="CT960" s="56"/>
      <c r="CU960" s="56"/>
      <c r="CV960" s="56"/>
      <c r="CW960" s="56"/>
      <c r="CX960" s="56"/>
      <c r="CY960" s="56"/>
      <c r="CZ960" s="56"/>
      <c r="DA960" s="56"/>
      <c r="DB960" s="56"/>
      <c r="DC960" s="56"/>
      <c r="DD960" s="56"/>
      <c r="DE960" s="56"/>
      <c r="DF960" s="56"/>
      <c r="DG960" s="56"/>
      <c r="DH960" s="56"/>
      <c r="DI960" s="56"/>
      <c r="DJ960" s="56"/>
      <c r="DK960" s="56"/>
      <c r="DL960" s="56"/>
      <c r="DM960" s="56"/>
      <c r="DN960" s="56"/>
      <c r="DO960" s="56"/>
      <c r="DP960" s="56"/>
      <c r="DQ960" s="56"/>
      <c r="DR960" s="56"/>
      <c r="DS960" s="56"/>
      <c r="DT960" s="56"/>
      <c r="DU960" s="56"/>
      <c r="DV960" s="56"/>
      <c r="DW960" s="56"/>
      <c r="DX960" s="56"/>
      <c r="DY960" s="56"/>
      <c r="DZ960" s="56"/>
      <c r="EA960" s="56"/>
      <c r="EB960" s="56"/>
      <c r="EC960" s="56"/>
      <c r="ED960" s="56"/>
      <c r="EE960" s="56"/>
      <c r="EF960" s="56"/>
      <c r="EG960" s="56"/>
      <c r="EH960" s="56"/>
      <c r="EI960" s="56"/>
      <c r="EJ960" s="56"/>
      <c r="EK960" s="56"/>
      <c r="EL960" s="56"/>
      <c r="EM960" s="56"/>
      <c r="EN960" s="56"/>
      <c r="EO960" s="56"/>
      <c r="EP960" s="56"/>
      <c r="EQ960" s="56"/>
      <c r="ER960" s="56"/>
      <c r="ES960" s="56"/>
      <c r="ET960" s="56"/>
      <c r="EU960" s="56"/>
      <c r="EV960" s="56"/>
      <c r="EW960" s="56"/>
      <c r="EX960" s="56"/>
      <c r="EY960" s="56"/>
      <c r="EZ960" s="56"/>
      <c r="FA960" s="56"/>
      <c r="FB960" s="56"/>
      <c r="FC960" s="56"/>
      <c r="FD960" s="56"/>
      <c r="FE960" s="56"/>
      <c r="FF960" s="56"/>
      <c r="FG960" s="56"/>
      <c r="FH960" s="56"/>
      <c r="FI960" s="56"/>
      <c r="FJ960" s="56"/>
      <c r="FK960" s="56"/>
      <c r="FL960" s="56"/>
      <c r="FM960" s="56"/>
      <c r="FN960" s="56"/>
      <c r="FO960" s="56"/>
      <c r="FP960" s="56"/>
      <c r="FQ960" s="56"/>
      <c r="FR960" s="56"/>
      <c r="FS960" s="56"/>
      <c r="FT960" s="56"/>
      <c r="FU960" s="56"/>
      <c r="FV960" s="56"/>
      <c r="FW960" s="56"/>
      <c r="FX960" s="56"/>
      <c r="FY960" s="56"/>
      <c r="FZ960" s="56"/>
      <c r="GA960" s="56"/>
      <c r="GB960" s="56"/>
      <c r="GC960" s="56"/>
      <c r="GD960" s="56"/>
      <c r="GE960" s="56"/>
      <c r="GF960" s="56"/>
      <c r="GG960" s="56"/>
      <c r="GH960" s="56"/>
      <c r="GI960" s="56"/>
      <c r="GJ960" s="56"/>
      <c r="GK960" s="56"/>
      <c r="GL960" s="56"/>
      <c r="GM960" s="56"/>
      <c r="GN960" s="56"/>
      <c r="GO960" s="56"/>
      <c r="GP960" s="56"/>
      <c r="GQ960" s="56"/>
      <c r="GR960" s="56"/>
      <c r="GS960" s="56"/>
      <c r="GT960" s="56"/>
      <c r="GU960" s="56"/>
      <c r="GV960" s="56"/>
      <c r="GW960" s="56"/>
      <c r="GX960" s="56"/>
      <c r="GY960" s="56"/>
      <c r="GZ960" s="56"/>
      <c r="HA960" s="56"/>
      <c r="HB960" s="56"/>
      <c r="HC960" s="56"/>
      <c r="HD960" s="56"/>
      <c r="HE960" s="56"/>
      <c r="HF960" s="56"/>
      <c r="HG960" s="56"/>
      <c r="HH960" s="56"/>
      <c r="HI960" s="56"/>
      <c r="HJ960" s="56"/>
      <c r="HK960" s="56"/>
      <c r="HL960" s="56"/>
      <c r="HM960" s="56"/>
      <c r="HN960" s="56"/>
      <c r="HO960" s="56"/>
      <c r="HP960" s="56"/>
      <c r="HQ960" s="56"/>
      <c r="HR960" s="56"/>
      <c r="HS960" s="56"/>
      <c r="HT960" s="56"/>
      <c r="HU960" s="56"/>
      <c r="HV960" s="56"/>
      <c r="HW960" s="56"/>
      <c r="HX960" s="56"/>
      <c r="HY960" s="56"/>
      <c r="HZ960" s="56"/>
      <c r="IA960" s="56"/>
      <c r="IB960" s="56"/>
      <c r="IC960" s="56"/>
      <c r="ID960" s="56"/>
      <c r="IE960" s="56"/>
      <c r="IF960" s="56"/>
      <c r="IG960" s="56"/>
      <c r="IH960" s="56"/>
      <c r="II960" s="56"/>
    </row>
    <row r="961" spans="3:243" x14ac:dyDescent="0.25">
      <c r="C961" s="56"/>
      <c r="D961" s="56"/>
      <c r="E961" s="56"/>
      <c r="F961" s="354"/>
      <c r="G961" s="354"/>
      <c r="H961" s="56"/>
      <c r="I961" s="56"/>
      <c r="J961" s="56"/>
      <c r="K961" s="56"/>
      <c r="L961" s="56"/>
      <c r="M961" s="598"/>
      <c r="N961" s="56"/>
      <c r="O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c r="BV961" s="56"/>
      <c r="BW961" s="56"/>
      <c r="BX961" s="56"/>
      <c r="BY961" s="56"/>
      <c r="BZ961" s="56"/>
      <c r="CA961" s="56"/>
      <c r="CB961" s="56"/>
      <c r="CC961" s="56"/>
      <c r="CD961" s="56"/>
      <c r="CE961" s="56"/>
      <c r="CF961" s="56"/>
      <c r="CG961" s="56"/>
      <c r="CH961" s="56"/>
      <c r="CI961" s="56"/>
      <c r="CJ961" s="56"/>
      <c r="CK961" s="56"/>
      <c r="CL961" s="56"/>
      <c r="CM961" s="56"/>
      <c r="CN961" s="56"/>
      <c r="CO961" s="56"/>
      <c r="CP961" s="56"/>
      <c r="CQ961" s="56"/>
      <c r="CR961" s="56"/>
      <c r="CS961" s="56"/>
      <c r="CT961" s="56"/>
      <c r="CU961" s="56"/>
      <c r="CV961" s="56"/>
      <c r="CW961" s="56"/>
      <c r="CX961" s="56"/>
      <c r="CY961" s="56"/>
      <c r="CZ961" s="56"/>
      <c r="DA961" s="56"/>
      <c r="DB961" s="56"/>
      <c r="DC961" s="56"/>
      <c r="DD961" s="56"/>
      <c r="DE961" s="56"/>
      <c r="DF961" s="56"/>
      <c r="DG961" s="56"/>
      <c r="DH961" s="56"/>
      <c r="DI961" s="56"/>
      <c r="DJ961" s="56"/>
      <c r="DK961" s="56"/>
      <c r="DL961" s="56"/>
      <c r="DM961" s="56"/>
      <c r="DN961" s="56"/>
      <c r="DO961" s="56"/>
      <c r="DP961" s="56"/>
      <c r="DQ961" s="56"/>
      <c r="DR961" s="56"/>
      <c r="DS961" s="56"/>
      <c r="DT961" s="56"/>
      <c r="DU961" s="56"/>
      <c r="DV961" s="56"/>
      <c r="DW961" s="56"/>
      <c r="DX961" s="56"/>
      <c r="DY961" s="56"/>
      <c r="DZ961" s="56"/>
      <c r="EA961" s="56"/>
      <c r="EB961" s="56"/>
      <c r="EC961" s="56"/>
      <c r="ED961" s="56"/>
      <c r="EE961" s="56"/>
      <c r="EF961" s="56"/>
      <c r="EG961" s="56"/>
      <c r="EH961" s="56"/>
      <c r="EI961" s="56"/>
      <c r="EJ961" s="56"/>
      <c r="EK961" s="56"/>
      <c r="EL961" s="56"/>
      <c r="EM961" s="56"/>
      <c r="EN961" s="56"/>
      <c r="EO961" s="56"/>
      <c r="EP961" s="56"/>
      <c r="EQ961" s="56"/>
      <c r="ER961" s="56"/>
      <c r="ES961" s="56"/>
      <c r="ET961" s="56"/>
      <c r="EU961" s="56"/>
      <c r="EV961" s="56"/>
      <c r="EW961" s="56"/>
      <c r="EX961" s="56"/>
      <c r="EY961" s="56"/>
      <c r="EZ961" s="56"/>
      <c r="FA961" s="56"/>
      <c r="FB961" s="56"/>
      <c r="FC961" s="56"/>
      <c r="FD961" s="56"/>
      <c r="FE961" s="56"/>
      <c r="FF961" s="56"/>
      <c r="FG961" s="56"/>
      <c r="FH961" s="56"/>
      <c r="FI961" s="56"/>
      <c r="FJ961" s="56"/>
      <c r="FK961" s="56"/>
      <c r="FL961" s="56"/>
      <c r="FM961" s="56"/>
      <c r="FN961" s="56"/>
      <c r="FO961" s="56"/>
      <c r="FP961" s="56"/>
      <c r="FQ961" s="56"/>
      <c r="FR961" s="56"/>
      <c r="FS961" s="56"/>
      <c r="FT961" s="56"/>
      <c r="FU961" s="56"/>
      <c r="FV961" s="56"/>
      <c r="FW961" s="56"/>
      <c r="FX961" s="56"/>
      <c r="FY961" s="56"/>
      <c r="FZ961" s="56"/>
      <c r="GA961" s="56"/>
      <c r="GB961" s="56"/>
      <c r="GC961" s="56"/>
      <c r="GD961" s="56"/>
      <c r="GE961" s="56"/>
      <c r="GF961" s="56"/>
      <c r="GG961" s="56"/>
      <c r="GH961" s="56"/>
      <c r="GI961" s="56"/>
      <c r="GJ961" s="56"/>
      <c r="GK961" s="56"/>
      <c r="GL961" s="56"/>
      <c r="GM961" s="56"/>
      <c r="GN961" s="56"/>
      <c r="GO961" s="56"/>
      <c r="GP961" s="56"/>
      <c r="GQ961" s="56"/>
      <c r="GR961" s="56"/>
      <c r="GS961" s="56"/>
      <c r="GT961" s="56"/>
      <c r="GU961" s="56"/>
      <c r="GV961" s="56"/>
      <c r="GW961" s="56"/>
      <c r="GX961" s="56"/>
      <c r="GY961" s="56"/>
      <c r="GZ961" s="56"/>
      <c r="HA961" s="56"/>
      <c r="HB961" s="56"/>
      <c r="HC961" s="56"/>
      <c r="HD961" s="56"/>
      <c r="HE961" s="56"/>
      <c r="HF961" s="56"/>
      <c r="HG961" s="56"/>
      <c r="HH961" s="56"/>
      <c r="HI961" s="56"/>
      <c r="HJ961" s="56"/>
      <c r="HK961" s="56"/>
      <c r="HL961" s="56"/>
      <c r="HM961" s="56"/>
      <c r="HN961" s="56"/>
      <c r="HO961" s="56"/>
      <c r="HP961" s="56"/>
      <c r="HQ961" s="56"/>
      <c r="HR961" s="56"/>
      <c r="HS961" s="56"/>
      <c r="HT961" s="56"/>
      <c r="HU961" s="56"/>
      <c r="HV961" s="56"/>
      <c r="HW961" s="56"/>
      <c r="HX961" s="56"/>
      <c r="HY961" s="56"/>
      <c r="HZ961" s="56"/>
      <c r="IA961" s="56"/>
      <c r="IB961" s="56"/>
      <c r="IC961" s="56"/>
      <c r="ID961" s="56"/>
      <c r="IE961" s="56"/>
      <c r="IF961" s="56"/>
      <c r="IG961" s="56"/>
      <c r="IH961" s="56"/>
      <c r="II961" s="56"/>
    </row>
    <row r="962" spans="3:243" x14ac:dyDescent="0.25">
      <c r="C962" s="56"/>
      <c r="D962" s="56"/>
      <c r="E962" s="56"/>
      <c r="F962" s="354"/>
      <c r="G962" s="354"/>
      <c r="H962" s="56"/>
      <c r="I962" s="56"/>
      <c r="J962" s="56"/>
      <c r="K962" s="56"/>
      <c r="L962" s="56"/>
      <c r="M962" s="598"/>
      <c r="N962" s="56"/>
      <c r="O962" s="56"/>
      <c r="AW962" s="56"/>
      <c r="AX962" s="56"/>
      <c r="AY962" s="56"/>
      <c r="AZ962" s="56"/>
      <c r="BA962" s="56"/>
      <c r="BB962" s="56"/>
      <c r="BC962" s="56"/>
      <c r="BD962" s="56"/>
      <c r="BE962" s="56"/>
      <c r="BF962" s="56"/>
      <c r="BG962" s="56"/>
      <c r="BH962" s="56"/>
      <c r="BI962" s="56"/>
      <c r="BJ962" s="56"/>
      <c r="BK962" s="56"/>
      <c r="BL962" s="56"/>
      <c r="BM962" s="56"/>
      <c r="BN962" s="56"/>
      <c r="BO962" s="56"/>
      <c r="BP962" s="56"/>
      <c r="BQ962" s="56"/>
      <c r="BR962" s="56"/>
      <c r="BS962" s="56"/>
      <c r="BT962" s="56"/>
      <c r="BU962" s="56"/>
      <c r="BV962" s="56"/>
      <c r="BW962" s="56"/>
      <c r="BX962" s="56"/>
      <c r="BY962" s="56"/>
      <c r="BZ962" s="56"/>
      <c r="CA962" s="56"/>
      <c r="CB962" s="56"/>
      <c r="CC962" s="56"/>
      <c r="CD962" s="56"/>
      <c r="CE962" s="56"/>
      <c r="CF962" s="56"/>
      <c r="CG962" s="56"/>
      <c r="CH962" s="56"/>
      <c r="CI962" s="56"/>
      <c r="CJ962" s="56"/>
      <c r="CK962" s="56"/>
      <c r="CL962" s="56"/>
      <c r="CM962" s="56"/>
      <c r="CN962" s="56"/>
      <c r="CO962" s="56"/>
      <c r="CP962" s="56"/>
      <c r="CQ962" s="56"/>
      <c r="CR962" s="56"/>
      <c r="CS962" s="56"/>
      <c r="CT962" s="56"/>
      <c r="CU962" s="56"/>
      <c r="CV962" s="56"/>
      <c r="CW962" s="56"/>
      <c r="CX962" s="56"/>
      <c r="CY962" s="56"/>
      <c r="CZ962" s="56"/>
      <c r="DA962" s="56"/>
      <c r="DB962" s="56"/>
      <c r="DC962" s="56"/>
      <c r="DD962" s="56"/>
      <c r="DE962" s="56"/>
      <c r="DF962" s="56"/>
      <c r="DG962" s="56"/>
      <c r="DH962" s="56"/>
      <c r="DI962" s="56"/>
      <c r="DJ962" s="56"/>
      <c r="DK962" s="56"/>
      <c r="DL962" s="56"/>
      <c r="DM962" s="56"/>
      <c r="DN962" s="56"/>
      <c r="DO962" s="56"/>
      <c r="DP962" s="56"/>
      <c r="DQ962" s="56"/>
      <c r="DR962" s="56"/>
      <c r="DS962" s="56"/>
      <c r="DT962" s="56"/>
      <c r="DU962" s="56"/>
      <c r="DV962" s="56"/>
      <c r="DW962" s="56"/>
      <c r="DX962" s="56"/>
      <c r="DY962" s="56"/>
      <c r="DZ962" s="56"/>
      <c r="EA962" s="56"/>
      <c r="EB962" s="56"/>
      <c r="EC962" s="56"/>
      <c r="ED962" s="56"/>
      <c r="EE962" s="56"/>
      <c r="EF962" s="56"/>
      <c r="EG962" s="56"/>
      <c r="EH962" s="56"/>
      <c r="EI962" s="56"/>
      <c r="EJ962" s="56"/>
      <c r="EK962" s="56"/>
      <c r="EL962" s="56"/>
      <c r="EM962" s="56"/>
      <c r="EN962" s="56"/>
      <c r="EO962" s="56"/>
      <c r="EP962" s="56"/>
      <c r="EQ962" s="56"/>
      <c r="ER962" s="56"/>
      <c r="ES962" s="56"/>
      <c r="ET962" s="56"/>
      <c r="EU962" s="56"/>
      <c r="EV962" s="56"/>
      <c r="EW962" s="56"/>
      <c r="EX962" s="56"/>
      <c r="EY962" s="56"/>
      <c r="EZ962" s="56"/>
      <c r="FA962" s="56"/>
      <c r="FB962" s="56"/>
      <c r="FC962" s="56"/>
      <c r="FD962" s="56"/>
      <c r="FE962" s="56"/>
      <c r="FF962" s="56"/>
      <c r="FG962" s="56"/>
      <c r="FH962" s="56"/>
      <c r="FI962" s="56"/>
      <c r="FJ962" s="56"/>
      <c r="FK962" s="56"/>
      <c r="FL962" s="56"/>
      <c r="FM962" s="56"/>
      <c r="FN962" s="56"/>
      <c r="FO962" s="56"/>
      <c r="FP962" s="56"/>
      <c r="FQ962" s="56"/>
      <c r="FR962" s="56"/>
      <c r="FS962" s="56"/>
      <c r="FT962" s="56"/>
      <c r="FU962" s="56"/>
      <c r="FV962" s="56"/>
      <c r="FW962" s="56"/>
      <c r="FX962" s="56"/>
      <c r="FY962" s="56"/>
      <c r="FZ962" s="56"/>
      <c r="GA962" s="56"/>
      <c r="GB962" s="56"/>
      <c r="GC962" s="56"/>
      <c r="GD962" s="56"/>
      <c r="GE962" s="56"/>
      <c r="GF962" s="56"/>
      <c r="GG962" s="56"/>
      <c r="GH962" s="56"/>
      <c r="GI962" s="56"/>
      <c r="GJ962" s="56"/>
      <c r="GK962" s="56"/>
      <c r="GL962" s="56"/>
      <c r="GM962" s="56"/>
      <c r="GN962" s="56"/>
      <c r="GO962" s="56"/>
      <c r="GP962" s="56"/>
      <c r="GQ962" s="56"/>
      <c r="GR962" s="56"/>
      <c r="GS962" s="56"/>
      <c r="GT962" s="56"/>
      <c r="GU962" s="56"/>
      <c r="GV962" s="56"/>
      <c r="GW962" s="56"/>
      <c r="GX962" s="56"/>
      <c r="GY962" s="56"/>
      <c r="GZ962" s="56"/>
      <c r="HA962" s="56"/>
      <c r="HB962" s="56"/>
      <c r="HC962" s="56"/>
      <c r="HD962" s="56"/>
      <c r="HE962" s="56"/>
      <c r="HF962" s="56"/>
      <c r="HG962" s="56"/>
      <c r="HH962" s="56"/>
      <c r="HI962" s="56"/>
      <c r="HJ962" s="56"/>
      <c r="HK962" s="56"/>
      <c r="HL962" s="56"/>
      <c r="HM962" s="56"/>
      <c r="HN962" s="56"/>
      <c r="HO962" s="56"/>
      <c r="HP962" s="56"/>
      <c r="HQ962" s="56"/>
      <c r="HR962" s="56"/>
      <c r="HS962" s="56"/>
      <c r="HT962" s="56"/>
      <c r="HU962" s="56"/>
      <c r="HV962" s="56"/>
      <c r="HW962" s="56"/>
      <c r="HX962" s="56"/>
      <c r="HY962" s="56"/>
      <c r="HZ962" s="56"/>
      <c r="IA962" s="56"/>
      <c r="IB962" s="56"/>
      <c r="IC962" s="56"/>
      <c r="ID962" s="56"/>
      <c r="IE962" s="56"/>
      <c r="IF962" s="56"/>
      <c r="IG962" s="56"/>
      <c r="IH962" s="56"/>
      <c r="II962" s="56"/>
    </row>
    <row r="963" spans="3:243" x14ac:dyDescent="0.25">
      <c r="C963" s="56"/>
      <c r="D963" s="56"/>
      <c r="E963" s="56"/>
      <c r="F963" s="354"/>
      <c r="G963" s="354"/>
      <c r="H963" s="56"/>
      <c r="I963" s="56"/>
      <c r="J963" s="56"/>
      <c r="K963" s="56"/>
      <c r="L963" s="56"/>
      <c r="M963" s="598"/>
      <c r="N963" s="56"/>
      <c r="O963" s="56"/>
      <c r="AW963" s="56"/>
      <c r="AX963" s="56"/>
      <c r="AY963" s="56"/>
      <c r="AZ963" s="56"/>
      <c r="BA963" s="56"/>
      <c r="BB963" s="56"/>
      <c r="BC963" s="56"/>
      <c r="BD963" s="56"/>
      <c r="BE963" s="56"/>
      <c r="BF963" s="56"/>
      <c r="BG963" s="56"/>
      <c r="BH963" s="56"/>
      <c r="BI963" s="56"/>
      <c r="BJ963" s="56"/>
      <c r="BK963" s="56"/>
      <c r="BL963" s="56"/>
      <c r="BM963" s="56"/>
      <c r="BN963" s="56"/>
      <c r="BO963" s="56"/>
      <c r="BP963" s="56"/>
      <c r="BQ963" s="56"/>
      <c r="BR963" s="56"/>
      <c r="BS963" s="56"/>
      <c r="BT963" s="56"/>
      <c r="BU963" s="56"/>
      <c r="BV963" s="56"/>
      <c r="BW963" s="56"/>
      <c r="BX963" s="56"/>
      <c r="BY963" s="56"/>
      <c r="BZ963" s="56"/>
      <c r="CA963" s="56"/>
      <c r="CB963" s="56"/>
      <c r="CC963" s="56"/>
      <c r="CD963" s="56"/>
      <c r="CE963" s="56"/>
      <c r="CF963" s="56"/>
      <c r="CG963" s="56"/>
      <c r="CH963" s="56"/>
      <c r="CI963" s="56"/>
      <c r="CJ963" s="56"/>
      <c r="CK963" s="56"/>
      <c r="CL963" s="56"/>
      <c r="CM963" s="56"/>
      <c r="CN963" s="56"/>
      <c r="CO963" s="56"/>
      <c r="CP963" s="56"/>
      <c r="CQ963" s="56"/>
      <c r="CR963" s="56"/>
      <c r="CS963" s="56"/>
      <c r="CT963" s="56"/>
      <c r="CU963" s="56"/>
      <c r="CV963" s="56"/>
      <c r="CW963" s="56"/>
      <c r="CX963" s="56"/>
      <c r="CY963" s="56"/>
      <c r="CZ963" s="56"/>
      <c r="DA963" s="56"/>
      <c r="DB963" s="56"/>
      <c r="DC963" s="56"/>
      <c r="DD963" s="56"/>
      <c r="DE963" s="56"/>
      <c r="DF963" s="56"/>
      <c r="DG963" s="56"/>
      <c r="DH963" s="56"/>
      <c r="DI963" s="56"/>
      <c r="DJ963" s="56"/>
      <c r="DK963" s="56"/>
      <c r="DL963" s="56"/>
      <c r="DM963" s="56"/>
      <c r="DN963" s="56"/>
      <c r="DO963" s="56"/>
      <c r="DP963" s="56"/>
      <c r="DQ963" s="56"/>
      <c r="DR963" s="56"/>
      <c r="DS963" s="56"/>
      <c r="DT963" s="56"/>
      <c r="DU963" s="56"/>
      <c r="DV963" s="56"/>
      <c r="DW963" s="56"/>
      <c r="DX963" s="56"/>
      <c r="DY963" s="56"/>
      <c r="DZ963" s="56"/>
      <c r="EA963" s="56"/>
      <c r="EB963" s="56"/>
      <c r="EC963" s="56"/>
      <c r="ED963" s="56"/>
      <c r="EE963" s="56"/>
      <c r="EF963" s="56"/>
      <c r="EG963" s="56"/>
      <c r="EH963" s="56"/>
      <c r="EI963" s="56"/>
      <c r="EJ963" s="56"/>
      <c r="EK963" s="56"/>
      <c r="EL963" s="56"/>
      <c r="EM963" s="56"/>
      <c r="EN963" s="56"/>
      <c r="EO963" s="56"/>
      <c r="EP963" s="56"/>
      <c r="EQ963" s="56"/>
      <c r="ER963" s="56"/>
      <c r="ES963" s="56"/>
      <c r="ET963" s="56"/>
      <c r="EU963" s="56"/>
      <c r="EV963" s="56"/>
      <c r="EW963" s="56"/>
      <c r="EX963" s="56"/>
      <c r="EY963" s="56"/>
      <c r="EZ963" s="56"/>
      <c r="FA963" s="56"/>
      <c r="FB963" s="56"/>
      <c r="FC963" s="56"/>
      <c r="FD963" s="56"/>
      <c r="FE963" s="56"/>
      <c r="FF963" s="56"/>
      <c r="FG963" s="56"/>
      <c r="FH963" s="56"/>
      <c r="FI963" s="56"/>
      <c r="FJ963" s="56"/>
      <c r="FK963" s="56"/>
      <c r="FL963" s="56"/>
      <c r="FM963" s="56"/>
      <c r="FN963" s="56"/>
      <c r="FO963" s="56"/>
      <c r="FP963" s="56"/>
      <c r="FQ963" s="56"/>
      <c r="FR963" s="56"/>
      <c r="FS963" s="56"/>
      <c r="FT963" s="56"/>
      <c r="FU963" s="56"/>
      <c r="FV963" s="56"/>
      <c r="FW963" s="56"/>
      <c r="FX963" s="56"/>
      <c r="FY963" s="56"/>
      <c r="FZ963" s="56"/>
      <c r="GA963" s="56"/>
      <c r="GB963" s="56"/>
      <c r="GC963" s="56"/>
      <c r="GD963" s="56"/>
      <c r="GE963" s="56"/>
      <c r="GF963" s="56"/>
      <c r="GG963" s="56"/>
      <c r="GH963" s="56"/>
      <c r="GI963" s="56"/>
      <c r="GJ963" s="56"/>
      <c r="GK963" s="56"/>
      <c r="GL963" s="56"/>
      <c r="GM963" s="56"/>
      <c r="GN963" s="56"/>
      <c r="GO963" s="56"/>
      <c r="GP963" s="56"/>
      <c r="GQ963" s="56"/>
      <c r="GR963" s="56"/>
      <c r="GS963" s="56"/>
      <c r="GT963" s="56"/>
      <c r="GU963" s="56"/>
      <c r="GV963" s="56"/>
      <c r="GW963" s="56"/>
      <c r="GX963" s="56"/>
      <c r="GY963" s="56"/>
      <c r="GZ963" s="56"/>
      <c r="HA963" s="56"/>
      <c r="HB963" s="56"/>
      <c r="HC963" s="56"/>
      <c r="HD963" s="56"/>
      <c r="HE963" s="56"/>
      <c r="HF963" s="56"/>
      <c r="HG963" s="56"/>
      <c r="HH963" s="56"/>
      <c r="HI963" s="56"/>
      <c r="HJ963" s="56"/>
      <c r="HK963" s="56"/>
      <c r="HL963" s="56"/>
      <c r="HM963" s="56"/>
      <c r="HN963" s="56"/>
      <c r="HO963" s="56"/>
      <c r="HP963" s="56"/>
      <c r="HQ963" s="56"/>
      <c r="HR963" s="56"/>
      <c r="HS963" s="56"/>
      <c r="HT963" s="56"/>
      <c r="HU963" s="56"/>
      <c r="HV963" s="56"/>
      <c r="HW963" s="56"/>
      <c r="HX963" s="56"/>
      <c r="HY963" s="56"/>
      <c r="HZ963" s="56"/>
      <c r="IA963" s="56"/>
      <c r="IB963" s="56"/>
      <c r="IC963" s="56"/>
      <c r="ID963" s="56"/>
      <c r="IE963" s="56"/>
      <c r="IF963" s="56"/>
      <c r="IG963" s="56"/>
      <c r="IH963" s="56"/>
      <c r="II963" s="56"/>
    </row>
    <row r="964" spans="3:243" x14ac:dyDescent="0.25">
      <c r="C964" s="56"/>
      <c r="D964" s="56"/>
      <c r="E964" s="56"/>
      <c r="F964" s="354"/>
      <c r="G964" s="354"/>
      <c r="H964" s="56"/>
      <c r="I964" s="56"/>
      <c r="J964" s="56"/>
      <c r="K964" s="56"/>
      <c r="L964" s="56"/>
      <c r="M964" s="598"/>
      <c r="N964" s="56"/>
      <c r="O964" s="56"/>
      <c r="AW964" s="56"/>
      <c r="AX964" s="56"/>
      <c r="AY964" s="56"/>
      <c r="AZ964" s="56"/>
      <c r="BA964" s="56"/>
      <c r="BB964" s="56"/>
      <c r="BC964" s="56"/>
      <c r="BD964" s="56"/>
      <c r="BE964" s="56"/>
      <c r="BF964" s="56"/>
      <c r="BG964" s="56"/>
      <c r="BH964" s="56"/>
      <c r="BI964" s="56"/>
      <c r="BJ964" s="56"/>
      <c r="BK964" s="56"/>
      <c r="BL964" s="56"/>
      <c r="BM964" s="56"/>
      <c r="BN964" s="56"/>
      <c r="BO964" s="56"/>
      <c r="BP964" s="56"/>
      <c r="BQ964" s="56"/>
      <c r="BR964" s="56"/>
      <c r="BS964" s="56"/>
      <c r="BT964" s="56"/>
      <c r="BU964" s="56"/>
      <c r="BV964" s="56"/>
      <c r="BW964" s="56"/>
      <c r="BX964" s="56"/>
      <c r="BY964" s="56"/>
      <c r="BZ964" s="56"/>
      <c r="CA964" s="56"/>
      <c r="CB964" s="56"/>
      <c r="CC964" s="56"/>
      <c r="CD964" s="56"/>
      <c r="CE964" s="56"/>
      <c r="CF964" s="56"/>
      <c r="CG964" s="56"/>
      <c r="CH964" s="56"/>
      <c r="CI964" s="56"/>
      <c r="CJ964" s="56"/>
      <c r="CK964" s="56"/>
      <c r="CL964" s="56"/>
      <c r="CM964" s="56"/>
      <c r="CN964" s="56"/>
      <c r="CO964" s="56"/>
      <c r="CP964" s="56"/>
      <c r="CQ964" s="56"/>
      <c r="CR964" s="56"/>
      <c r="CS964" s="56"/>
      <c r="CT964" s="56"/>
      <c r="CU964" s="56"/>
      <c r="CV964" s="56"/>
      <c r="CW964" s="56"/>
      <c r="CX964" s="56"/>
      <c r="CY964" s="56"/>
      <c r="CZ964" s="56"/>
      <c r="DA964" s="56"/>
      <c r="DB964" s="56"/>
      <c r="DC964" s="56"/>
      <c r="DD964" s="56"/>
      <c r="DE964" s="56"/>
      <c r="DF964" s="56"/>
      <c r="DG964" s="56"/>
      <c r="DH964" s="56"/>
      <c r="DI964" s="56"/>
      <c r="DJ964" s="56"/>
      <c r="DK964" s="56"/>
      <c r="DL964" s="56"/>
      <c r="DM964" s="56"/>
      <c r="DN964" s="56"/>
      <c r="DO964" s="56"/>
      <c r="DP964" s="56"/>
      <c r="DQ964" s="56"/>
      <c r="DR964" s="56"/>
      <c r="DS964" s="56"/>
      <c r="DT964" s="56"/>
      <c r="DU964" s="56"/>
      <c r="DV964" s="56"/>
      <c r="DW964" s="56"/>
      <c r="DX964" s="56"/>
      <c r="DY964" s="56"/>
      <c r="DZ964" s="56"/>
      <c r="EA964" s="56"/>
      <c r="EB964" s="56"/>
      <c r="EC964" s="56"/>
      <c r="ED964" s="56"/>
      <c r="EE964" s="56"/>
      <c r="EF964" s="56"/>
      <c r="EG964" s="56"/>
      <c r="EH964" s="56"/>
      <c r="EI964" s="56"/>
      <c r="EJ964" s="56"/>
      <c r="EK964" s="56"/>
      <c r="EL964" s="56"/>
      <c r="EM964" s="56"/>
      <c r="EN964" s="56"/>
      <c r="EO964" s="56"/>
      <c r="EP964" s="56"/>
      <c r="EQ964" s="56"/>
      <c r="ER964" s="56"/>
      <c r="ES964" s="56"/>
      <c r="ET964" s="56"/>
      <c r="EU964" s="56"/>
      <c r="EV964" s="56"/>
      <c r="EW964" s="56"/>
      <c r="EX964" s="56"/>
      <c r="EY964" s="56"/>
      <c r="EZ964" s="56"/>
      <c r="FA964" s="56"/>
      <c r="FB964" s="56"/>
      <c r="FC964" s="56"/>
      <c r="FD964" s="56"/>
      <c r="FE964" s="56"/>
      <c r="FF964" s="56"/>
      <c r="FG964" s="56"/>
      <c r="FH964" s="56"/>
      <c r="FI964" s="56"/>
      <c r="FJ964" s="56"/>
      <c r="FK964" s="56"/>
      <c r="FL964" s="56"/>
      <c r="FM964" s="56"/>
      <c r="FN964" s="56"/>
      <c r="FO964" s="56"/>
      <c r="FP964" s="56"/>
      <c r="FQ964" s="56"/>
      <c r="FR964" s="56"/>
      <c r="FS964" s="56"/>
      <c r="FT964" s="56"/>
      <c r="FU964" s="56"/>
      <c r="FV964" s="56"/>
      <c r="FW964" s="56"/>
      <c r="FX964" s="56"/>
      <c r="FY964" s="56"/>
      <c r="FZ964" s="56"/>
      <c r="GA964" s="56"/>
      <c r="GB964" s="56"/>
      <c r="GC964" s="56"/>
      <c r="GD964" s="56"/>
      <c r="GE964" s="56"/>
      <c r="GF964" s="56"/>
      <c r="GG964" s="56"/>
      <c r="GH964" s="56"/>
      <c r="GI964" s="56"/>
      <c r="GJ964" s="56"/>
      <c r="GK964" s="56"/>
      <c r="GL964" s="56"/>
      <c r="GM964" s="56"/>
      <c r="GN964" s="56"/>
      <c r="GO964" s="56"/>
      <c r="GP964" s="56"/>
      <c r="GQ964" s="56"/>
      <c r="GR964" s="56"/>
      <c r="GS964" s="56"/>
      <c r="GT964" s="56"/>
      <c r="GU964" s="56"/>
      <c r="GV964" s="56"/>
      <c r="GW964" s="56"/>
      <c r="GX964" s="56"/>
      <c r="GY964" s="56"/>
      <c r="GZ964" s="56"/>
      <c r="HA964" s="56"/>
      <c r="HB964" s="56"/>
      <c r="HC964" s="56"/>
      <c r="HD964" s="56"/>
      <c r="HE964" s="56"/>
      <c r="HF964" s="56"/>
      <c r="HG964" s="56"/>
      <c r="HH964" s="56"/>
      <c r="HI964" s="56"/>
      <c r="HJ964" s="56"/>
      <c r="HK964" s="56"/>
      <c r="HL964" s="56"/>
      <c r="HM964" s="56"/>
      <c r="HN964" s="56"/>
      <c r="HO964" s="56"/>
      <c r="HP964" s="56"/>
      <c r="HQ964" s="56"/>
      <c r="HR964" s="56"/>
      <c r="HS964" s="56"/>
      <c r="HT964" s="56"/>
      <c r="HU964" s="56"/>
      <c r="HV964" s="56"/>
      <c r="HW964" s="56"/>
      <c r="HX964" s="56"/>
      <c r="HY964" s="56"/>
      <c r="HZ964" s="56"/>
      <c r="IA964" s="56"/>
      <c r="IB964" s="56"/>
      <c r="IC964" s="56"/>
      <c r="ID964" s="56"/>
      <c r="IE964" s="56"/>
      <c r="IF964" s="56"/>
      <c r="IG964" s="56"/>
      <c r="IH964" s="56"/>
      <c r="II964" s="56"/>
    </row>
    <row r="965" spans="3:243" x14ac:dyDescent="0.25">
      <c r="C965" s="56"/>
      <c r="D965" s="56"/>
      <c r="E965" s="56"/>
      <c r="F965" s="354"/>
      <c r="G965" s="354"/>
      <c r="H965" s="56"/>
      <c r="I965" s="56"/>
      <c r="J965" s="56"/>
      <c r="K965" s="56"/>
      <c r="L965" s="56"/>
      <c r="M965" s="598"/>
      <c r="N965" s="56"/>
      <c r="O965" s="56"/>
      <c r="AW965" s="56"/>
      <c r="AX965" s="56"/>
      <c r="AY965" s="56"/>
      <c r="AZ965" s="56"/>
      <c r="BA965" s="56"/>
      <c r="BB965" s="56"/>
      <c r="BC965" s="56"/>
      <c r="BD965" s="56"/>
      <c r="BE965" s="56"/>
      <c r="BF965" s="56"/>
      <c r="BG965" s="56"/>
      <c r="BH965" s="56"/>
      <c r="BI965" s="56"/>
      <c r="BJ965" s="56"/>
      <c r="BK965" s="56"/>
      <c r="BL965" s="56"/>
      <c r="BM965" s="56"/>
      <c r="BN965" s="56"/>
      <c r="BO965" s="56"/>
      <c r="BP965" s="56"/>
      <c r="BQ965" s="56"/>
      <c r="BR965" s="56"/>
      <c r="BS965" s="56"/>
      <c r="BT965" s="56"/>
      <c r="BU965" s="56"/>
      <c r="BV965" s="56"/>
      <c r="BW965" s="56"/>
      <c r="BX965" s="56"/>
      <c r="BY965" s="56"/>
      <c r="BZ965" s="56"/>
      <c r="CA965" s="56"/>
      <c r="CB965" s="56"/>
      <c r="CC965" s="56"/>
      <c r="CD965" s="56"/>
      <c r="CE965" s="56"/>
      <c r="CF965" s="56"/>
      <c r="CG965" s="56"/>
      <c r="CH965" s="56"/>
      <c r="CI965" s="56"/>
      <c r="CJ965" s="56"/>
      <c r="CK965" s="56"/>
      <c r="CL965" s="56"/>
      <c r="CM965" s="56"/>
      <c r="CN965" s="56"/>
      <c r="CO965" s="56"/>
      <c r="CP965" s="56"/>
      <c r="CQ965" s="56"/>
      <c r="CR965" s="56"/>
      <c r="CS965" s="56"/>
      <c r="CT965" s="56"/>
      <c r="CU965" s="56"/>
      <c r="CV965" s="56"/>
      <c r="CW965" s="56"/>
      <c r="CX965" s="56"/>
      <c r="CY965" s="56"/>
      <c r="CZ965" s="56"/>
      <c r="DA965" s="56"/>
      <c r="DB965" s="56"/>
      <c r="DC965" s="56"/>
      <c r="DD965" s="56"/>
      <c r="DE965" s="56"/>
      <c r="DF965" s="56"/>
      <c r="DG965" s="56"/>
      <c r="DH965" s="56"/>
      <c r="DI965" s="56"/>
      <c r="DJ965" s="56"/>
      <c r="DK965" s="56"/>
      <c r="DL965" s="56"/>
      <c r="DM965" s="56"/>
      <c r="DN965" s="56"/>
      <c r="DO965" s="56"/>
      <c r="DP965" s="56"/>
      <c r="DQ965" s="56"/>
      <c r="DR965" s="56"/>
      <c r="DS965" s="56"/>
      <c r="DT965" s="56"/>
      <c r="DU965" s="56"/>
      <c r="DV965" s="56"/>
      <c r="DW965" s="56"/>
      <c r="DX965" s="56"/>
      <c r="DY965" s="56"/>
      <c r="DZ965" s="56"/>
      <c r="EA965" s="56"/>
      <c r="EB965" s="56"/>
      <c r="EC965" s="56"/>
      <c r="ED965" s="56"/>
      <c r="EE965" s="56"/>
      <c r="EF965" s="56"/>
      <c r="EG965" s="56"/>
      <c r="EH965" s="56"/>
      <c r="EI965" s="56"/>
      <c r="EJ965" s="56"/>
      <c r="EK965" s="56"/>
      <c r="EL965" s="56"/>
      <c r="EM965" s="56"/>
      <c r="EN965" s="56"/>
      <c r="EO965" s="56"/>
      <c r="EP965" s="56"/>
      <c r="EQ965" s="56"/>
      <c r="ER965" s="56"/>
      <c r="ES965" s="56"/>
      <c r="ET965" s="56"/>
      <c r="EU965" s="56"/>
      <c r="EV965" s="56"/>
      <c r="EW965" s="56"/>
      <c r="EX965" s="56"/>
      <c r="EY965" s="56"/>
      <c r="EZ965" s="56"/>
      <c r="FA965" s="56"/>
      <c r="FB965" s="56"/>
      <c r="FC965" s="56"/>
      <c r="FD965" s="56"/>
      <c r="FE965" s="56"/>
      <c r="FF965" s="56"/>
      <c r="FG965" s="56"/>
      <c r="FH965" s="56"/>
      <c r="FI965" s="56"/>
      <c r="FJ965" s="56"/>
      <c r="FK965" s="56"/>
      <c r="FL965" s="56"/>
      <c r="FM965" s="56"/>
      <c r="FN965" s="56"/>
      <c r="FO965" s="56"/>
      <c r="FP965" s="56"/>
      <c r="FQ965" s="56"/>
      <c r="FR965" s="56"/>
      <c r="FS965" s="56"/>
      <c r="FT965" s="56"/>
      <c r="FU965" s="56"/>
      <c r="FV965" s="56"/>
      <c r="FW965" s="56"/>
      <c r="FX965" s="56"/>
      <c r="FY965" s="56"/>
      <c r="FZ965" s="56"/>
      <c r="GA965" s="56"/>
      <c r="GB965" s="56"/>
      <c r="GC965" s="56"/>
      <c r="GD965" s="56"/>
      <c r="GE965" s="56"/>
      <c r="GF965" s="56"/>
      <c r="GG965" s="56"/>
      <c r="GH965" s="56"/>
      <c r="GI965" s="56"/>
      <c r="GJ965" s="56"/>
      <c r="GK965" s="56"/>
      <c r="GL965" s="56"/>
      <c r="GM965" s="56"/>
      <c r="GN965" s="56"/>
      <c r="GO965" s="56"/>
      <c r="GP965" s="56"/>
      <c r="GQ965" s="56"/>
      <c r="GR965" s="56"/>
      <c r="GS965" s="56"/>
      <c r="GT965" s="56"/>
      <c r="GU965" s="56"/>
      <c r="GV965" s="56"/>
      <c r="GW965" s="56"/>
      <c r="GX965" s="56"/>
      <c r="GY965" s="56"/>
      <c r="GZ965" s="56"/>
      <c r="HA965" s="56"/>
      <c r="HB965" s="56"/>
      <c r="HC965" s="56"/>
      <c r="HD965" s="56"/>
      <c r="HE965" s="56"/>
      <c r="HF965" s="56"/>
      <c r="HG965" s="56"/>
      <c r="HH965" s="56"/>
      <c r="HI965" s="56"/>
      <c r="HJ965" s="56"/>
      <c r="HK965" s="56"/>
      <c r="HL965" s="56"/>
      <c r="HM965" s="56"/>
      <c r="HN965" s="56"/>
      <c r="HO965" s="56"/>
      <c r="HP965" s="56"/>
      <c r="HQ965" s="56"/>
      <c r="HR965" s="56"/>
      <c r="HS965" s="56"/>
      <c r="HT965" s="56"/>
      <c r="HU965" s="56"/>
      <c r="HV965" s="56"/>
      <c r="HW965" s="56"/>
      <c r="HX965" s="56"/>
      <c r="HY965" s="56"/>
      <c r="HZ965" s="56"/>
      <c r="IA965" s="56"/>
      <c r="IB965" s="56"/>
      <c r="IC965" s="56"/>
      <c r="ID965" s="56"/>
      <c r="IE965" s="56"/>
      <c r="IF965" s="56"/>
      <c r="IG965" s="56"/>
      <c r="IH965" s="56"/>
      <c r="II965" s="56"/>
    </row>
    <row r="966" spans="3:243" x14ac:dyDescent="0.25">
      <c r="C966" s="56"/>
      <c r="D966" s="56"/>
      <c r="E966" s="56"/>
      <c r="F966" s="354"/>
      <c r="G966" s="354"/>
      <c r="H966" s="56"/>
      <c r="I966" s="56"/>
      <c r="J966" s="56"/>
      <c r="K966" s="56"/>
      <c r="L966" s="56"/>
      <c r="M966" s="598"/>
      <c r="N966" s="56"/>
      <c r="O966" s="56"/>
      <c r="AW966" s="56"/>
      <c r="AX966" s="56"/>
      <c r="AY966" s="56"/>
      <c r="AZ966" s="56"/>
      <c r="BA966" s="56"/>
      <c r="BB966" s="56"/>
      <c r="BC966" s="56"/>
      <c r="BD966" s="56"/>
      <c r="BE966" s="56"/>
      <c r="BF966" s="56"/>
      <c r="BG966" s="56"/>
      <c r="BH966" s="56"/>
      <c r="BI966" s="56"/>
      <c r="BJ966" s="56"/>
      <c r="BK966" s="56"/>
      <c r="BL966" s="56"/>
      <c r="BM966" s="56"/>
      <c r="BN966" s="56"/>
      <c r="BO966" s="56"/>
      <c r="BP966" s="56"/>
      <c r="BQ966" s="56"/>
      <c r="BR966" s="56"/>
      <c r="BS966" s="56"/>
      <c r="BT966" s="56"/>
      <c r="BU966" s="56"/>
      <c r="BV966" s="56"/>
      <c r="BW966" s="56"/>
      <c r="BX966" s="56"/>
      <c r="BY966" s="56"/>
      <c r="BZ966" s="56"/>
      <c r="CA966" s="56"/>
      <c r="CB966" s="56"/>
      <c r="CC966" s="56"/>
      <c r="CD966" s="56"/>
      <c r="CE966" s="56"/>
      <c r="CF966" s="56"/>
      <c r="CG966" s="56"/>
      <c r="CH966" s="56"/>
      <c r="CI966" s="56"/>
      <c r="CJ966" s="56"/>
      <c r="CK966" s="56"/>
      <c r="CL966" s="56"/>
      <c r="CM966" s="56"/>
      <c r="CN966" s="56"/>
      <c r="CO966" s="56"/>
      <c r="CP966" s="56"/>
      <c r="CQ966" s="56"/>
      <c r="CR966" s="56"/>
      <c r="CS966" s="56"/>
      <c r="CT966" s="56"/>
      <c r="CU966" s="56"/>
      <c r="CV966" s="56"/>
      <c r="CW966" s="56"/>
      <c r="CX966" s="56"/>
      <c r="CY966" s="56"/>
      <c r="CZ966" s="56"/>
      <c r="DA966" s="56"/>
      <c r="DB966" s="56"/>
      <c r="DC966" s="56"/>
      <c r="DD966" s="56"/>
      <c r="DE966" s="56"/>
      <c r="DF966" s="56"/>
      <c r="DG966" s="56"/>
      <c r="DH966" s="56"/>
      <c r="DI966" s="56"/>
      <c r="DJ966" s="56"/>
      <c r="DK966" s="56"/>
      <c r="DL966" s="56"/>
      <c r="DM966" s="56"/>
      <c r="DN966" s="56"/>
      <c r="DO966" s="56"/>
      <c r="DP966" s="56"/>
      <c r="DQ966" s="56"/>
      <c r="DR966" s="56"/>
      <c r="DS966" s="56"/>
      <c r="DT966" s="56"/>
      <c r="DU966" s="56"/>
      <c r="DV966" s="56"/>
      <c r="DW966" s="56"/>
      <c r="DX966" s="56"/>
      <c r="DY966" s="56"/>
      <c r="DZ966" s="56"/>
      <c r="EA966" s="56"/>
      <c r="EB966" s="56"/>
      <c r="EC966" s="56"/>
      <c r="ED966" s="56"/>
      <c r="EE966" s="56"/>
      <c r="EF966" s="56"/>
      <c r="EG966" s="56"/>
      <c r="EH966" s="56"/>
      <c r="EI966" s="56"/>
      <c r="EJ966" s="56"/>
      <c r="EK966" s="56"/>
      <c r="EL966" s="56"/>
      <c r="EM966" s="56"/>
      <c r="EN966" s="56"/>
      <c r="EO966" s="56"/>
      <c r="EP966" s="56"/>
      <c r="EQ966" s="56"/>
      <c r="ER966" s="56"/>
      <c r="ES966" s="56"/>
      <c r="ET966" s="56"/>
      <c r="EU966" s="56"/>
      <c r="EV966" s="56"/>
      <c r="EW966" s="56"/>
      <c r="EX966" s="56"/>
      <c r="EY966" s="56"/>
      <c r="EZ966" s="56"/>
      <c r="FA966" s="56"/>
      <c r="FB966" s="56"/>
      <c r="FC966" s="56"/>
      <c r="FD966" s="56"/>
      <c r="FE966" s="56"/>
      <c r="FF966" s="56"/>
      <c r="FG966" s="56"/>
      <c r="FH966" s="56"/>
      <c r="FI966" s="56"/>
      <c r="FJ966" s="56"/>
      <c r="FK966" s="56"/>
      <c r="FL966" s="56"/>
      <c r="FM966" s="56"/>
      <c r="FN966" s="56"/>
      <c r="FO966" s="56"/>
      <c r="FP966" s="56"/>
      <c r="FQ966" s="56"/>
      <c r="FR966" s="56"/>
      <c r="FS966" s="56"/>
      <c r="FT966" s="56"/>
      <c r="FU966" s="56"/>
      <c r="FV966" s="56"/>
      <c r="FW966" s="56"/>
      <c r="FX966" s="56"/>
      <c r="FY966" s="56"/>
      <c r="FZ966" s="56"/>
      <c r="GA966" s="56"/>
      <c r="GB966" s="56"/>
      <c r="GC966" s="56"/>
      <c r="GD966" s="56"/>
      <c r="GE966" s="56"/>
      <c r="GF966" s="56"/>
      <c r="GG966" s="56"/>
      <c r="GH966" s="56"/>
      <c r="GI966" s="56"/>
      <c r="GJ966" s="56"/>
      <c r="GK966" s="56"/>
      <c r="GL966" s="56"/>
      <c r="GM966" s="56"/>
      <c r="GN966" s="56"/>
      <c r="GO966" s="56"/>
      <c r="GP966" s="56"/>
      <c r="GQ966" s="56"/>
      <c r="GR966" s="56"/>
      <c r="GS966" s="56"/>
      <c r="GT966" s="56"/>
      <c r="GU966" s="56"/>
      <c r="GV966" s="56"/>
      <c r="GW966" s="56"/>
      <c r="GX966" s="56"/>
      <c r="GY966" s="56"/>
      <c r="GZ966" s="56"/>
      <c r="HA966" s="56"/>
      <c r="HB966" s="56"/>
      <c r="HC966" s="56"/>
      <c r="HD966" s="56"/>
      <c r="HE966" s="56"/>
      <c r="HF966" s="56"/>
      <c r="HG966" s="56"/>
      <c r="HH966" s="56"/>
      <c r="HI966" s="56"/>
      <c r="HJ966" s="56"/>
      <c r="HK966" s="56"/>
      <c r="HL966" s="56"/>
      <c r="HM966" s="56"/>
      <c r="HN966" s="56"/>
      <c r="HO966" s="56"/>
      <c r="HP966" s="56"/>
      <c r="HQ966" s="56"/>
      <c r="HR966" s="56"/>
      <c r="HS966" s="56"/>
      <c r="HT966" s="56"/>
      <c r="HU966" s="56"/>
      <c r="HV966" s="56"/>
      <c r="HW966" s="56"/>
      <c r="HX966" s="56"/>
      <c r="HY966" s="56"/>
      <c r="HZ966" s="56"/>
      <c r="IA966" s="56"/>
      <c r="IB966" s="56"/>
      <c r="IC966" s="56"/>
      <c r="ID966" s="56"/>
      <c r="IE966" s="56"/>
      <c r="IF966" s="56"/>
      <c r="IG966" s="56"/>
      <c r="IH966" s="56"/>
      <c r="II966" s="56"/>
    </row>
    <row r="967" spans="3:243" x14ac:dyDescent="0.25">
      <c r="C967" s="56"/>
      <c r="D967" s="56"/>
      <c r="E967" s="56"/>
      <c r="F967" s="354"/>
      <c r="G967" s="354"/>
      <c r="H967" s="56"/>
      <c r="I967" s="56"/>
      <c r="J967" s="56"/>
      <c r="K967" s="56"/>
      <c r="L967" s="56"/>
      <c r="M967" s="598"/>
      <c r="N967" s="56"/>
      <c r="O967" s="56"/>
      <c r="AW967" s="56"/>
      <c r="AX967" s="56"/>
      <c r="AY967" s="56"/>
      <c r="AZ967" s="56"/>
      <c r="BA967" s="56"/>
      <c r="BB967" s="56"/>
      <c r="BC967" s="56"/>
      <c r="BD967" s="56"/>
      <c r="BE967" s="56"/>
      <c r="BF967" s="56"/>
      <c r="BG967" s="56"/>
      <c r="BH967" s="56"/>
      <c r="BI967" s="56"/>
      <c r="BJ967" s="56"/>
      <c r="BK967" s="56"/>
      <c r="BL967" s="56"/>
      <c r="BM967" s="56"/>
      <c r="BN967" s="56"/>
      <c r="BO967" s="56"/>
      <c r="BP967" s="56"/>
      <c r="BQ967" s="56"/>
      <c r="BR967" s="56"/>
      <c r="BS967" s="56"/>
      <c r="BT967" s="56"/>
      <c r="BU967" s="56"/>
      <c r="BV967" s="56"/>
      <c r="BW967" s="56"/>
      <c r="BX967" s="56"/>
      <c r="BY967" s="56"/>
      <c r="BZ967" s="56"/>
      <c r="CA967" s="56"/>
      <c r="CB967" s="56"/>
      <c r="CC967" s="56"/>
      <c r="CD967" s="56"/>
      <c r="CE967" s="56"/>
      <c r="CF967" s="56"/>
      <c r="CG967" s="56"/>
      <c r="CH967" s="56"/>
      <c r="CI967" s="56"/>
      <c r="CJ967" s="56"/>
      <c r="CK967" s="56"/>
      <c r="CL967" s="56"/>
      <c r="CM967" s="56"/>
      <c r="CN967" s="56"/>
      <c r="CO967" s="56"/>
      <c r="CP967" s="56"/>
      <c r="CQ967" s="56"/>
      <c r="CR967" s="56"/>
      <c r="CS967" s="56"/>
      <c r="CT967" s="56"/>
      <c r="CU967" s="56"/>
      <c r="CV967" s="56"/>
      <c r="CW967" s="56"/>
      <c r="CX967" s="56"/>
      <c r="CY967" s="56"/>
      <c r="CZ967" s="56"/>
      <c r="DA967" s="56"/>
      <c r="DB967" s="56"/>
      <c r="DC967" s="56"/>
      <c r="DD967" s="56"/>
      <c r="DE967" s="56"/>
      <c r="DF967" s="56"/>
      <c r="DG967" s="56"/>
      <c r="DH967" s="56"/>
      <c r="DI967" s="56"/>
      <c r="DJ967" s="56"/>
      <c r="DK967" s="56"/>
      <c r="DL967" s="56"/>
      <c r="DM967" s="56"/>
      <c r="DN967" s="56"/>
      <c r="DO967" s="56"/>
      <c r="DP967" s="56"/>
      <c r="DQ967" s="56"/>
      <c r="DR967" s="56"/>
      <c r="DS967" s="56"/>
      <c r="DT967" s="56"/>
      <c r="DU967" s="56"/>
      <c r="DV967" s="56"/>
      <c r="DW967" s="56"/>
      <c r="DX967" s="56"/>
      <c r="DY967" s="56"/>
      <c r="DZ967" s="56"/>
      <c r="EA967" s="56"/>
      <c r="EB967" s="56"/>
      <c r="EC967" s="56"/>
      <c r="ED967" s="56"/>
      <c r="EE967" s="56"/>
      <c r="EF967" s="56"/>
      <c r="EG967" s="56"/>
      <c r="EH967" s="56"/>
      <c r="EI967" s="56"/>
      <c r="EJ967" s="56"/>
      <c r="EK967" s="56"/>
      <c r="EL967" s="56"/>
      <c r="EM967" s="56"/>
      <c r="EN967" s="56"/>
      <c r="EO967" s="56"/>
      <c r="EP967" s="56"/>
      <c r="EQ967" s="56"/>
      <c r="ER967" s="56"/>
      <c r="ES967" s="56"/>
      <c r="ET967" s="56"/>
      <c r="EU967" s="56"/>
      <c r="EV967" s="56"/>
      <c r="EW967" s="56"/>
      <c r="EX967" s="56"/>
      <c r="EY967" s="56"/>
      <c r="EZ967" s="56"/>
      <c r="FA967" s="56"/>
      <c r="FB967" s="56"/>
      <c r="FC967" s="56"/>
      <c r="FD967" s="56"/>
      <c r="FE967" s="56"/>
      <c r="FF967" s="56"/>
      <c r="FG967" s="56"/>
      <c r="FH967" s="56"/>
      <c r="FI967" s="56"/>
      <c r="FJ967" s="56"/>
      <c r="FK967" s="56"/>
      <c r="FL967" s="56"/>
      <c r="FM967" s="56"/>
      <c r="FN967" s="56"/>
      <c r="FO967" s="56"/>
      <c r="FP967" s="56"/>
      <c r="FQ967" s="56"/>
      <c r="FR967" s="56"/>
      <c r="FS967" s="56"/>
      <c r="FT967" s="56"/>
      <c r="FU967" s="56"/>
      <c r="FV967" s="56"/>
      <c r="FW967" s="56"/>
      <c r="FX967" s="56"/>
      <c r="FY967" s="56"/>
      <c r="FZ967" s="56"/>
      <c r="GA967" s="56"/>
      <c r="GB967" s="56"/>
      <c r="GC967" s="56"/>
      <c r="GD967" s="56"/>
      <c r="GE967" s="56"/>
      <c r="GF967" s="56"/>
      <c r="GG967" s="56"/>
      <c r="GH967" s="56"/>
      <c r="GI967" s="56"/>
      <c r="GJ967" s="56"/>
      <c r="GK967" s="56"/>
      <c r="GL967" s="56"/>
      <c r="GM967" s="56"/>
      <c r="GN967" s="56"/>
      <c r="GO967" s="56"/>
      <c r="GP967" s="56"/>
      <c r="GQ967" s="56"/>
      <c r="GR967" s="56"/>
      <c r="GS967" s="56"/>
      <c r="GT967" s="56"/>
      <c r="GU967" s="56"/>
      <c r="GV967" s="56"/>
      <c r="GW967" s="56"/>
      <c r="GX967" s="56"/>
      <c r="GY967" s="56"/>
      <c r="GZ967" s="56"/>
      <c r="HA967" s="56"/>
      <c r="HB967" s="56"/>
      <c r="HC967" s="56"/>
      <c r="HD967" s="56"/>
      <c r="HE967" s="56"/>
      <c r="HF967" s="56"/>
      <c r="HG967" s="56"/>
      <c r="HH967" s="56"/>
      <c r="HI967" s="56"/>
      <c r="HJ967" s="56"/>
      <c r="HK967" s="56"/>
      <c r="HL967" s="56"/>
      <c r="HM967" s="56"/>
      <c r="HN967" s="56"/>
      <c r="HO967" s="56"/>
      <c r="HP967" s="56"/>
      <c r="HQ967" s="56"/>
      <c r="HR967" s="56"/>
      <c r="HS967" s="56"/>
      <c r="HT967" s="56"/>
      <c r="HU967" s="56"/>
      <c r="HV967" s="56"/>
      <c r="HW967" s="56"/>
      <c r="HX967" s="56"/>
      <c r="HY967" s="56"/>
      <c r="HZ967" s="56"/>
      <c r="IA967" s="56"/>
      <c r="IB967" s="56"/>
      <c r="IC967" s="56"/>
      <c r="ID967" s="56"/>
      <c r="IE967" s="56"/>
      <c r="IF967" s="56"/>
      <c r="IG967" s="56"/>
      <c r="IH967" s="56"/>
      <c r="II967" s="56"/>
    </row>
    <row r="968" spans="3:243" x14ac:dyDescent="0.25">
      <c r="C968" s="56"/>
      <c r="D968" s="56"/>
      <c r="E968" s="56"/>
      <c r="F968" s="354"/>
      <c r="G968" s="354"/>
      <c r="H968" s="56"/>
      <c r="I968" s="56"/>
      <c r="J968" s="56"/>
      <c r="K968" s="56"/>
      <c r="L968" s="56"/>
      <c r="M968" s="598"/>
      <c r="N968" s="56"/>
      <c r="O968" s="56"/>
      <c r="AW968" s="56"/>
      <c r="AX968" s="56"/>
      <c r="AY968" s="56"/>
      <c r="AZ968" s="56"/>
      <c r="BA968" s="56"/>
      <c r="BB968" s="56"/>
      <c r="BC968" s="56"/>
      <c r="BD968" s="56"/>
      <c r="BE968" s="56"/>
      <c r="BF968" s="56"/>
      <c r="BG968" s="56"/>
      <c r="BH968" s="56"/>
      <c r="BI968" s="56"/>
      <c r="BJ968" s="56"/>
      <c r="BK968" s="56"/>
      <c r="BL968" s="56"/>
      <c r="BM968" s="56"/>
      <c r="BN968" s="56"/>
      <c r="BO968" s="56"/>
      <c r="BP968" s="56"/>
      <c r="BQ968" s="56"/>
      <c r="BR968" s="56"/>
      <c r="BS968" s="56"/>
      <c r="BT968" s="56"/>
      <c r="BU968" s="56"/>
      <c r="BV968" s="56"/>
      <c r="BW968" s="56"/>
      <c r="BX968" s="56"/>
      <c r="BY968" s="56"/>
      <c r="BZ968" s="56"/>
      <c r="CA968" s="56"/>
      <c r="CB968" s="56"/>
      <c r="CC968" s="56"/>
      <c r="CD968" s="56"/>
      <c r="CE968" s="56"/>
      <c r="CF968" s="56"/>
      <c r="CG968" s="56"/>
      <c r="CH968" s="56"/>
      <c r="CI968" s="56"/>
      <c r="CJ968" s="56"/>
      <c r="CK968" s="56"/>
      <c r="CL968" s="56"/>
      <c r="CM968" s="56"/>
      <c r="CN968" s="56"/>
      <c r="CO968" s="56"/>
      <c r="CP968" s="56"/>
      <c r="CQ968" s="56"/>
      <c r="CR968" s="56"/>
      <c r="CS968" s="56"/>
      <c r="CT968" s="56"/>
      <c r="CU968" s="56"/>
      <c r="CV968" s="56"/>
      <c r="CW968" s="56"/>
      <c r="CX968" s="56"/>
      <c r="CY968" s="56"/>
      <c r="CZ968" s="56"/>
      <c r="DA968" s="56"/>
      <c r="DB968" s="56"/>
      <c r="DC968" s="56"/>
      <c r="DD968" s="56"/>
      <c r="DE968" s="56"/>
      <c r="DF968" s="56"/>
      <c r="DG968" s="56"/>
      <c r="DH968" s="56"/>
      <c r="DI968" s="56"/>
      <c r="DJ968" s="56"/>
      <c r="DK968" s="56"/>
      <c r="DL968" s="56"/>
      <c r="DM968" s="56"/>
      <c r="DN968" s="56"/>
      <c r="DO968" s="56"/>
      <c r="DP968" s="56"/>
      <c r="DQ968" s="56"/>
      <c r="DR968" s="56"/>
      <c r="DS968" s="56"/>
      <c r="DT968" s="56"/>
      <c r="DU968" s="56"/>
      <c r="DV968" s="56"/>
      <c r="DW968" s="56"/>
      <c r="DX968" s="56"/>
      <c r="DY968" s="56"/>
      <c r="DZ968" s="56"/>
      <c r="EA968" s="56"/>
      <c r="EB968" s="56"/>
      <c r="EC968" s="56"/>
      <c r="ED968" s="56"/>
      <c r="EE968" s="56"/>
      <c r="EF968" s="56"/>
      <c r="EG968" s="56"/>
      <c r="EH968" s="56"/>
      <c r="EI968" s="56"/>
      <c r="EJ968" s="56"/>
      <c r="EK968" s="56"/>
      <c r="EL968" s="56"/>
      <c r="EM968" s="56"/>
      <c r="EN968" s="56"/>
      <c r="EO968" s="56"/>
      <c r="EP968" s="56"/>
      <c r="EQ968" s="56"/>
      <c r="ER968" s="56"/>
      <c r="ES968" s="56"/>
      <c r="ET968" s="56"/>
      <c r="EU968" s="56"/>
      <c r="EV968" s="56"/>
      <c r="EW968" s="56"/>
      <c r="EX968" s="56"/>
      <c r="EY968" s="56"/>
      <c r="EZ968" s="56"/>
      <c r="FA968" s="56"/>
      <c r="FB968" s="56"/>
      <c r="FC968" s="56"/>
      <c r="FD968" s="56"/>
      <c r="FE968" s="56"/>
      <c r="FF968" s="56"/>
      <c r="FG968" s="56"/>
      <c r="FH968" s="56"/>
      <c r="FI968" s="56"/>
      <c r="FJ968" s="56"/>
      <c r="FK968" s="56"/>
      <c r="FL968" s="56"/>
      <c r="FM968" s="56"/>
      <c r="FN968" s="56"/>
      <c r="FO968" s="56"/>
      <c r="FP968" s="56"/>
      <c r="FQ968" s="56"/>
      <c r="FR968" s="56"/>
      <c r="FS968" s="56"/>
      <c r="FT968" s="56"/>
      <c r="FU968" s="56"/>
      <c r="FV968" s="56"/>
      <c r="FW968" s="56"/>
      <c r="FX968" s="56"/>
      <c r="FY968" s="56"/>
      <c r="FZ968" s="56"/>
      <c r="GA968" s="56"/>
      <c r="GB968" s="56"/>
      <c r="GC968" s="56"/>
      <c r="GD968" s="56"/>
      <c r="GE968" s="56"/>
      <c r="GF968" s="56"/>
      <c r="GG968" s="56"/>
      <c r="GH968" s="56"/>
      <c r="GI968" s="56"/>
      <c r="GJ968" s="56"/>
      <c r="GK968" s="56"/>
      <c r="GL968" s="56"/>
      <c r="GM968" s="56"/>
      <c r="GN968" s="56"/>
      <c r="GO968" s="56"/>
      <c r="GP968" s="56"/>
      <c r="GQ968" s="56"/>
      <c r="GR968" s="56"/>
      <c r="GS968" s="56"/>
      <c r="GT968" s="56"/>
      <c r="GU968" s="56"/>
      <c r="GV968" s="56"/>
      <c r="GW968" s="56"/>
      <c r="GX968" s="56"/>
      <c r="GY968" s="56"/>
      <c r="GZ968" s="56"/>
      <c r="HA968" s="56"/>
      <c r="HB968" s="56"/>
      <c r="HC968" s="56"/>
      <c r="HD968" s="56"/>
      <c r="HE968" s="56"/>
      <c r="HF968" s="56"/>
      <c r="HG968" s="56"/>
      <c r="HH968" s="56"/>
      <c r="HI968" s="56"/>
      <c r="HJ968" s="56"/>
      <c r="HK968" s="56"/>
      <c r="HL968" s="56"/>
      <c r="HM968" s="56"/>
      <c r="HN968" s="56"/>
      <c r="HO968" s="56"/>
      <c r="HP968" s="56"/>
      <c r="HQ968" s="56"/>
      <c r="HR968" s="56"/>
      <c r="HS968" s="56"/>
      <c r="HT968" s="56"/>
      <c r="HU968" s="56"/>
      <c r="HV968" s="56"/>
      <c r="HW968" s="56"/>
      <c r="HX968" s="56"/>
      <c r="HY968" s="56"/>
      <c r="HZ968" s="56"/>
      <c r="IA968" s="56"/>
      <c r="IB968" s="56"/>
      <c r="IC968" s="56"/>
      <c r="ID968" s="56"/>
      <c r="IE968" s="56"/>
      <c r="IF968" s="56"/>
      <c r="IG968" s="56"/>
      <c r="IH968" s="56"/>
      <c r="II968" s="56"/>
    </row>
    <row r="969" spans="3:243" x14ac:dyDescent="0.25">
      <c r="C969" s="56"/>
      <c r="D969" s="56"/>
      <c r="E969" s="56"/>
      <c r="F969" s="354"/>
      <c r="G969" s="354"/>
      <c r="H969" s="56"/>
      <c r="I969" s="56"/>
      <c r="J969" s="56"/>
      <c r="K969" s="56"/>
      <c r="L969" s="56"/>
      <c r="M969" s="598"/>
      <c r="N969" s="56"/>
      <c r="O969" s="56"/>
      <c r="AW969" s="56"/>
      <c r="AX969" s="56"/>
      <c r="AY969" s="56"/>
      <c r="AZ969" s="56"/>
      <c r="BA969" s="56"/>
      <c r="BB969" s="56"/>
      <c r="BC969" s="56"/>
      <c r="BD969" s="56"/>
      <c r="BE969" s="56"/>
      <c r="BF969" s="56"/>
      <c r="BG969" s="56"/>
      <c r="BH969" s="56"/>
      <c r="BI969" s="56"/>
      <c r="BJ969" s="56"/>
      <c r="BK969" s="56"/>
      <c r="BL969" s="56"/>
      <c r="BM969" s="56"/>
      <c r="BN969" s="56"/>
      <c r="BO969" s="56"/>
      <c r="BP969" s="56"/>
      <c r="BQ969" s="56"/>
      <c r="BR969" s="56"/>
      <c r="BS969" s="56"/>
      <c r="BT969" s="56"/>
      <c r="BU969" s="56"/>
      <c r="BV969" s="56"/>
      <c r="BW969" s="56"/>
      <c r="BX969" s="56"/>
      <c r="BY969" s="56"/>
      <c r="BZ969" s="56"/>
      <c r="CA969" s="56"/>
      <c r="CB969" s="56"/>
      <c r="CC969" s="56"/>
      <c r="CD969" s="56"/>
      <c r="CE969" s="56"/>
      <c r="CF969" s="56"/>
      <c r="CG969" s="56"/>
      <c r="CH969" s="56"/>
      <c r="CI969" s="56"/>
      <c r="CJ969" s="56"/>
      <c r="CK969" s="56"/>
      <c r="CL969" s="56"/>
      <c r="CM969" s="56"/>
      <c r="CN969" s="56"/>
      <c r="CO969" s="56"/>
      <c r="CP969" s="56"/>
      <c r="CQ969" s="56"/>
      <c r="CR969" s="56"/>
      <c r="CS969" s="56"/>
      <c r="CT969" s="56"/>
      <c r="CU969" s="56"/>
      <c r="CV969" s="56"/>
      <c r="CW969" s="56"/>
      <c r="CX969" s="56"/>
      <c r="CY969" s="56"/>
      <c r="CZ969" s="56"/>
      <c r="DA969" s="56"/>
      <c r="DB969" s="56"/>
      <c r="DC969" s="56"/>
      <c r="DD969" s="56"/>
      <c r="DE969" s="56"/>
      <c r="DF969" s="56"/>
      <c r="DG969" s="56"/>
      <c r="DH969" s="56"/>
      <c r="DI969" s="56"/>
      <c r="DJ969" s="56"/>
      <c r="DK969" s="56"/>
      <c r="DL969" s="56"/>
      <c r="DM969" s="56"/>
      <c r="DN969" s="56"/>
      <c r="DO969" s="56"/>
      <c r="DP969" s="56"/>
      <c r="DQ969" s="56"/>
      <c r="DR969" s="56"/>
      <c r="DS969" s="56"/>
      <c r="DT969" s="56"/>
      <c r="DU969" s="56"/>
      <c r="DV969" s="56"/>
      <c r="DW969" s="56"/>
      <c r="DX969" s="56"/>
      <c r="DY969" s="56"/>
      <c r="DZ969" s="56"/>
      <c r="EA969" s="56"/>
      <c r="EB969" s="56"/>
      <c r="EC969" s="56"/>
      <c r="ED969" s="56"/>
      <c r="EE969" s="56"/>
      <c r="EF969" s="56"/>
      <c r="EG969" s="56"/>
      <c r="EH969" s="56"/>
      <c r="EI969" s="56"/>
      <c r="EJ969" s="56"/>
      <c r="EK969" s="56"/>
      <c r="EL969" s="56"/>
      <c r="EM969" s="56"/>
      <c r="EN969" s="56"/>
      <c r="EO969" s="56"/>
      <c r="EP969" s="56"/>
      <c r="EQ969" s="56"/>
      <c r="ER969" s="56"/>
      <c r="ES969" s="56"/>
      <c r="ET969" s="56"/>
      <c r="EU969" s="56"/>
      <c r="EV969" s="56"/>
      <c r="EW969" s="56"/>
      <c r="EX969" s="56"/>
      <c r="EY969" s="56"/>
      <c r="EZ969" s="56"/>
      <c r="FA969" s="56"/>
      <c r="FB969" s="56"/>
      <c r="FC969" s="56"/>
      <c r="FD969" s="56"/>
      <c r="FE969" s="56"/>
      <c r="FF969" s="56"/>
      <c r="FG969" s="56"/>
      <c r="FH969" s="56"/>
      <c r="FI969" s="56"/>
      <c r="FJ969" s="56"/>
      <c r="FK969" s="56"/>
      <c r="FL969" s="56"/>
      <c r="FM969" s="56"/>
      <c r="FN969" s="56"/>
      <c r="FO969" s="56"/>
      <c r="FP969" s="56"/>
      <c r="FQ969" s="56"/>
      <c r="FR969" s="56"/>
      <c r="FS969" s="56"/>
      <c r="FT969" s="56"/>
      <c r="FU969" s="56"/>
      <c r="FV969" s="56"/>
      <c r="FW969" s="56"/>
      <c r="FX969" s="56"/>
      <c r="FY969" s="56"/>
      <c r="FZ969" s="56"/>
      <c r="GA969" s="56"/>
      <c r="GB969" s="56"/>
      <c r="GC969" s="56"/>
      <c r="GD969" s="56"/>
      <c r="GE969" s="56"/>
      <c r="GF969" s="56"/>
      <c r="GG969" s="56"/>
      <c r="GH969" s="56"/>
      <c r="GI969" s="56"/>
      <c r="GJ969" s="56"/>
      <c r="GK969" s="56"/>
      <c r="GL969" s="56"/>
      <c r="GM969" s="56"/>
      <c r="GN969" s="56"/>
      <c r="GO969" s="56"/>
      <c r="GP969" s="56"/>
      <c r="GQ969" s="56"/>
      <c r="GR969" s="56"/>
      <c r="GS969" s="56"/>
      <c r="GT969" s="56"/>
      <c r="GU969" s="56"/>
      <c r="GV969" s="56"/>
      <c r="GW969" s="56"/>
      <c r="GX969" s="56"/>
      <c r="GY969" s="56"/>
      <c r="GZ969" s="56"/>
      <c r="HA969" s="56"/>
      <c r="HB969" s="56"/>
      <c r="HC969" s="56"/>
      <c r="HD969" s="56"/>
      <c r="HE969" s="56"/>
      <c r="HF969" s="56"/>
      <c r="HG969" s="56"/>
      <c r="HH969" s="56"/>
      <c r="HI969" s="56"/>
      <c r="HJ969" s="56"/>
      <c r="HK969" s="56"/>
      <c r="HL969" s="56"/>
      <c r="HM969" s="56"/>
      <c r="HN969" s="56"/>
      <c r="HO969" s="56"/>
      <c r="HP969" s="56"/>
      <c r="HQ969" s="56"/>
      <c r="HR969" s="56"/>
      <c r="HS969" s="56"/>
      <c r="HT969" s="56"/>
      <c r="HU969" s="56"/>
      <c r="HV969" s="56"/>
      <c r="HW969" s="56"/>
      <c r="HX969" s="56"/>
      <c r="HY969" s="56"/>
      <c r="HZ969" s="56"/>
      <c r="IA969" s="56"/>
      <c r="IB969" s="56"/>
      <c r="IC969" s="56"/>
      <c r="ID969" s="56"/>
      <c r="IE969" s="56"/>
      <c r="IF969" s="56"/>
      <c r="IG969" s="56"/>
      <c r="IH969" s="56"/>
      <c r="II969" s="56"/>
    </row>
    <row r="970" spans="3:243" x14ac:dyDescent="0.25">
      <c r="C970" s="56"/>
      <c r="D970" s="56"/>
      <c r="E970" s="56"/>
      <c r="F970" s="354"/>
      <c r="G970" s="354"/>
      <c r="H970" s="56"/>
      <c r="I970" s="56"/>
      <c r="J970" s="56"/>
      <c r="K970" s="56"/>
      <c r="L970" s="56"/>
      <c r="M970" s="598"/>
      <c r="N970" s="56"/>
      <c r="O970" s="56"/>
      <c r="AW970" s="56"/>
      <c r="AX970" s="56"/>
      <c r="AY970" s="56"/>
      <c r="AZ970" s="56"/>
      <c r="BA970" s="56"/>
      <c r="BB970" s="56"/>
      <c r="BC970" s="56"/>
      <c r="BD970" s="56"/>
      <c r="BE970" s="56"/>
      <c r="BF970" s="56"/>
      <c r="BG970" s="56"/>
      <c r="BH970" s="56"/>
      <c r="BI970" s="56"/>
      <c r="BJ970" s="56"/>
      <c r="BK970" s="56"/>
      <c r="BL970" s="56"/>
      <c r="BM970" s="56"/>
      <c r="BN970" s="56"/>
      <c r="BO970" s="56"/>
      <c r="BP970" s="56"/>
      <c r="BQ970" s="56"/>
      <c r="BR970" s="56"/>
      <c r="BS970" s="56"/>
      <c r="BT970" s="56"/>
      <c r="BU970" s="56"/>
      <c r="BV970" s="56"/>
      <c r="BW970" s="56"/>
      <c r="BX970" s="56"/>
      <c r="BY970" s="56"/>
      <c r="BZ970" s="56"/>
      <c r="CA970" s="56"/>
      <c r="CB970" s="56"/>
      <c r="CC970" s="56"/>
      <c r="CD970" s="56"/>
      <c r="CE970" s="56"/>
      <c r="CF970" s="56"/>
      <c r="CG970" s="56"/>
      <c r="CH970" s="56"/>
      <c r="CI970" s="56"/>
      <c r="CJ970" s="56"/>
      <c r="CK970" s="56"/>
      <c r="CL970" s="56"/>
      <c r="CM970" s="56"/>
      <c r="CN970" s="56"/>
      <c r="CO970" s="56"/>
      <c r="CP970" s="56"/>
      <c r="CQ970" s="56"/>
      <c r="CR970" s="56"/>
      <c r="CS970" s="56"/>
      <c r="CT970" s="56"/>
      <c r="CU970" s="56"/>
      <c r="CV970" s="56"/>
      <c r="CW970" s="56"/>
      <c r="CX970" s="56"/>
      <c r="CY970" s="56"/>
      <c r="CZ970" s="56"/>
      <c r="DA970" s="56"/>
      <c r="DB970" s="56"/>
      <c r="DC970" s="56"/>
      <c r="DD970" s="56"/>
      <c r="DE970" s="56"/>
      <c r="DF970" s="56"/>
      <c r="DG970" s="56"/>
      <c r="DH970" s="56"/>
      <c r="DI970" s="56"/>
      <c r="DJ970" s="56"/>
      <c r="DK970" s="56"/>
      <c r="DL970" s="56"/>
      <c r="DM970" s="56"/>
      <c r="DN970" s="56"/>
      <c r="DO970" s="56"/>
      <c r="DP970" s="56"/>
      <c r="DQ970" s="56"/>
      <c r="DR970" s="56"/>
      <c r="DS970" s="56"/>
      <c r="DT970" s="56"/>
      <c r="DU970" s="56"/>
      <c r="DV970" s="56"/>
      <c r="DW970" s="56"/>
      <c r="DX970" s="56"/>
      <c r="DY970" s="56"/>
      <c r="DZ970" s="56"/>
      <c r="EA970" s="56"/>
      <c r="EB970" s="56"/>
      <c r="EC970" s="56"/>
      <c r="ED970" s="56"/>
      <c r="EE970" s="56"/>
      <c r="EF970" s="56"/>
      <c r="EG970" s="56"/>
      <c r="EH970" s="56"/>
      <c r="EI970" s="56"/>
      <c r="EJ970" s="56"/>
      <c r="EK970" s="56"/>
      <c r="EL970" s="56"/>
      <c r="EM970" s="56"/>
      <c r="EN970" s="56"/>
      <c r="EO970" s="56"/>
      <c r="EP970" s="56"/>
      <c r="EQ970" s="56"/>
      <c r="ER970" s="56"/>
      <c r="ES970" s="56"/>
      <c r="ET970" s="56"/>
      <c r="EU970" s="56"/>
      <c r="EV970" s="56"/>
      <c r="EW970" s="56"/>
      <c r="EX970" s="56"/>
      <c r="EY970" s="56"/>
      <c r="EZ970" s="56"/>
      <c r="FA970" s="56"/>
      <c r="FB970" s="56"/>
      <c r="FC970" s="56"/>
      <c r="FD970" s="56"/>
      <c r="FE970" s="56"/>
      <c r="FF970" s="56"/>
      <c r="FG970" s="56"/>
      <c r="FH970" s="56"/>
      <c r="FI970" s="56"/>
      <c r="FJ970" s="56"/>
      <c r="FK970" s="56"/>
      <c r="FL970" s="56"/>
      <c r="FM970" s="56"/>
      <c r="FN970" s="56"/>
      <c r="FO970" s="56"/>
      <c r="FP970" s="56"/>
      <c r="FQ970" s="56"/>
      <c r="FR970" s="56"/>
      <c r="FS970" s="56"/>
      <c r="FT970" s="56"/>
      <c r="FU970" s="56"/>
      <c r="FV970" s="56"/>
      <c r="FW970" s="56"/>
      <c r="FX970" s="56"/>
      <c r="FY970" s="56"/>
      <c r="FZ970" s="56"/>
      <c r="GA970" s="56"/>
      <c r="GB970" s="56"/>
      <c r="GC970" s="56"/>
      <c r="GD970" s="56"/>
      <c r="GE970" s="56"/>
      <c r="GF970" s="56"/>
      <c r="GG970" s="56"/>
      <c r="GH970" s="56"/>
      <c r="GI970" s="56"/>
      <c r="GJ970" s="56"/>
      <c r="GK970" s="56"/>
      <c r="GL970" s="56"/>
      <c r="GM970" s="56"/>
      <c r="GN970" s="56"/>
      <c r="GO970" s="56"/>
      <c r="GP970" s="56"/>
      <c r="GQ970" s="56"/>
      <c r="GR970" s="56"/>
      <c r="GS970" s="56"/>
      <c r="GT970" s="56"/>
      <c r="GU970" s="56"/>
      <c r="GV970" s="56"/>
      <c r="GW970" s="56"/>
      <c r="GX970" s="56"/>
      <c r="GY970" s="56"/>
      <c r="GZ970" s="56"/>
      <c r="HA970" s="56"/>
      <c r="HB970" s="56"/>
      <c r="HC970" s="56"/>
      <c r="HD970" s="56"/>
      <c r="HE970" s="56"/>
      <c r="HF970" s="56"/>
      <c r="HG970" s="56"/>
      <c r="HH970" s="56"/>
      <c r="HI970" s="56"/>
      <c r="HJ970" s="56"/>
      <c r="HK970" s="56"/>
      <c r="HL970" s="56"/>
      <c r="HM970" s="56"/>
      <c r="HN970" s="56"/>
      <c r="HO970" s="56"/>
      <c r="HP970" s="56"/>
      <c r="HQ970" s="56"/>
      <c r="HR970" s="56"/>
      <c r="HS970" s="56"/>
      <c r="HT970" s="56"/>
      <c r="HU970" s="56"/>
      <c r="HV970" s="56"/>
      <c r="HW970" s="56"/>
      <c r="HX970" s="56"/>
      <c r="HY970" s="56"/>
      <c r="HZ970" s="56"/>
      <c r="IA970" s="56"/>
      <c r="IB970" s="56"/>
      <c r="IC970" s="56"/>
      <c r="ID970" s="56"/>
      <c r="IE970" s="56"/>
      <c r="IF970" s="56"/>
      <c r="IG970" s="56"/>
      <c r="IH970" s="56"/>
      <c r="II970" s="56"/>
    </row>
    <row r="971" spans="3:243" x14ac:dyDescent="0.25">
      <c r="C971" s="56"/>
      <c r="D971" s="56"/>
      <c r="E971" s="56"/>
      <c r="F971" s="354"/>
      <c r="G971" s="354"/>
      <c r="H971" s="56"/>
      <c r="I971" s="56"/>
      <c r="J971" s="56"/>
      <c r="K971" s="56"/>
      <c r="L971" s="56"/>
      <c r="M971" s="598"/>
      <c r="N971" s="56"/>
      <c r="O971" s="56"/>
      <c r="AW971" s="56"/>
      <c r="AX971" s="56"/>
      <c r="AY971" s="56"/>
      <c r="AZ971" s="56"/>
      <c r="BA971" s="56"/>
      <c r="BB971" s="56"/>
      <c r="BC971" s="56"/>
      <c r="BD971" s="56"/>
      <c r="BE971" s="56"/>
      <c r="BF971" s="56"/>
      <c r="BG971" s="56"/>
      <c r="BH971" s="56"/>
      <c r="BI971" s="56"/>
      <c r="BJ971" s="56"/>
      <c r="BK971" s="56"/>
      <c r="BL971" s="56"/>
      <c r="BM971" s="56"/>
      <c r="BN971" s="56"/>
      <c r="BO971" s="56"/>
      <c r="BP971" s="56"/>
      <c r="BQ971" s="56"/>
      <c r="BR971" s="56"/>
      <c r="BS971" s="56"/>
      <c r="BT971" s="56"/>
      <c r="BU971" s="56"/>
      <c r="BV971" s="56"/>
      <c r="BW971" s="56"/>
      <c r="BX971" s="56"/>
      <c r="BY971" s="56"/>
      <c r="BZ971" s="56"/>
      <c r="CA971" s="56"/>
      <c r="CB971" s="56"/>
      <c r="CC971" s="56"/>
      <c r="CD971" s="56"/>
      <c r="CE971" s="56"/>
      <c r="CF971" s="56"/>
      <c r="CG971" s="56"/>
      <c r="CH971" s="56"/>
      <c r="CI971" s="56"/>
      <c r="CJ971" s="56"/>
      <c r="CK971" s="56"/>
      <c r="CL971" s="56"/>
      <c r="CM971" s="56"/>
      <c r="CN971" s="56"/>
      <c r="CO971" s="56"/>
      <c r="CP971" s="56"/>
      <c r="CQ971" s="56"/>
      <c r="CR971" s="56"/>
      <c r="CS971" s="56"/>
      <c r="CT971" s="56"/>
      <c r="CU971" s="56"/>
      <c r="CV971" s="56"/>
      <c r="CW971" s="56"/>
      <c r="CX971" s="56"/>
      <c r="CY971" s="56"/>
      <c r="CZ971" s="56"/>
      <c r="DA971" s="56"/>
      <c r="DB971" s="56"/>
      <c r="DC971" s="56"/>
      <c r="DD971" s="56"/>
      <c r="DE971" s="56"/>
      <c r="DF971" s="56"/>
      <c r="DG971" s="56"/>
      <c r="DH971" s="56"/>
      <c r="DI971" s="56"/>
      <c r="DJ971" s="56"/>
      <c r="DK971" s="56"/>
      <c r="DL971" s="56"/>
      <c r="DM971" s="56"/>
      <c r="DN971" s="56"/>
      <c r="DO971" s="56"/>
      <c r="DP971" s="56"/>
      <c r="DQ971" s="56"/>
      <c r="DR971" s="56"/>
      <c r="DS971" s="56"/>
      <c r="DT971" s="56"/>
      <c r="DU971" s="56"/>
      <c r="DV971" s="56"/>
      <c r="DW971" s="56"/>
      <c r="DX971" s="56"/>
      <c r="DY971" s="56"/>
      <c r="DZ971" s="56"/>
      <c r="EA971" s="56"/>
      <c r="EB971" s="56"/>
      <c r="EC971" s="56"/>
      <c r="ED971" s="56"/>
      <c r="EE971" s="56"/>
      <c r="EF971" s="56"/>
      <c r="EG971" s="56"/>
      <c r="EH971" s="56"/>
      <c r="EI971" s="56"/>
      <c r="EJ971" s="56"/>
      <c r="EK971" s="56"/>
      <c r="EL971" s="56"/>
      <c r="EM971" s="56"/>
      <c r="EN971" s="56"/>
      <c r="EO971" s="56"/>
      <c r="EP971" s="56"/>
      <c r="EQ971" s="56"/>
      <c r="ER971" s="56"/>
      <c r="ES971" s="56"/>
      <c r="ET971" s="56"/>
      <c r="EU971" s="56"/>
      <c r="EV971" s="56"/>
      <c r="EW971" s="56"/>
      <c r="EX971" s="56"/>
      <c r="EY971" s="56"/>
      <c r="EZ971" s="56"/>
      <c r="FA971" s="56"/>
      <c r="FB971" s="56"/>
      <c r="FC971" s="56"/>
      <c r="FD971" s="56"/>
      <c r="FE971" s="56"/>
      <c r="FF971" s="56"/>
      <c r="FG971" s="56"/>
      <c r="FH971" s="56"/>
      <c r="FI971" s="56"/>
      <c r="FJ971" s="56"/>
      <c r="FK971" s="56"/>
      <c r="FL971" s="56"/>
      <c r="FM971" s="56"/>
      <c r="FN971" s="56"/>
      <c r="FO971" s="56"/>
      <c r="FP971" s="56"/>
      <c r="FQ971" s="56"/>
      <c r="FR971" s="56"/>
      <c r="FS971" s="56"/>
      <c r="FT971" s="56"/>
      <c r="FU971" s="56"/>
      <c r="FV971" s="56"/>
      <c r="FW971" s="56"/>
      <c r="FX971" s="56"/>
      <c r="FY971" s="56"/>
      <c r="FZ971" s="56"/>
      <c r="GA971" s="56"/>
      <c r="GB971" s="56"/>
      <c r="GC971" s="56"/>
      <c r="GD971" s="56"/>
      <c r="GE971" s="56"/>
      <c r="GF971" s="56"/>
      <c r="GG971" s="56"/>
      <c r="GH971" s="56"/>
      <c r="GI971" s="56"/>
      <c r="GJ971" s="56"/>
      <c r="GK971" s="56"/>
      <c r="GL971" s="56"/>
      <c r="GM971" s="56"/>
      <c r="GN971" s="56"/>
      <c r="GO971" s="56"/>
      <c r="GP971" s="56"/>
      <c r="GQ971" s="56"/>
      <c r="GR971" s="56"/>
      <c r="GS971" s="56"/>
      <c r="GT971" s="56"/>
      <c r="GU971" s="56"/>
      <c r="GV971" s="56"/>
      <c r="GW971" s="56"/>
      <c r="GX971" s="56"/>
      <c r="GY971" s="56"/>
      <c r="GZ971" s="56"/>
      <c r="HA971" s="56"/>
      <c r="HB971" s="56"/>
      <c r="HC971" s="56"/>
      <c r="HD971" s="56"/>
      <c r="HE971" s="56"/>
      <c r="HF971" s="56"/>
      <c r="HG971" s="56"/>
      <c r="HH971" s="56"/>
      <c r="HI971" s="56"/>
      <c r="HJ971" s="56"/>
      <c r="HK971" s="56"/>
      <c r="HL971" s="56"/>
      <c r="HM971" s="56"/>
      <c r="HN971" s="56"/>
      <c r="HO971" s="56"/>
      <c r="HP971" s="56"/>
      <c r="HQ971" s="56"/>
      <c r="HR971" s="56"/>
      <c r="HS971" s="56"/>
      <c r="HT971" s="56"/>
      <c r="HU971" s="56"/>
      <c r="HV971" s="56"/>
      <c r="HW971" s="56"/>
      <c r="HX971" s="56"/>
      <c r="HY971" s="56"/>
      <c r="HZ971" s="56"/>
      <c r="IA971" s="56"/>
      <c r="IB971" s="56"/>
      <c r="IC971" s="56"/>
      <c r="ID971" s="56"/>
      <c r="IE971" s="56"/>
      <c r="IF971" s="56"/>
      <c r="IG971" s="56"/>
      <c r="IH971" s="56"/>
      <c r="II971" s="56"/>
    </row>
    <row r="972" spans="3:243" x14ac:dyDescent="0.25">
      <c r="C972" s="56"/>
      <c r="D972" s="56"/>
      <c r="E972" s="56"/>
      <c r="F972" s="354"/>
      <c r="G972" s="354"/>
      <c r="H972" s="56"/>
      <c r="I972" s="56"/>
      <c r="J972" s="56"/>
      <c r="K972" s="56"/>
      <c r="L972" s="56"/>
      <c r="M972" s="598"/>
      <c r="N972" s="56"/>
      <c r="O972" s="56"/>
      <c r="AW972" s="56"/>
      <c r="AX972" s="56"/>
      <c r="AY972" s="56"/>
      <c r="AZ972" s="56"/>
      <c r="BA972" s="56"/>
      <c r="BB972" s="56"/>
      <c r="BC972" s="56"/>
      <c r="BD972" s="56"/>
      <c r="BE972" s="56"/>
      <c r="BF972" s="56"/>
      <c r="BG972" s="56"/>
      <c r="BH972" s="56"/>
      <c r="BI972" s="56"/>
      <c r="BJ972" s="56"/>
      <c r="BK972" s="56"/>
      <c r="BL972" s="56"/>
      <c r="BM972" s="56"/>
      <c r="BN972" s="56"/>
      <c r="BO972" s="56"/>
      <c r="BP972" s="56"/>
      <c r="BQ972" s="56"/>
      <c r="BR972" s="56"/>
      <c r="BS972" s="56"/>
      <c r="BT972" s="56"/>
      <c r="BU972" s="56"/>
      <c r="BV972" s="56"/>
      <c r="BW972" s="56"/>
      <c r="BX972" s="56"/>
      <c r="BY972" s="56"/>
      <c r="BZ972" s="56"/>
      <c r="CA972" s="56"/>
      <c r="CB972" s="56"/>
      <c r="CC972" s="56"/>
      <c r="CD972" s="56"/>
      <c r="CE972" s="56"/>
      <c r="CF972" s="56"/>
      <c r="CG972" s="56"/>
      <c r="CH972" s="56"/>
      <c r="CI972" s="56"/>
      <c r="CJ972" s="56"/>
      <c r="CK972" s="56"/>
      <c r="CL972" s="56"/>
      <c r="CM972" s="56"/>
      <c r="CN972" s="56"/>
      <c r="CO972" s="56"/>
      <c r="CP972" s="56"/>
      <c r="CQ972" s="56"/>
      <c r="CR972" s="56"/>
      <c r="CS972" s="56"/>
      <c r="CT972" s="56"/>
      <c r="CU972" s="56"/>
      <c r="CV972" s="56"/>
      <c r="CW972" s="56"/>
      <c r="CX972" s="56"/>
      <c r="CY972" s="56"/>
      <c r="CZ972" s="56"/>
      <c r="DA972" s="56"/>
      <c r="DB972" s="56"/>
      <c r="DC972" s="56"/>
      <c r="DD972" s="56"/>
      <c r="DE972" s="56"/>
      <c r="DF972" s="56"/>
      <c r="DG972" s="56"/>
      <c r="DH972" s="56"/>
      <c r="DI972" s="56"/>
      <c r="DJ972" s="56"/>
      <c r="DK972" s="56"/>
      <c r="DL972" s="56"/>
      <c r="DM972" s="56"/>
      <c r="DN972" s="56"/>
      <c r="DO972" s="56"/>
      <c r="DP972" s="56"/>
      <c r="DQ972" s="56"/>
      <c r="DR972" s="56"/>
      <c r="DS972" s="56"/>
      <c r="DT972" s="56"/>
      <c r="DU972" s="56"/>
      <c r="DV972" s="56"/>
      <c r="DW972" s="56"/>
      <c r="DX972" s="56"/>
      <c r="DY972" s="56"/>
      <c r="DZ972" s="56"/>
      <c r="EA972" s="56"/>
      <c r="EB972" s="56"/>
      <c r="EC972" s="56"/>
      <c r="ED972" s="56"/>
      <c r="EE972" s="56"/>
      <c r="EF972" s="56"/>
      <c r="EG972" s="56"/>
      <c r="EH972" s="56"/>
      <c r="EI972" s="56"/>
      <c r="EJ972" s="56"/>
      <c r="EK972" s="56"/>
      <c r="EL972" s="56"/>
      <c r="EM972" s="56"/>
      <c r="EN972" s="56"/>
      <c r="EO972" s="56"/>
      <c r="EP972" s="56"/>
      <c r="EQ972" s="56"/>
      <c r="ER972" s="56"/>
      <c r="ES972" s="56"/>
      <c r="ET972" s="56"/>
      <c r="EU972" s="56"/>
      <c r="EV972" s="56"/>
      <c r="EW972" s="56"/>
      <c r="EX972" s="56"/>
      <c r="EY972" s="56"/>
      <c r="EZ972" s="56"/>
      <c r="FA972" s="56"/>
      <c r="FB972" s="56"/>
      <c r="FC972" s="56"/>
      <c r="FD972" s="56"/>
      <c r="FE972" s="56"/>
      <c r="FF972" s="56"/>
      <c r="FG972" s="56"/>
      <c r="FH972" s="56"/>
      <c r="FI972" s="56"/>
      <c r="FJ972" s="56"/>
      <c r="FK972" s="56"/>
      <c r="FL972" s="56"/>
      <c r="FM972" s="56"/>
      <c r="FN972" s="56"/>
      <c r="FO972" s="56"/>
      <c r="FP972" s="56"/>
      <c r="FQ972" s="56"/>
      <c r="FR972" s="56"/>
      <c r="FS972" s="56"/>
      <c r="FT972" s="56"/>
      <c r="FU972" s="56"/>
      <c r="FV972" s="56"/>
      <c r="FW972" s="56"/>
      <c r="FX972" s="56"/>
      <c r="FY972" s="56"/>
      <c r="FZ972" s="56"/>
      <c r="GA972" s="56"/>
      <c r="GB972" s="56"/>
      <c r="GC972" s="56"/>
      <c r="GD972" s="56"/>
      <c r="GE972" s="56"/>
      <c r="GF972" s="56"/>
      <c r="GG972" s="56"/>
      <c r="GH972" s="56"/>
      <c r="GI972" s="56"/>
      <c r="GJ972" s="56"/>
      <c r="GK972" s="56"/>
      <c r="GL972" s="56"/>
      <c r="GM972" s="56"/>
      <c r="GN972" s="56"/>
      <c r="GO972" s="56"/>
      <c r="GP972" s="56"/>
      <c r="GQ972" s="56"/>
      <c r="GR972" s="56"/>
      <c r="GS972" s="56"/>
      <c r="GT972" s="56"/>
      <c r="GU972" s="56"/>
      <c r="GV972" s="56"/>
      <c r="GW972" s="56"/>
      <c r="GX972" s="56"/>
      <c r="GY972" s="56"/>
      <c r="GZ972" s="56"/>
      <c r="HA972" s="56"/>
      <c r="HB972" s="56"/>
      <c r="HC972" s="56"/>
      <c r="HD972" s="56"/>
      <c r="HE972" s="56"/>
      <c r="HF972" s="56"/>
      <c r="HG972" s="56"/>
      <c r="HH972" s="56"/>
      <c r="HI972" s="56"/>
      <c r="HJ972" s="56"/>
      <c r="HK972" s="56"/>
      <c r="HL972" s="56"/>
      <c r="HM972" s="56"/>
      <c r="HN972" s="56"/>
      <c r="HO972" s="56"/>
      <c r="HP972" s="56"/>
      <c r="HQ972" s="56"/>
      <c r="HR972" s="56"/>
      <c r="HS972" s="56"/>
      <c r="HT972" s="56"/>
      <c r="HU972" s="56"/>
      <c r="HV972" s="56"/>
      <c r="HW972" s="56"/>
      <c r="HX972" s="56"/>
      <c r="HY972" s="56"/>
      <c r="HZ972" s="56"/>
      <c r="IA972" s="56"/>
      <c r="IB972" s="56"/>
      <c r="IC972" s="56"/>
      <c r="ID972" s="56"/>
      <c r="IE972" s="56"/>
      <c r="IF972" s="56"/>
      <c r="IG972" s="56"/>
      <c r="IH972" s="56"/>
      <c r="II972" s="56"/>
    </row>
    <row r="973" spans="3:243" x14ac:dyDescent="0.25">
      <c r="C973" s="56"/>
      <c r="D973" s="56"/>
      <c r="E973" s="56"/>
      <c r="F973" s="354"/>
      <c r="G973" s="354"/>
      <c r="H973" s="56"/>
      <c r="I973" s="56"/>
      <c r="J973" s="56"/>
      <c r="K973" s="56"/>
      <c r="L973" s="56"/>
      <c r="M973" s="598"/>
      <c r="N973" s="56"/>
      <c r="O973" s="56"/>
      <c r="AW973" s="56"/>
      <c r="AX973" s="56"/>
      <c r="AY973" s="56"/>
      <c r="AZ973" s="56"/>
      <c r="BA973" s="56"/>
      <c r="BB973" s="56"/>
      <c r="BC973" s="56"/>
      <c r="BD973" s="56"/>
      <c r="BE973" s="56"/>
      <c r="BF973" s="56"/>
      <c r="BG973" s="56"/>
      <c r="BH973" s="56"/>
      <c r="BI973" s="56"/>
      <c r="BJ973" s="56"/>
      <c r="BK973" s="56"/>
      <c r="BL973" s="56"/>
      <c r="BM973" s="56"/>
      <c r="BN973" s="56"/>
      <c r="BO973" s="56"/>
      <c r="BP973" s="56"/>
      <c r="BQ973" s="56"/>
      <c r="BR973" s="56"/>
      <c r="BS973" s="56"/>
      <c r="BT973" s="56"/>
      <c r="BU973" s="56"/>
      <c r="BV973" s="56"/>
      <c r="BW973" s="56"/>
      <c r="BX973" s="56"/>
      <c r="BY973" s="56"/>
      <c r="BZ973" s="56"/>
      <c r="CA973" s="56"/>
      <c r="CB973" s="56"/>
      <c r="CC973" s="56"/>
      <c r="CD973" s="56"/>
      <c r="CE973" s="56"/>
      <c r="CF973" s="56"/>
      <c r="CG973" s="56"/>
      <c r="CH973" s="56"/>
      <c r="CI973" s="56"/>
      <c r="CJ973" s="56"/>
      <c r="CK973" s="56"/>
      <c r="CL973" s="56"/>
      <c r="CM973" s="56"/>
      <c r="CN973" s="56"/>
      <c r="CO973" s="56"/>
      <c r="CP973" s="56"/>
      <c r="CQ973" s="56"/>
      <c r="CR973" s="56"/>
      <c r="CS973" s="56"/>
      <c r="CT973" s="56"/>
      <c r="CU973" s="56"/>
      <c r="CV973" s="56"/>
      <c r="CW973" s="56"/>
      <c r="CX973" s="56"/>
      <c r="CY973" s="56"/>
      <c r="CZ973" s="56"/>
      <c r="DA973" s="56"/>
      <c r="DB973" s="56"/>
      <c r="DC973" s="56"/>
      <c r="DD973" s="56"/>
      <c r="DE973" s="56"/>
      <c r="DF973" s="56"/>
      <c r="DG973" s="56"/>
      <c r="DH973" s="56"/>
      <c r="DI973" s="56"/>
      <c r="DJ973" s="56"/>
      <c r="DK973" s="56"/>
      <c r="DL973" s="56"/>
      <c r="DM973" s="56"/>
      <c r="DN973" s="56"/>
      <c r="DO973" s="56"/>
      <c r="DP973" s="56"/>
      <c r="DQ973" s="56"/>
      <c r="DR973" s="56"/>
      <c r="DS973" s="56"/>
      <c r="DT973" s="56"/>
      <c r="DU973" s="56"/>
      <c r="DV973" s="56"/>
      <c r="DW973" s="56"/>
      <c r="DX973" s="56"/>
      <c r="DY973" s="56"/>
      <c r="DZ973" s="56"/>
      <c r="EA973" s="56"/>
      <c r="EB973" s="56"/>
      <c r="EC973" s="56"/>
      <c r="ED973" s="56"/>
      <c r="EE973" s="56"/>
      <c r="EF973" s="56"/>
      <c r="EG973" s="56"/>
      <c r="EH973" s="56"/>
      <c r="EI973" s="56"/>
      <c r="EJ973" s="56"/>
      <c r="EK973" s="56"/>
      <c r="EL973" s="56"/>
      <c r="EM973" s="56"/>
      <c r="EN973" s="56"/>
      <c r="EO973" s="56"/>
      <c r="EP973" s="56"/>
      <c r="EQ973" s="56"/>
      <c r="ER973" s="56"/>
      <c r="ES973" s="56"/>
      <c r="ET973" s="56"/>
      <c r="EU973" s="56"/>
      <c r="EV973" s="56"/>
      <c r="EW973" s="56"/>
      <c r="EX973" s="56"/>
      <c r="EY973" s="56"/>
      <c r="EZ973" s="56"/>
      <c r="FA973" s="56"/>
      <c r="FB973" s="56"/>
      <c r="FC973" s="56"/>
      <c r="FD973" s="56"/>
      <c r="FE973" s="56"/>
      <c r="FF973" s="56"/>
      <c r="FG973" s="56"/>
      <c r="FH973" s="56"/>
      <c r="FI973" s="56"/>
      <c r="FJ973" s="56"/>
      <c r="FK973" s="56"/>
      <c r="FL973" s="56"/>
      <c r="FM973" s="56"/>
      <c r="FN973" s="56"/>
      <c r="FO973" s="56"/>
      <c r="FP973" s="56"/>
      <c r="FQ973" s="56"/>
      <c r="FR973" s="56"/>
      <c r="FS973" s="56"/>
      <c r="FT973" s="56"/>
      <c r="FU973" s="56"/>
      <c r="FV973" s="56"/>
      <c r="FW973" s="56"/>
      <c r="FX973" s="56"/>
      <c r="FY973" s="56"/>
      <c r="FZ973" s="56"/>
      <c r="GA973" s="56"/>
      <c r="GB973" s="56"/>
      <c r="GC973" s="56"/>
      <c r="GD973" s="56"/>
      <c r="GE973" s="56"/>
      <c r="GF973" s="56"/>
      <c r="GG973" s="56"/>
      <c r="GH973" s="56"/>
      <c r="GI973" s="56"/>
      <c r="GJ973" s="56"/>
      <c r="GK973" s="56"/>
      <c r="GL973" s="56"/>
      <c r="GM973" s="56"/>
      <c r="GN973" s="56"/>
      <c r="GO973" s="56"/>
      <c r="GP973" s="56"/>
      <c r="GQ973" s="56"/>
      <c r="GR973" s="56"/>
      <c r="GS973" s="56"/>
      <c r="GT973" s="56"/>
      <c r="GU973" s="56"/>
      <c r="GV973" s="56"/>
      <c r="GW973" s="56"/>
      <c r="GX973" s="56"/>
      <c r="GY973" s="56"/>
      <c r="GZ973" s="56"/>
      <c r="HA973" s="56"/>
      <c r="HB973" s="56"/>
      <c r="HC973" s="56"/>
      <c r="HD973" s="56"/>
      <c r="HE973" s="56"/>
      <c r="HF973" s="56"/>
      <c r="HG973" s="56"/>
      <c r="HH973" s="56"/>
      <c r="HI973" s="56"/>
      <c r="HJ973" s="56"/>
      <c r="HK973" s="56"/>
      <c r="HL973" s="56"/>
      <c r="HM973" s="56"/>
      <c r="HN973" s="56"/>
      <c r="HO973" s="56"/>
      <c r="HP973" s="56"/>
      <c r="HQ973" s="56"/>
      <c r="HR973" s="56"/>
      <c r="HS973" s="56"/>
      <c r="HT973" s="56"/>
      <c r="HU973" s="56"/>
      <c r="HV973" s="56"/>
      <c r="HW973" s="56"/>
      <c r="HX973" s="56"/>
      <c r="HY973" s="56"/>
      <c r="HZ973" s="56"/>
      <c r="IA973" s="56"/>
      <c r="IB973" s="56"/>
      <c r="IC973" s="56"/>
      <c r="ID973" s="56"/>
      <c r="IE973" s="56"/>
      <c r="IF973" s="56"/>
      <c r="IG973" s="56"/>
      <c r="IH973" s="56"/>
      <c r="II973" s="56"/>
    </row>
    <row r="974" spans="3:243" x14ac:dyDescent="0.25">
      <c r="C974" s="56"/>
      <c r="D974" s="56"/>
      <c r="E974" s="56"/>
      <c r="F974" s="354"/>
      <c r="G974" s="354"/>
      <c r="H974" s="56"/>
      <c r="I974" s="56"/>
      <c r="J974" s="56"/>
      <c r="K974" s="56"/>
      <c r="L974" s="56"/>
      <c r="M974" s="598"/>
      <c r="N974" s="56"/>
      <c r="O974" s="56"/>
      <c r="AW974" s="56"/>
      <c r="AX974" s="56"/>
      <c r="AY974" s="56"/>
      <c r="AZ974" s="56"/>
      <c r="BA974" s="56"/>
      <c r="BB974" s="56"/>
      <c r="BC974" s="56"/>
      <c r="BD974" s="56"/>
      <c r="BE974" s="56"/>
      <c r="BF974" s="56"/>
      <c r="BG974" s="56"/>
      <c r="BH974" s="56"/>
      <c r="BI974" s="56"/>
      <c r="BJ974" s="56"/>
      <c r="BK974" s="56"/>
      <c r="BL974" s="56"/>
      <c r="BM974" s="56"/>
      <c r="BN974" s="56"/>
      <c r="BO974" s="56"/>
      <c r="BP974" s="56"/>
      <c r="BQ974" s="56"/>
      <c r="BR974" s="56"/>
      <c r="BS974" s="56"/>
      <c r="BT974" s="56"/>
      <c r="BU974" s="56"/>
      <c r="BV974" s="56"/>
      <c r="BW974" s="56"/>
      <c r="BX974" s="56"/>
      <c r="BY974" s="56"/>
      <c r="BZ974" s="56"/>
      <c r="CA974" s="56"/>
      <c r="CB974" s="56"/>
      <c r="CC974" s="56"/>
      <c r="CD974" s="56"/>
      <c r="CE974" s="56"/>
      <c r="CF974" s="56"/>
      <c r="CG974" s="56"/>
      <c r="CH974" s="56"/>
      <c r="CI974" s="56"/>
      <c r="CJ974" s="56"/>
      <c r="CK974" s="56"/>
      <c r="CL974" s="56"/>
      <c r="CM974" s="56"/>
      <c r="CN974" s="56"/>
      <c r="CO974" s="56"/>
      <c r="CP974" s="56"/>
      <c r="CQ974" s="56"/>
      <c r="CR974" s="56"/>
      <c r="CS974" s="56"/>
      <c r="CT974" s="56"/>
      <c r="CU974" s="56"/>
      <c r="CV974" s="56"/>
      <c r="CW974" s="56"/>
      <c r="CX974" s="56"/>
      <c r="CY974" s="56"/>
      <c r="CZ974" s="56"/>
      <c r="DA974" s="56"/>
      <c r="DB974" s="56"/>
      <c r="DC974" s="56"/>
      <c r="DD974" s="56"/>
      <c r="DE974" s="56"/>
      <c r="DF974" s="56"/>
      <c r="DG974" s="56"/>
      <c r="DH974" s="56"/>
      <c r="DI974" s="56"/>
      <c r="DJ974" s="56"/>
      <c r="DK974" s="56"/>
      <c r="DL974" s="56"/>
      <c r="DM974" s="56"/>
      <c r="DN974" s="56"/>
      <c r="DO974" s="56"/>
      <c r="DP974" s="56"/>
      <c r="DQ974" s="56"/>
      <c r="DR974" s="56"/>
      <c r="DS974" s="56"/>
      <c r="DT974" s="56"/>
      <c r="DU974" s="56"/>
      <c r="DV974" s="56"/>
      <c r="DW974" s="56"/>
      <c r="DX974" s="56"/>
      <c r="DY974" s="56"/>
      <c r="DZ974" s="56"/>
      <c r="EA974" s="56"/>
      <c r="EB974" s="56"/>
      <c r="EC974" s="56"/>
      <c r="ED974" s="56"/>
      <c r="EE974" s="56"/>
      <c r="EF974" s="56"/>
      <c r="EG974" s="56"/>
      <c r="EH974" s="56"/>
      <c r="EI974" s="56"/>
      <c r="EJ974" s="56"/>
      <c r="EK974" s="56"/>
      <c r="EL974" s="56"/>
      <c r="EM974" s="56"/>
      <c r="EN974" s="56"/>
      <c r="EO974" s="56"/>
      <c r="EP974" s="56"/>
      <c r="EQ974" s="56"/>
      <c r="ER974" s="56"/>
      <c r="ES974" s="56"/>
      <c r="ET974" s="56"/>
      <c r="EU974" s="56"/>
      <c r="EV974" s="56"/>
      <c r="EW974" s="56"/>
      <c r="EX974" s="56"/>
      <c r="EY974" s="56"/>
      <c r="EZ974" s="56"/>
      <c r="FA974" s="56"/>
      <c r="FB974" s="56"/>
      <c r="FC974" s="56"/>
      <c r="FD974" s="56"/>
      <c r="FE974" s="56"/>
      <c r="FF974" s="56"/>
      <c r="FG974" s="56"/>
      <c r="FH974" s="56"/>
      <c r="FI974" s="56"/>
      <c r="FJ974" s="56"/>
      <c r="FK974" s="56"/>
      <c r="FL974" s="56"/>
      <c r="FM974" s="56"/>
      <c r="FN974" s="56"/>
      <c r="FO974" s="56"/>
      <c r="FP974" s="56"/>
      <c r="FQ974" s="56"/>
      <c r="FR974" s="56"/>
      <c r="FS974" s="56"/>
      <c r="FT974" s="56"/>
      <c r="FU974" s="56"/>
      <c r="FV974" s="56"/>
      <c r="FW974" s="56"/>
      <c r="FX974" s="56"/>
      <c r="FY974" s="56"/>
      <c r="FZ974" s="56"/>
      <c r="GA974" s="56"/>
      <c r="GB974" s="56"/>
      <c r="GC974" s="56"/>
      <c r="GD974" s="56"/>
      <c r="GE974" s="56"/>
      <c r="GF974" s="56"/>
      <c r="GG974" s="56"/>
      <c r="GH974" s="56"/>
      <c r="GI974" s="56"/>
      <c r="GJ974" s="56"/>
      <c r="GK974" s="56"/>
      <c r="GL974" s="56"/>
      <c r="GM974" s="56"/>
      <c r="GN974" s="56"/>
      <c r="GO974" s="56"/>
      <c r="GP974" s="56"/>
      <c r="GQ974" s="56"/>
      <c r="GR974" s="56"/>
      <c r="GS974" s="56"/>
      <c r="GT974" s="56"/>
      <c r="GU974" s="56"/>
      <c r="GV974" s="56"/>
      <c r="GW974" s="56"/>
      <c r="GX974" s="56"/>
      <c r="GY974" s="56"/>
      <c r="GZ974" s="56"/>
      <c r="HA974" s="56"/>
      <c r="HB974" s="56"/>
      <c r="HC974" s="56"/>
      <c r="HD974" s="56"/>
      <c r="HE974" s="56"/>
      <c r="HF974" s="56"/>
      <c r="HG974" s="56"/>
      <c r="HH974" s="56"/>
      <c r="HI974" s="56"/>
      <c r="HJ974" s="56"/>
      <c r="HK974" s="56"/>
      <c r="HL974" s="56"/>
      <c r="HM974" s="56"/>
      <c r="HN974" s="56"/>
      <c r="HO974" s="56"/>
      <c r="HP974" s="56"/>
      <c r="HQ974" s="56"/>
      <c r="HR974" s="56"/>
      <c r="HS974" s="56"/>
      <c r="HT974" s="56"/>
      <c r="HU974" s="56"/>
      <c r="HV974" s="56"/>
      <c r="HW974" s="56"/>
      <c r="HX974" s="56"/>
      <c r="HY974" s="56"/>
      <c r="HZ974" s="56"/>
      <c r="IA974" s="56"/>
      <c r="IB974" s="56"/>
      <c r="IC974" s="56"/>
      <c r="ID974" s="56"/>
      <c r="IE974" s="56"/>
      <c r="IF974" s="56"/>
      <c r="IG974" s="56"/>
      <c r="IH974" s="56"/>
      <c r="II974" s="56"/>
    </row>
    <row r="975" spans="3:243" x14ac:dyDescent="0.25">
      <c r="C975" s="56"/>
      <c r="D975" s="56"/>
      <c r="E975" s="56"/>
      <c r="F975" s="354"/>
      <c r="G975" s="354"/>
      <c r="H975" s="56"/>
      <c r="I975" s="56"/>
      <c r="J975" s="56"/>
      <c r="K975" s="56"/>
      <c r="L975" s="56"/>
      <c r="M975" s="598"/>
      <c r="N975" s="56"/>
      <c r="O975" s="56"/>
      <c r="AW975" s="56"/>
      <c r="AX975" s="56"/>
      <c r="AY975" s="56"/>
      <c r="AZ975" s="56"/>
      <c r="BA975" s="56"/>
      <c r="BB975" s="56"/>
      <c r="BC975" s="56"/>
      <c r="BD975" s="56"/>
      <c r="BE975" s="56"/>
      <c r="BF975" s="56"/>
      <c r="BG975" s="56"/>
      <c r="BH975" s="56"/>
      <c r="BI975" s="56"/>
      <c r="BJ975" s="56"/>
      <c r="BK975" s="56"/>
      <c r="BL975" s="56"/>
      <c r="BM975" s="56"/>
      <c r="BN975" s="56"/>
      <c r="BO975" s="56"/>
      <c r="BP975" s="56"/>
      <c r="BQ975" s="56"/>
      <c r="BR975" s="56"/>
      <c r="BS975" s="56"/>
      <c r="BT975" s="56"/>
      <c r="BU975" s="56"/>
      <c r="BV975" s="56"/>
      <c r="BW975" s="56"/>
      <c r="BX975" s="56"/>
      <c r="BY975" s="56"/>
      <c r="BZ975" s="56"/>
      <c r="CA975" s="56"/>
      <c r="CB975" s="56"/>
      <c r="CC975" s="56"/>
      <c r="CD975" s="56"/>
      <c r="CE975" s="56"/>
      <c r="CF975" s="56"/>
      <c r="CG975" s="56"/>
      <c r="CH975" s="56"/>
      <c r="CI975" s="56"/>
      <c r="CJ975" s="56"/>
      <c r="CK975" s="56"/>
      <c r="CL975" s="56"/>
      <c r="CM975" s="56"/>
      <c r="CN975" s="56"/>
      <c r="CO975" s="56"/>
      <c r="CP975" s="56"/>
      <c r="CQ975" s="56"/>
      <c r="CR975" s="56"/>
      <c r="CS975" s="56"/>
      <c r="CT975" s="56"/>
      <c r="CU975" s="56"/>
      <c r="CV975" s="56"/>
      <c r="CW975" s="56"/>
      <c r="CX975" s="56"/>
      <c r="CY975" s="56"/>
      <c r="CZ975" s="56"/>
      <c r="DA975" s="56"/>
      <c r="DB975" s="56"/>
      <c r="DC975" s="56"/>
      <c r="DD975" s="56"/>
      <c r="DE975" s="56"/>
      <c r="DF975" s="56"/>
      <c r="DG975" s="56"/>
      <c r="DH975" s="56"/>
      <c r="DI975" s="56"/>
      <c r="DJ975" s="56"/>
      <c r="DK975" s="56"/>
      <c r="DL975" s="56"/>
      <c r="DM975" s="56"/>
      <c r="DN975" s="56"/>
      <c r="DO975" s="56"/>
      <c r="DP975" s="56"/>
      <c r="DQ975" s="56"/>
      <c r="DR975" s="56"/>
      <c r="DS975" s="56"/>
      <c r="DT975" s="56"/>
      <c r="DU975" s="56"/>
      <c r="DV975" s="56"/>
      <c r="DW975" s="56"/>
      <c r="DX975" s="56"/>
      <c r="DY975" s="56"/>
      <c r="DZ975" s="56"/>
      <c r="EA975" s="56"/>
      <c r="EB975" s="56"/>
      <c r="EC975" s="56"/>
      <c r="ED975" s="56"/>
      <c r="EE975" s="56"/>
      <c r="EF975" s="56"/>
      <c r="EG975" s="56"/>
      <c r="EH975" s="56"/>
      <c r="EI975" s="56"/>
      <c r="EJ975" s="56"/>
      <c r="EK975" s="56"/>
      <c r="EL975" s="56"/>
      <c r="EM975" s="56"/>
      <c r="EN975" s="56"/>
      <c r="EO975" s="56"/>
      <c r="EP975" s="56"/>
      <c r="EQ975" s="56"/>
      <c r="ER975" s="56"/>
      <c r="ES975" s="56"/>
      <c r="ET975" s="56"/>
      <c r="EU975" s="56"/>
      <c r="EV975" s="56"/>
      <c r="EW975" s="56"/>
      <c r="EX975" s="56"/>
      <c r="EY975" s="56"/>
      <c r="EZ975" s="56"/>
      <c r="FA975" s="56"/>
      <c r="FB975" s="56"/>
      <c r="FC975" s="56"/>
      <c r="FD975" s="56"/>
      <c r="FE975" s="56"/>
      <c r="FF975" s="56"/>
      <c r="FG975" s="56"/>
      <c r="FH975" s="56"/>
      <c r="FI975" s="56"/>
      <c r="FJ975" s="56"/>
      <c r="FK975" s="56"/>
      <c r="FL975" s="56"/>
      <c r="FM975" s="56"/>
      <c r="FN975" s="56"/>
      <c r="FO975" s="56"/>
      <c r="FP975" s="56"/>
      <c r="FQ975" s="56"/>
      <c r="FR975" s="56"/>
      <c r="FS975" s="56"/>
      <c r="FT975" s="56"/>
      <c r="FU975" s="56"/>
      <c r="FV975" s="56"/>
      <c r="FW975" s="56"/>
      <c r="FX975" s="56"/>
      <c r="FY975" s="56"/>
      <c r="FZ975" s="56"/>
      <c r="GA975" s="56"/>
      <c r="GB975" s="56"/>
      <c r="GC975" s="56"/>
      <c r="GD975" s="56"/>
      <c r="GE975" s="56"/>
      <c r="GF975" s="56"/>
      <c r="GG975" s="56"/>
      <c r="GH975" s="56"/>
      <c r="GI975" s="56"/>
      <c r="GJ975" s="56"/>
      <c r="GK975" s="56"/>
      <c r="GL975" s="56"/>
      <c r="GM975" s="56"/>
      <c r="GN975" s="56"/>
      <c r="GO975" s="56"/>
      <c r="GP975" s="56"/>
      <c r="GQ975" s="56"/>
      <c r="GR975" s="56"/>
      <c r="GS975" s="56"/>
      <c r="GT975" s="56"/>
      <c r="GU975" s="56"/>
      <c r="GV975" s="56"/>
      <c r="GW975" s="56"/>
      <c r="GX975" s="56"/>
      <c r="GY975" s="56"/>
      <c r="GZ975" s="56"/>
      <c r="HA975" s="56"/>
      <c r="HB975" s="56"/>
      <c r="HC975" s="56"/>
      <c r="HD975" s="56"/>
      <c r="HE975" s="56"/>
      <c r="HF975" s="56"/>
      <c r="HG975" s="56"/>
      <c r="HH975" s="56"/>
      <c r="HI975" s="56"/>
      <c r="HJ975" s="56"/>
      <c r="HK975" s="56"/>
      <c r="HL975" s="56"/>
      <c r="HM975" s="56"/>
      <c r="HN975" s="56"/>
      <c r="HO975" s="56"/>
      <c r="HP975" s="56"/>
      <c r="HQ975" s="56"/>
      <c r="HR975" s="56"/>
      <c r="HS975" s="56"/>
      <c r="HT975" s="56"/>
      <c r="HU975" s="56"/>
      <c r="HV975" s="56"/>
      <c r="HW975" s="56"/>
      <c r="HX975" s="56"/>
      <c r="HY975" s="56"/>
      <c r="HZ975" s="56"/>
      <c r="IA975" s="56"/>
      <c r="IB975" s="56"/>
      <c r="IC975" s="56"/>
      <c r="ID975" s="56"/>
      <c r="IE975" s="56"/>
      <c r="IF975" s="56"/>
      <c r="IG975" s="56"/>
      <c r="IH975" s="56"/>
      <c r="II975" s="56"/>
    </row>
    <row r="976" spans="3:243" x14ac:dyDescent="0.25">
      <c r="C976" s="56"/>
      <c r="D976" s="56"/>
      <c r="E976" s="56"/>
      <c r="F976" s="354"/>
      <c r="G976" s="354"/>
      <c r="H976" s="56"/>
      <c r="I976" s="56"/>
      <c r="J976" s="56"/>
      <c r="K976" s="56"/>
      <c r="L976" s="56"/>
      <c r="M976" s="598"/>
      <c r="N976" s="56"/>
      <c r="O976" s="56"/>
      <c r="AW976" s="56"/>
      <c r="AX976" s="56"/>
      <c r="AY976" s="56"/>
      <c r="AZ976" s="56"/>
      <c r="BA976" s="56"/>
      <c r="BB976" s="56"/>
      <c r="BC976" s="56"/>
      <c r="BD976" s="56"/>
      <c r="BE976" s="56"/>
      <c r="BF976" s="56"/>
      <c r="BG976" s="56"/>
      <c r="BH976" s="56"/>
      <c r="BI976" s="56"/>
      <c r="BJ976" s="56"/>
      <c r="BK976" s="56"/>
      <c r="BL976" s="56"/>
      <c r="BM976" s="56"/>
      <c r="BN976" s="56"/>
      <c r="BO976" s="56"/>
      <c r="BP976" s="56"/>
      <c r="BQ976" s="56"/>
      <c r="BR976" s="56"/>
      <c r="BS976" s="56"/>
      <c r="BT976" s="56"/>
      <c r="BU976" s="56"/>
      <c r="BV976" s="56"/>
      <c r="BW976" s="56"/>
      <c r="BX976" s="56"/>
      <c r="BY976" s="56"/>
      <c r="BZ976" s="56"/>
      <c r="CA976" s="56"/>
      <c r="CB976" s="56"/>
      <c r="CC976" s="56"/>
      <c r="CD976" s="56"/>
      <c r="CE976" s="56"/>
      <c r="CF976" s="56"/>
      <c r="CG976" s="56"/>
      <c r="CH976" s="56"/>
      <c r="CI976" s="56"/>
      <c r="CJ976" s="56"/>
      <c r="CK976" s="56"/>
      <c r="CL976" s="56"/>
      <c r="CM976" s="56"/>
      <c r="CN976" s="56"/>
      <c r="CO976" s="56"/>
      <c r="CP976" s="56"/>
      <c r="CQ976" s="56"/>
      <c r="CR976" s="56"/>
      <c r="CS976" s="56"/>
      <c r="CT976" s="56"/>
      <c r="CU976" s="56"/>
      <c r="CV976" s="56"/>
      <c r="CW976" s="56"/>
      <c r="CX976" s="56"/>
      <c r="CY976" s="56"/>
      <c r="CZ976" s="56"/>
      <c r="DA976" s="56"/>
      <c r="DB976" s="56"/>
      <c r="DC976" s="56"/>
      <c r="DD976" s="56"/>
      <c r="DE976" s="56"/>
      <c r="DF976" s="56"/>
      <c r="DG976" s="56"/>
      <c r="DH976" s="56"/>
      <c r="DI976" s="56"/>
      <c r="DJ976" s="56"/>
      <c r="DK976" s="56"/>
      <c r="DL976" s="56"/>
      <c r="DM976" s="56"/>
      <c r="DN976" s="56"/>
      <c r="DO976" s="56"/>
      <c r="DP976" s="56"/>
      <c r="DQ976" s="56"/>
      <c r="DR976" s="56"/>
      <c r="DS976" s="56"/>
      <c r="DT976" s="56"/>
      <c r="DU976" s="56"/>
      <c r="DV976" s="56"/>
      <c r="DW976" s="56"/>
      <c r="DX976" s="56"/>
      <c r="DY976" s="56"/>
      <c r="DZ976" s="56"/>
      <c r="EA976" s="56"/>
      <c r="EB976" s="56"/>
      <c r="EC976" s="56"/>
      <c r="ED976" s="56"/>
      <c r="EE976" s="56"/>
      <c r="EF976" s="56"/>
      <c r="EG976" s="56"/>
      <c r="EH976" s="56"/>
      <c r="EI976" s="56"/>
      <c r="EJ976" s="56"/>
      <c r="EK976" s="56"/>
      <c r="EL976" s="56"/>
      <c r="EM976" s="56"/>
      <c r="EN976" s="56"/>
      <c r="EO976" s="56"/>
      <c r="EP976" s="56"/>
      <c r="EQ976" s="56"/>
      <c r="ER976" s="56"/>
      <c r="ES976" s="56"/>
      <c r="ET976" s="56"/>
      <c r="EU976" s="56"/>
      <c r="EV976" s="56"/>
      <c r="EW976" s="56"/>
      <c r="EX976" s="56"/>
      <c r="EY976" s="56"/>
      <c r="EZ976" s="56"/>
      <c r="FA976" s="56"/>
      <c r="FB976" s="56"/>
      <c r="FC976" s="56"/>
      <c r="FD976" s="56"/>
      <c r="FE976" s="56"/>
      <c r="FF976" s="56"/>
      <c r="FG976" s="56"/>
      <c r="FH976" s="56"/>
      <c r="FI976" s="56"/>
      <c r="FJ976" s="56"/>
      <c r="FK976" s="56"/>
      <c r="FL976" s="56"/>
      <c r="FM976" s="56"/>
      <c r="FN976" s="56"/>
      <c r="FO976" s="56"/>
      <c r="FP976" s="56"/>
      <c r="FQ976" s="56"/>
      <c r="FR976" s="56"/>
      <c r="FS976" s="56"/>
      <c r="FT976" s="56"/>
      <c r="FU976" s="56"/>
      <c r="FV976" s="56"/>
      <c r="FW976" s="56"/>
      <c r="FX976" s="56"/>
      <c r="FY976" s="56"/>
      <c r="FZ976" s="56"/>
      <c r="GA976" s="56"/>
      <c r="GB976" s="56"/>
      <c r="GC976" s="56"/>
      <c r="GD976" s="56"/>
      <c r="GE976" s="56"/>
      <c r="GF976" s="56"/>
      <c r="GG976" s="56"/>
      <c r="GH976" s="56"/>
      <c r="GI976" s="56"/>
      <c r="GJ976" s="56"/>
      <c r="GK976" s="56"/>
      <c r="GL976" s="56"/>
      <c r="GM976" s="56"/>
      <c r="GN976" s="56"/>
      <c r="GO976" s="56"/>
      <c r="GP976" s="56"/>
      <c r="GQ976" s="56"/>
      <c r="GR976" s="56"/>
      <c r="GS976" s="56"/>
      <c r="GT976" s="56"/>
      <c r="GU976" s="56"/>
      <c r="GV976" s="56"/>
      <c r="GW976" s="56"/>
      <c r="GX976" s="56"/>
      <c r="GY976" s="56"/>
      <c r="GZ976" s="56"/>
      <c r="HA976" s="56"/>
      <c r="HB976" s="56"/>
      <c r="HC976" s="56"/>
      <c r="HD976" s="56"/>
      <c r="HE976" s="56"/>
      <c r="HF976" s="56"/>
      <c r="HG976" s="56"/>
      <c r="HH976" s="56"/>
      <c r="HI976" s="56"/>
      <c r="HJ976" s="56"/>
      <c r="HK976" s="56"/>
      <c r="HL976" s="56"/>
      <c r="HM976" s="56"/>
      <c r="HN976" s="56"/>
      <c r="HO976" s="56"/>
      <c r="HP976" s="56"/>
      <c r="HQ976" s="56"/>
      <c r="HR976" s="56"/>
      <c r="HS976" s="56"/>
      <c r="HT976" s="56"/>
      <c r="HU976" s="56"/>
      <c r="HV976" s="56"/>
      <c r="HW976" s="56"/>
      <c r="HX976" s="56"/>
      <c r="HY976" s="56"/>
      <c r="HZ976" s="56"/>
      <c r="IA976" s="56"/>
      <c r="IB976" s="56"/>
      <c r="IC976" s="56"/>
      <c r="ID976" s="56"/>
      <c r="IE976" s="56"/>
      <c r="IF976" s="56"/>
      <c r="IG976" s="56"/>
      <c r="IH976" s="56"/>
      <c r="II976" s="56"/>
    </row>
    <row r="977" spans="3:243" x14ac:dyDescent="0.25">
      <c r="C977" s="56"/>
      <c r="D977" s="56"/>
      <c r="E977" s="56"/>
      <c r="F977" s="354"/>
      <c r="G977" s="354"/>
      <c r="H977" s="56"/>
      <c r="I977" s="56"/>
      <c r="J977" s="56"/>
      <c r="K977" s="56"/>
      <c r="L977" s="56"/>
      <c r="M977" s="598"/>
      <c r="N977" s="56"/>
      <c r="O977" s="56"/>
      <c r="AW977" s="56"/>
      <c r="AX977" s="56"/>
      <c r="AY977" s="56"/>
      <c r="AZ977" s="56"/>
      <c r="BA977" s="56"/>
      <c r="BB977" s="56"/>
      <c r="BC977" s="56"/>
      <c r="BD977" s="56"/>
      <c r="BE977" s="56"/>
      <c r="BF977" s="56"/>
      <c r="BG977" s="56"/>
      <c r="BH977" s="56"/>
      <c r="BI977" s="56"/>
      <c r="BJ977" s="56"/>
      <c r="BK977" s="56"/>
      <c r="BL977" s="56"/>
      <c r="BM977" s="56"/>
      <c r="BN977" s="56"/>
      <c r="BO977" s="56"/>
      <c r="BP977" s="56"/>
      <c r="BQ977" s="56"/>
      <c r="BR977" s="56"/>
      <c r="BS977" s="56"/>
      <c r="BT977" s="56"/>
      <c r="BU977" s="56"/>
      <c r="BV977" s="56"/>
      <c r="BW977" s="56"/>
      <c r="BX977" s="56"/>
      <c r="BY977" s="56"/>
      <c r="BZ977" s="56"/>
      <c r="CA977" s="56"/>
      <c r="CB977" s="56"/>
      <c r="CC977" s="56"/>
      <c r="CD977" s="56"/>
      <c r="CE977" s="56"/>
      <c r="CF977" s="56"/>
      <c r="CG977" s="56"/>
      <c r="CH977" s="56"/>
      <c r="CI977" s="56"/>
      <c r="CJ977" s="56"/>
      <c r="CK977" s="56"/>
      <c r="CL977" s="56"/>
      <c r="CM977" s="56"/>
      <c r="CN977" s="56"/>
      <c r="CO977" s="56"/>
      <c r="CP977" s="56"/>
      <c r="CQ977" s="56"/>
      <c r="CR977" s="56"/>
      <c r="CS977" s="56"/>
      <c r="CT977" s="56"/>
      <c r="CU977" s="56"/>
      <c r="CV977" s="56"/>
      <c r="CW977" s="56"/>
      <c r="CX977" s="56"/>
      <c r="CY977" s="56"/>
      <c r="CZ977" s="56"/>
      <c r="DA977" s="56"/>
      <c r="DB977" s="56"/>
      <c r="DC977" s="56"/>
      <c r="DD977" s="56"/>
      <c r="DE977" s="56"/>
      <c r="DF977" s="56"/>
      <c r="DG977" s="56"/>
      <c r="DH977" s="56"/>
      <c r="DI977" s="56"/>
      <c r="DJ977" s="56"/>
      <c r="DK977" s="56"/>
      <c r="DL977" s="56"/>
      <c r="DM977" s="56"/>
      <c r="DN977" s="56"/>
      <c r="DO977" s="56"/>
      <c r="DP977" s="56"/>
      <c r="DQ977" s="56"/>
      <c r="DR977" s="56"/>
      <c r="DS977" s="56"/>
      <c r="DT977" s="56"/>
      <c r="DU977" s="56"/>
      <c r="DV977" s="56"/>
      <c r="DW977" s="56"/>
      <c r="DX977" s="56"/>
      <c r="DY977" s="56"/>
      <c r="DZ977" s="56"/>
      <c r="EA977" s="56"/>
      <c r="EB977" s="56"/>
      <c r="EC977" s="56"/>
      <c r="ED977" s="56"/>
      <c r="EE977" s="56"/>
      <c r="EF977" s="56"/>
      <c r="EG977" s="56"/>
      <c r="EH977" s="56"/>
      <c r="EI977" s="56"/>
      <c r="EJ977" s="56"/>
      <c r="EK977" s="56"/>
      <c r="EL977" s="56"/>
      <c r="EM977" s="56"/>
      <c r="EN977" s="56"/>
      <c r="EO977" s="56"/>
      <c r="EP977" s="56"/>
      <c r="EQ977" s="56"/>
      <c r="ER977" s="56"/>
      <c r="ES977" s="56"/>
      <c r="ET977" s="56"/>
      <c r="EU977" s="56"/>
      <c r="EV977" s="56"/>
      <c r="EW977" s="56"/>
      <c r="EX977" s="56"/>
      <c r="EY977" s="56"/>
      <c r="EZ977" s="56"/>
      <c r="FA977" s="56"/>
      <c r="FB977" s="56"/>
      <c r="FC977" s="56"/>
      <c r="FD977" s="56"/>
      <c r="FE977" s="56"/>
      <c r="FF977" s="56"/>
      <c r="FG977" s="56"/>
      <c r="FH977" s="56"/>
      <c r="FI977" s="56"/>
      <c r="FJ977" s="56"/>
      <c r="FK977" s="56"/>
      <c r="FL977" s="56"/>
      <c r="FM977" s="56"/>
      <c r="FN977" s="56"/>
      <c r="FO977" s="56"/>
      <c r="FP977" s="56"/>
      <c r="FQ977" s="56"/>
      <c r="FR977" s="56"/>
      <c r="FS977" s="56"/>
      <c r="FT977" s="56"/>
      <c r="FU977" s="56"/>
      <c r="FV977" s="56"/>
      <c r="FW977" s="56"/>
      <c r="FX977" s="56"/>
      <c r="FY977" s="56"/>
      <c r="FZ977" s="56"/>
      <c r="GA977" s="56"/>
      <c r="GB977" s="56"/>
      <c r="GC977" s="56"/>
      <c r="GD977" s="56"/>
      <c r="GE977" s="56"/>
      <c r="GF977" s="56"/>
      <c r="GG977" s="56"/>
      <c r="GH977" s="56"/>
      <c r="GI977" s="56"/>
      <c r="GJ977" s="56"/>
      <c r="GK977" s="56"/>
      <c r="GL977" s="56"/>
      <c r="GM977" s="56"/>
      <c r="GN977" s="56"/>
      <c r="GO977" s="56"/>
      <c r="GP977" s="56"/>
      <c r="GQ977" s="56"/>
      <c r="GR977" s="56"/>
      <c r="GS977" s="56"/>
      <c r="GT977" s="56"/>
      <c r="GU977" s="56"/>
      <c r="GV977" s="56"/>
      <c r="GW977" s="56"/>
      <c r="GX977" s="56"/>
      <c r="GY977" s="56"/>
      <c r="GZ977" s="56"/>
      <c r="HA977" s="56"/>
      <c r="HB977" s="56"/>
      <c r="HC977" s="56"/>
      <c r="HD977" s="56"/>
      <c r="HE977" s="56"/>
      <c r="HF977" s="56"/>
      <c r="HG977" s="56"/>
      <c r="HH977" s="56"/>
      <c r="HI977" s="56"/>
      <c r="HJ977" s="56"/>
      <c r="HK977" s="56"/>
      <c r="HL977" s="56"/>
      <c r="HM977" s="56"/>
      <c r="HN977" s="56"/>
      <c r="HO977" s="56"/>
      <c r="HP977" s="56"/>
      <c r="HQ977" s="56"/>
      <c r="HR977" s="56"/>
      <c r="HS977" s="56"/>
      <c r="HT977" s="56"/>
      <c r="HU977" s="56"/>
      <c r="HV977" s="56"/>
      <c r="HW977" s="56"/>
      <c r="HX977" s="56"/>
      <c r="HY977" s="56"/>
      <c r="HZ977" s="56"/>
      <c r="IA977" s="56"/>
      <c r="IB977" s="56"/>
      <c r="IC977" s="56"/>
      <c r="ID977" s="56"/>
      <c r="IE977" s="56"/>
      <c r="IF977" s="56"/>
      <c r="IG977" s="56"/>
      <c r="IH977" s="56"/>
      <c r="II977" s="56"/>
    </row>
    <row r="978" spans="3:243" x14ac:dyDescent="0.25">
      <c r="C978" s="56"/>
      <c r="D978" s="56"/>
      <c r="E978" s="56"/>
      <c r="F978" s="354"/>
      <c r="G978" s="354"/>
      <c r="H978" s="56"/>
      <c r="I978" s="56"/>
      <c r="J978" s="56"/>
      <c r="K978" s="56"/>
      <c r="L978" s="56"/>
      <c r="M978" s="598"/>
      <c r="N978" s="56"/>
      <c r="O978" s="56"/>
      <c r="AW978" s="56"/>
      <c r="AX978" s="56"/>
      <c r="AY978" s="56"/>
      <c r="AZ978" s="56"/>
      <c r="BA978" s="56"/>
      <c r="BB978" s="56"/>
      <c r="BC978" s="56"/>
      <c r="BD978" s="56"/>
      <c r="BE978" s="56"/>
      <c r="BF978" s="56"/>
      <c r="BG978" s="56"/>
      <c r="BH978" s="56"/>
      <c r="BI978" s="56"/>
      <c r="BJ978" s="56"/>
      <c r="BK978" s="56"/>
      <c r="BL978" s="56"/>
      <c r="BM978" s="56"/>
      <c r="BN978" s="56"/>
      <c r="BO978" s="56"/>
      <c r="BP978" s="56"/>
      <c r="BQ978" s="56"/>
      <c r="BR978" s="56"/>
      <c r="BS978" s="56"/>
      <c r="BT978" s="56"/>
      <c r="BU978" s="56"/>
      <c r="BV978" s="56"/>
      <c r="BW978" s="56"/>
      <c r="BX978" s="56"/>
      <c r="BY978" s="56"/>
      <c r="BZ978" s="56"/>
      <c r="CA978" s="56"/>
      <c r="CB978" s="56"/>
      <c r="CC978" s="56"/>
      <c r="CD978" s="56"/>
      <c r="CE978" s="56"/>
      <c r="CF978" s="56"/>
      <c r="CG978" s="56"/>
      <c r="CH978" s="56"/>
      <c r="CI978" s="56"/>
      <c r="CJ978" s="56"/>
      <c r="CK978" s="56"/>
      <c r="CL978" s="56"/>
      <c r="CM978" s="56"/>
      <c r="CN978" s="56"/>
      <c r="CO978" s="56"/>
      <c r="CP978" s="56"/>
      <c r="CQ978" s="56"/>
      <c r="CR978" s="56"/>
      <c r="CS978" s="56"/>
      <c r="CT978" s="56"/>
      <c r="CU978" s="56"/>
      <c r="CV978" s="56"/>
      <c r="CW978" s="56"/>
      <c r="CX978" s="56"/>
      <c r="CY978" s="56"/>
      <c r="CZ978" s="56"/>
      <c r="DA978" s="56"/>
      <c r="DB978" s="56"/>
      <c r="DC978" s="56"/>
      <c r="DD978" s="56"/>
      <c r="DE978" s="56"/>
      <c r="DF978" s="56"/>
      <c r="DG978" s="56"/>
      <c r="DH978" s="56"/>
      <c r="DI978" s="56"/>
      <c r="DJ978" s="56"/>
      <c r="DK978" s="56"/>
      <c r="DL978" s="56"/>
      <c r="DM978" s="56"/>
      <c r="DN978" s="56"/>
      <c r="DO978" s="56"/>
      <c r="DP978" s="56"/>
      <c r="DQ978" s="56"/>
      <c r="DR978" s="56"/>
      <c r="DS978" s="56"/>
      <c r="DT978" s="56"/>
      <c r="DU978" s="56"/>
      <c r="DV978" s="56"/>
      <c r="DW978" s="56"/>
      <c r="DX978" s="56"/>
      <c r="DY978" s="56"/>
      <c r="DZ978" s="56"/>
      <c r="EA978" s="56"/>
      <c r="EB978" s="56"/>
      <c r="EC978" s="56"/>
      <c r="ED978" s="56"/>
      <c r="EE978" s="56"/>
      <c r="EF978" s="56"/>
      <c r="EG978" s="56"/>
      <c r="EH978" s="56"/>
      <c r="EI978" s="56"/>
      <c r="EJ978" s="56"/>
      <c r="EK978" s="56"/>
      <c r="EL978" s="56"/>
      <c r="EM978" s="56"/>
      <c r="EN978" s="56"/>
      <c r="EO978" s="56"/>
      <c r="EP978" s="56"/>
      <c r="EQ978" s="56"/>
      <c r="ER978" s="56"/>
      <c r="ES978" s="56"/>
      <c r="ET978" s="56"/>
      <c r="EU978" s="56"/>
      <c r="EV978" s="56"/>
      <c r="EW978" s="56"/>
      <c r="EX978" s="56"/>
      <c r="EY978" s="56"/>
      <c r="EZ978" s="56"/>
      <c r="FA978" s="56"/>
      <c r="FB978" s="56"/>
      <c r="FC978" s="56"/>
      <c r="FD978" s="56"/>
      <c r="FE978" s="56"/>
      <c r="FF978" s="56"/>
      <c r="FG978" s="56"/>
      <c r="FH978" s="56"/>
      <c r="FI978" s="56"/>
      <c r="FJ978" s="56"/>
      <c r="FK978" s="56"/>
      <c r="FL978" s="56"/>
      <c r="FM978" s="56"/>
      <c r="FN978" s="56"/>
      <c r="FO978" s="56"/>
      <c r="FP978" s="56"/>
      <c r="FQ978" s="56"/>
      <c r="FR978" s="56"/>
      <c r="FS978" s="56"/>
      <c r="FT978" s="56"/>
      <c r="FU978" s="56"/>
      <c r="FV978" s="56"/>
      <c r="FW978" s="56"/>
      <c r="FX978" s="56"/>
      <c r="FY978" s="56"/>
      <c r="FZ978" s="56"/>
      <c r="GA978" s="56"/>
      <c r="GB978" s="56"/>
      <c r="GC978" s="56"/>
      <c r="GD978" s="56"/>
      <c r="GE978" s="56"/>
      <c r="GF978" s="56"/>
      <c r="GG978" s="56"/>
      <c r="GH978" s="56"/>
      <c r="GI978" s="56"/>
      <c r="GJ978" s="56"/>
      <c r="GK978" s="56"/>
      <c r="GL978" s="56"/>
      <c r="GM978" s="56"/>
      <c r="GN978" s="56"/>
      <c r="GO978" s="56"/>
      <c r="GP978" s="56"/>
      <c r="GQ978" s="56"/>
      <c r="GR978" s="56"/>
      <c r="GS978" s="56"/>
      <c r="GT978" s="56"/>
      <c r="GU978" s="56"/>
      <c r="GV978" s="56"/>
      <c r="GW978" s="56"/>
      <c r="GX978" s="56"/>
      <c r="GY978" s="56"/>
      <c r="GZ978" s="56"/>
      <c r="HA978" s="56"/>
      <c r="HB978" s="56"/>
      <c r="HC978" s="56"/>
      <c r="HD978" s="56"/>
      <c r="HE978" s="56"/>
      <c r="HF978" s="56"/>
      <c r="HG978" s="56"/>
      <c r="HH978" s="56"/>
      <c r="HI978" s="56"/>
      <c r="HJ978" s="56"/>
      <c r="HK978" s="56"/>
      <c r="HL978" s="56"/>
      <c r="HM978" s="56"/>
      <c r="HN978" s="56"/>
      <c r="HO978" s="56"/>
      <c r="HP978" s="56"/>
      <c r="HQ978" s="56"/>
      <c r="HR978" s="56"/>
      <c r="HS978" s="56"/>
      <c r="HT978" s="56"/>
      <c r="HU978" s="56"/>
      <c r="HV978" s="56"/>
      <c r="HW978" s="56"/>
      <c r="HX978" s="56"/>
      <c r="HY978" s="56"/>
      <c r="HZ978" s="56"/>
      <c r="IA978" s="56"/>
      <c r="IB978" s="56"/>
      <c r="IC978" s="56"/>
      <c r="ID978" s="56"/>
      <c r="IE978" s="56"/>
      <c r="IF978" s="56"/>
      <c r="IG978" s="56"/>
      <c r="IH978" s="56"/>
      <c r="II978" s="56"/>
    </row>
    <row r="979" spans="3:243" x14ac:dyDescent="0.25">
      <c r="C979" s="56"/>
      <c r="D979" s="56"/>
      <c r="E979" s="56"/>
      <c r="F979" s="354"/>
      <c r="G979" s="354"/>
      <c r="H979" s="56"/>
      <c r="I979" s="56"/>
      <c r="J979" s="56"/>
      <c r="K979" s="56"/>
      <c r="L979" s="56"/>
      <c r="M979" s="598"/>
      <c r="N979" s="56"/>
      <c r="O979" s="56"/>
      <c r="AW979" s="56"/>
      <c r="AX979" s="56"/>
      <c r="AY979" s="56"/>
      <c r="AZ979" s="56"/>
      <c r="BA979" s="56"/>
      <c r="BB979" s="56"/>
      <c r="BC979" s="56"/>
      <c r="BD979" s="56"/>
      <c r="BE979" s="56"/>
      <c r="BF979" s="56"/>
      <c r="BG979" s="56"/>
      <c r="BH979" s="56"/>
      <c r="BI979" s="56"/>
      <c r="BJ979" s="56"/>
      <c r="BK979" s="56"/>
      <c r="BL979" s="56"/>
      <c r="BM979" s="56"/>
      <c r="BN979" s="56"/>
      <c r="BO979" s="56"/>
      <c r="BP979" s="56"/>
      <c r="BQ979" s="56"/>
      <c r="BR979" s="56"/>
      <c r="BS979" s="56"/>
      <c r="BT979" s="56"/>
      <c r="BU979" s="56"/>
      <c r="BV979" s="56"/>
      <c r="BW979" s="56"/>
      <c r="BX979" s="56"/>
      <c r="BY979" s="56"/>
      <c r="BZ979" s="56"/>
      <c r="CA979" s="56"/>
      <c r="CB979" s="56"/>
      <c r="CC979" s="56"/>
      <c r="CD979" s="56"/>
      <c r="CE979" s="56"/>
      <c r="CF979" s="56"/>
      <c r="CG979" s="56"/>
      <c r="CH979" s="56"/>
      <c r="CI979" s="56"/>
      <c r="CJ979" s="56"/>
      <c r="CK979" s="56"/>
      <c r="CL979" s="56"/>
      <c r="CM979" s="56"/>
      <c r="CN979" s="56"/>
      <c r="CO979" s="56"/>
      <c r="CP979" s="56"/>
      <c r="CQ979" s="56"/>
      <c r="CR979" s="56"/>
      <c r="CS979" s="56"/>
      <c r="CT979" s="56"/>
      <c r="CU979" s="56"/>
      <c r="CV979" s="56"/>
      <c r="CW979" s="56"/>
      <c r="CX979" s="56"/>
      <c r="CY979" s="56"/>
      <c r="CZ979" s="56"/>
      <c r="DA979" s="56"/>
      <c r="DB979" s="56"/>
      <c r="DC979" s="56"/>
      <c r="DD979" s="56"/>
      <c r="DE979" s="56"/>
      <c r="DF979" s="56"/>
      <c r="DG979" s="56"/>
      <c r="DH979" s="56"/>
      <c r="DI979" s="56"/>
      <c r="DJ979" s="56"/>
      <c r="DK979" s="56"/>
      <c r="DL979" s="56"/>
      <c r="DM979" s="56"/>
      <c r="DN979" s="56"/>
      <c r="DO979" s="56"/>
      <c r="DP979" s="56"/>
      <c r="DQ979" s="56"/>
      <c r="DR979" s="56"/>
      <c r="DS979" s="56"/>
      <c r="DT979" s="56"/>
      <c r="DU979" s="56"/>
      <c r="DV979" s="56"/>
      <c r="DW979" s="56"/>
      <c r="DX979" s="56"/>
      <c r="DY979" s="56"/>
      <c r="DZ979" s="56"/>
      <c r="EA979" s="56"/>
      <c r="EB979" s="56"/>
      <c r="EC979" s="56"/>
      <c r="ED979" s="56"/>
      <c r="EE979" s="56"/>
      <c r="EF979" s="56"/>
      <c r="EG979" s="56"/>
      <c r="EH979" s="56"/>
      <c r="EI979" s="56"/>
      <c r="EJ979" s="56"/>
      <c r="EK979" s="56"/>
      <c r="EL979" s="56"/>
      <c r="EM979" s="56"/>
      <c r="EN979" s="56"/>
      <c r="EO979" s="56"/>
      <c r="EP979" s="56"/>
      <c r="EQ979" s="56"/>
      <c r="ER979" s="56"/>
      <c r="ES979" s="56"/>
      <c r="ET979" s="56"/>
      <c r="EU979" s="56"/>
      <c r="EV979" s="56"/>
      <c r="EW979" s="56"/>
      <c r="EX979" s="56"/>
      <c r="EY979" s="56"/>
      <c r="EZ979" s="56"/>
      <c r="FA979" s="56"/>
      <c r="FB979" s="56"/>
      <c r="FC979" s="56"/>
      <c r="FD979" s="56"/>
      <c r="FE979" s="56"/>
      <c r="FF979" s="56"/>
      <c r="FG979" s="56"/>
      <c r="FH979" s="56"/>
      <c r="FI979" s="56"/>
      <c r="FJ979" s="56"/>
      <c r="FK979" s="56"/>
      <c r="FL979" s="56"/>
      <c r="FM979" s="56"/>
      <c r="FN979" s="56"/>
      <c r="FO979" s="56"/>
      <c r="FP979" s="56"/>
      <c r="FQ979" s="56"/>
      <c r="FR979" s="56"/>
      <c r="FS979" s="56"/>
      <c r="FT979" s="56"/>
      <c r="FU979" s="56"/>
      <c r="FV979" s="56"/>
      <c r="FW979" s="56"/>
      <c r="FX979" s="56"/>
      <c r="FY979" s="56"/>
      <c r="FZ979" s="56"/>
      <c r="GA979" s="56"/>
      <c r="GB979" s="56"/>
      <c r="GC979" s="56"/>
      <c r="GD979" s="56"/>
      <c r="GE979" s="56"/>
      <c r="GF979" s="56"/>
      <c r="GG979" s="56"/>
      <c r="GH979" s="56"/>
      <c r="GI979" s="56"/>
      <c r="GJ979" s="56"/>
      <c r="GK979" s="56"/>
      <c r="GL979" s="56"/>
      <c r="GM979" s="56"/>
      <c r="GN979" s="56"/>
      <c r="GO979" s="56"/>
      <c r="GP979" s="56"/>
      <c r="GQ979" s="56"/>
      <c r="GR979" s="56"/>
      <c r="GS979" s="56"/>
      <c r="GT979" s="56"/>
      <c r="GU979" s="56"/>
      <c r="GV979" s="56"/>
      <c r="GW979" s="56"/>
      <c r="GX979" s="56"/>
      <c r="GY979" s="56"/>
      <c r="GZ979" s="56"/>
      <c r="HA979" s="56"/>
      <c r="HB979" s="56"/>
      <c r="HC979" s="56"/>
      <c r="HD979" s="56"/>
      <c r="HE979" s="56"/>
      <c r="HF979" s="56"/>
      <c r="HG979" s="56"/>
      <c r="HH979" s="56"/>
      <c r="HI979" s="56"/>
      <c r="HJ979" s="56"/>
      <c r="HK979" s="56"/>
      <c r="HL979" s="56"/>
      <c r="HM979" s="56"/>
      <c r="HN979" s="56"/>
      <c r="HO979" s="56"/>
      <c r="HP979" s="56"/>
      <c r="HQ979" s="56"/>
      <c r="HR979" s="56"/>
      <c r="HS979" s="56"/>
      <c r="HT979" s="56"/>
      <c r="HU979" s="56"/>
      <c r="HV979" s="56"/>
      <c r="HW979" s="56"/>
      <c r="HX979" s="56"/>
      <c r="HY979" s="56"/>
      <c r="HZ979" s="56"/>
      <c r="IA979" s="56"/>
      <c r="IB979" s="56"/>
      <c r="IC979" s="56"/>
      <c r="ID979" s="56"/>
      <c r="IE979" s="56"/>
      <c r="IF979" s="56"/>
      <c r="IG979" s="56"/>
      <c r="IH979" s="56"/>
      <c r="II979" s="56"/>
    </row>
    <row r="980" spans="3:243" x14ac:dyDescent="0.25">
      <c r="C980" s="56"/>
      <c r="D980" s="56"/>
      <c r="E980" s="56"/>
      <c r="F980" s="354"/>
      <c r="G980" s="354"/>
      <c r="H980" s="56"/>
      <c r="I980" s="56"/>
      <c r="J980" s="56"/>
      <c r="K980" s="56"/>
      <c r="L980" s="56"/>
      <c r="M980" s="598"/>
      <c r="N980" s="56"/>
      <c r="O980" s="56"/>
      <c r="AW980" s="56"/>
      <c r="AX980" s="56"/>
      <c r="AY980" s="56"/>
      <c r="AZ980" s="56"/>
      <c r="BA980" s="56"/>
      <c r="BB980" s="56"/>
      <c r="BC980" s="56"/>
      <c r="BD980" s="56"/>
      <c r="BE980" s="56"/>
      <c r="BF980" s="56"/>
      <c r="BG980" s="56"/>
      <c r="BH980" s="56"/>
      <c r="BI980" s="56"/>
      <c r="BJ980" s="56"/>
      <c r="BK980" s="56"/>
      <c r="BL980" s="56"/>
      <c r="BM980" s="56"/>
      <c r="BN980" s="56"/>
      <c r="BO980" s="56"/>
      <c r="BP980" s="56"/>
      <c r="BQ980" s="56"/>
      <c r="BR980" s="56"/>
      <c r="BS980" s="56"/>
      <c r="BT980" s="56"/>
      <c r="BU980" s="56"/>
      <c r="BV980" s="56"/>
      <c r="BW980" s="56"/>
      <c r="BX980" s="56"/>
      <c r="BY980" s="56"/>
      <c r="BZ980" s="56"/>
      <c r="CA980" s="56"/>
      <c r="CB980" s="56"/>
      <c r="CC980" s="56"/>
      <c r="CD980" s="56"/>
      <c r="CE980" s="56"/>
      <c r="CF980" s="56"/>
      <c r="CG980" s="56"/>
      <c r="CH980" s="56"/>
      <c r="CI980" s="56"/>
      <c r="CJ980" s="56"/>
      <c r="CK980" s="56"/>
      <c r="CL980" s="56"/>
      <c r="CM980" s="56"/>
      <c r="CN980" s="56"/>
      <c r="CO980" s="56"/>
      <c r="CP980" s="56"/>
      <c r="CQ980" s="56"/>
      <c r="CR980" s="56"/>
      <c r="CS980" s="56"/>
      <c r="CT980" s="56"/>
      <c r="CU980" s="56"/>
      <c r="CV980" s="56"/>
      <c r="CW980" s="56"/>
      <c r="CX980" s="56"/>
      <c r="CY980" s="56"/>
      <c r="CZ980" s="56"/>
      <c r="DA980" s="56"/>
      <c r="DB980" s="56"/>
      <c r="DC980" s="56"/>
      <c r="DD980" s="56"/>
      <c r="DE980" s="56"/>
      <c r="DF980" s="56"/>
      <c r="DG980" s="56"/>
      <c r="DH980" s="56"/>
      <c r="DI980" s="56"/>
      <c r="DJ980" s="56"/>
      <c r="DK980" s="56"/>
      <c r="DL980" s="56"/>
      <c r="DM980" s="56"/>
      <c r="DN980" s="56"/>
      <c r="DO980" s="56"/>
      <c r="DP980" s="56"/>
      <c r="DQ980" s="56"/>
      <c r="DR980" s="56"/>
      <c r="DS980" s="56"/>
      <c r="DT980" s="56"/>
      <c r="DU980" s="56"/>
      <c r="DV980" s="56"/>
      <c r="DW980" s="56"/>
      <c r="DX980" s="56"/>
      <c r="DY980" s="56"/>
      <c r="DZ980" s="56"/>
      <c r="EA980" s="56"/>
      <c r="EB980" s="56"/>
      <c r="EC980" s="56"/>
      <c r="ED980" s="56"/>
      <c r="EE980" s="56"/>
      <c r="EF980" s="56"/>
      <c r="EG980" s="56"/>
      <c r="EH980" s="56"/>
      <c r="EI980" s="56"/>
      <c r="EJ980" s="56"/>
      <c r="EK980" s="56"/>
      <c r="EL980" s="56"/>
      <c r="EM980" s="56"/>
      <c r="EN980" s="56"/>
      <c r="EO980" s="56"/>
      <c r="EP980" s="56"/>
      <c r="EQ980" s="56"/>
      <c r="ER980" s="56"/>
      <c r="ES980" s="56"/>
      <c r="ET980" s="56"/>
      <c r="EU980" s="56"/>
      <c r="EV980" s="56"/>
      <c r="EW980" s="56"/>
      <c r="EX980" s="56"/>
      <c r="EY980" s="56"/>
      <c r="EZ980" s="56"/>
      <c r="FA980" s="56"/>
      <c r="FB980" s="56"/>
      <c r="FC980" s="56"/>
      <c r="FD980" s="56"/>
      <c r="FE980" s="56"/>
      <c r="FF980" s="56"/>
      <c r="FG980" s="56"/>
      <c r="FH980" s="56"/>
      <c r="FI980" s="56"/>
      <c r="FJ980" s="56"/>
      <c r="FK980" s="56"/>
      <c r="FL980" s="56"/>
      <c r="FM980" s="56"/>
      <c r="FN980" s="56"/>
      <c r="FO980" s="56"/>
      <c r="FP980" s="56"/>
      <c r="FQ980" s="56"/>
      <c r="FR980" s="56"/>
      <c r="FS980" s="56"/>
      <c r="FT980" s="56"/>
      <c r="FU980" s="56"/>
      <c r="FV980" s="56"/>
      <c r="FW980" s="56"/>
      <c r="FX980" s="56"/>
      <c r="FY980" s="56"/>
      <c r="FZ980" s="56"/>
      <c r="GA980" s="56"/>
      <c r="GB980" s="56"/>
      <c r="GC980" s="56"/>
      <c r="GD980" s="56"/>
      <c r="GE980" s="56"/>
      <c r="GF980" s="56"/>
      <c r="GG980" s="56"/>
      <c r="GH980" s="56"/>
      <c r="GI980" s="56"/>
      <c r="GJ980" s="56"/>
      <c r="GK980" s="56"/>
      <c r="GL980" s="56"/>
      <c r="GM980" s="56"/>
      <c r="GN980" s="56"/>
      <c r="GO980" s="56"/>
      <c r="GP980" s="56"/>
      <c r="GQ980" s="56"/>
      <c r="GR980" s="56"/>
      <c r="GS980" s="56"/>
      <c r="GT980" s="56"/>
      <c r="GU980" s="56"/>
      <c r="GV980" s="56"/>
      <c r="GW980" s="56"/>
      <c r="GX980" s="56"/>
      <c r="GY980" s="56"/>
      <c r="GZ980" s="56"/>
      <c r="HA980" s="56"/>
      <c r="HB980" s="56"/>
      <c r="HC980" s="56"/>
      <c r="HD980" s="56"/>
      <c r="HE980" s="56"/>
      <c r="HF980" s="56"/>
      <c r="HG980" s="56"/>
      <c r="HH980" s="56"/>
      <c r="HI980" s="56"/>
      <c r="HJ980" s="56"/>
      <c r="HK980" s="56"/>
      <c r="HL980" s="56"/>
      <c r="HM980" s="56"/>
      <c r="HN980" s="56"/>
      <c r="HO980" s="56"/>
      <c r="HP980" s="56"/>
      <c r="HQ980" s="56"/>
      <c r="HR980" s="56"/>
      <c r="HS980" s="56"/>
      <c r="HT980" s="56"/>
      <c r="HU980" s="56"/>
      <c r="HV980" s="56"/>
      <c r="HW980" s="56"/>
      <c r="HX980" s="56"/>
      <c r="HY980" s="56"/>
      <c r="HZ980" s="56"/>
      <c r="IA980" s="56"/>
      <c r="IB980" s="56"/>
      <c r="IC980" s="56"/>
      <c r="ID980" s="56"/>
      <c r="IE980" s="56"/>
      <c r="IF980" s="56"/>
      <c r="IG980" s="56"/>
      <c r="IH980" s="56"/>
      <c r="II980" s="56"/>
    </row>
    <row r="981" spans="3:243" x14ac:dyDescent="0.25">
      <c r="C981" s="56"/>
      <c r="D981" s="56"/>
      <c r="E981" s="56"/>
      <c r="F981" s="354"/>
      <c r="G981" s="354"/>
      <c r="H981" s="56"/>
      <c r="I981" s="56"/>
      <c r="J981" s="56"/>
      <c r="K981" s="56"/>
      <c r="L981" s="56"/>
      <c r="M981" s="598"/>
      <c r="N981" s="56"/>
      <c r="O981" s="56"/>
      <c r="AW981" s="56"/>
      <c r="AX981" s="56"/>
      <c r="AY981" s="56"/>
      <c r="AZ981" s="56"/>
      <c r="BA981" s="56"/>
      <c r="BB981" s="56"/>
      <c r="BC981" s="56"/>
      <c r="BD981" s="56"/>
      <c r="BE981" s="56"/>
      <c r="BF981" s="56"/>
      <c r="BG981" s="56"/>
      <c r="BH981" s="56"/>
      <c r="BI981" s="56"/>
      <c r="BJ981" s="56"/>
      <c r="BK981" s="56"/>
      <c r="BL981" s="56"/>
      <c r="BM981" s="56"/>
      <c r="BN981" s="56"/>
      <c r="BO981" s="56"/>
      <c r="BP981" s="56"/>
      <c r="BQ981" s="56"/>
      <c r="BR981" s="56"/>
      <c r="BS981" s="56"/>
      <c r="BT981" s="56"/>
      <c r="BU981" s="56"/>
      <c r="BV981" s="56"/>
      <c r="BW981" s="56"/>
      <c r="BX981" s="56"/>
      <c r="BY981" s="56"/>
      <c r="BZ981" s="56"/>
      <c r="CA981" s="56"/>
      <c r="CB981" s="56"/>
      <c r="CC981" s="56"/>
      <c r="CD981" s="56"/>
      <c r="CE981" s="56"/>
      <c r="CF981" s="56"/>
      <c r="CG981" s="56"/>
      <c r="CH981" s="56"/>
      <c r="CI981" s="56"/>
      <c r="CJ981" s="56"/>
      <c r="CK981" s="56"/>
      <c r="CL981" s="56"/>
      <c r="CM981" s="56"/>
      <c r="CN981" s="56"/>
      <c r="CO981" s="56"/>
      <c r="CP981" s="56"/>
      <c r="CQ981" s="56"/>
      <c r="CR981" s="56"/>
      <c r="CS981" s="56"/>
      <c r="CT981" s="56"/>
      <c r="CU981" s="56"/>
      <c r="CV981" s="56"/>
      <c r="CW981" s="56"/>
      <c r="CX981" s="56"/>
      <c r="CY981" s="56"/>
      <c r="CZ981" s="56"/>
      <c r="DA981" s="56"/>
      <c r="DB981" s="56"/>
      <c r="DC981" s="56"/>
      <c r="DD981" s="56"/>
      <c r="DE981" s="56"/>
      <c r="DF981" s="56"/>
      <c r="DG981" s="56"/>
      <c r="DH981" s="56"/>
      <c r="DI981" s="56"/>
      <c r="DJ981" s="56"/>
      <c r="DK981" s="56"/>
      <c r="DL981" s="56"/>
      <c r="DM981" s="56"/>
      <c r="DN981" s="56"/>
      <c r="DO981" s="56"/>
      <c r="DP981" s="56"/>
      <c r="DQ981" s="56"/>
      <c r="DR981" s="56"/>
      <c r="DS981" s="56"/>
      <c r="DT981" s="56"/>
      <c r="DU981" s="56"/>
      <c r="DV981" s="56"/>
      <c r="DW981" s="56"/>
      <c r="DX981" s="56"/>
      <c r="DY981" s="56"/>
      <c r="DZ981" s="56"/>
      <c r="EA981" s="56"/>
      <c r="EB981" s="56"/>
      <c r="EC981" s="56"/>
      <c r="ED981" s="56"/>
      <c r="EE981" s="56"/>
      <c r="EF981" s="56"/>
      <c r="EG981" s="56"/>
      <c r="EH981" s="56"/>
      <c r="EI981" s="56"/>
      <c r="EJ981" s="56"/>
      <c r="EK981" s="56"/>
      <c r="EL981" s="56"/>
      <c r="EM981" s="56"/>
      <c r="EN981" s="56"/>
      <c r="EO981" s="56"/>
      <c r="EP981" s="56"/>
      <c r="EQ981" s="56"/>
      <c r="ER981" s="56"/>
      <c r="ES981" s="56"/>
      <c r="ET981" s="56"/>
      <c r="EU981" s="56"/>
      <c r="EV981" s="56"/>
      <c r="EW981" s="56"/>
      <c r="EX981" s="56"/>
      <c r="EY981" s="56"/>
      <c r="EZ981" s="56"/>
      <c r="FA981" s="56"/>
      <c r="FB981" s="56"/>
      <c r="FC981" s="56"/>
      <c r="FD981" s="56"/>
      <c r="FE981" s="56"/>
      <c r="FF981" s="56"/>
      <c r="FG981" s="56"/>
      <c r="FH981" s="56"/>
      <c r="FI981" s="56"/>
      <c r="FJ981" s="56"/>
      <c r="FK981" s="56"/>
      <c r="FL981" s="56"/>
      <c r="FM981" s="56"/>
      <c r="FN981" s="56"/>
      <c r="FO981" s="56"/>
      <c r="FP981" s="56"/>
      <c r="FQ981" s="56"/>
      <c r="FR981" s="56"/>
      <c r="FS981" s="56"/>
      <c r="FT981" s="56"/>
      <c r="FU981" s="56"/>
      <c r="FV981" s="56"/>
      <c r="FW981" s="56"/>
      <c r="FX981" s="56"/>
      <c r="FY981" s="56"/>
      <c r="FZ981" s="56"/>
      <c r="GA981" s="56"/>
      <c r="GB981" s="56"/>
      <c r="GC981" s="56"/>
      <c r="GD981" s="56"/>
      <c r="GE981" s="56"/>
      <c r="GF981" s="56"/>
      <c r="GG981" s="56"/>
      <c r="GH981" s="56"/>
      <c r="GI981" s="56"/>
      <c r="GJ981" s="56"/>
      <c r="GK981" s="56"/>
      <c r="GL981" s="56"/>
      <c r="GM981" s="56"/>
      <c r="GN981" s="56"/>
      <c r="GO981" s="56"/>
      <c r="GP981" s="56"/>
      <c r="GQ981" s="56"/>
      <c r="GR981" s="56"/>
      <c r="GS981" s="56"/>
      <c r="GT981" s="56"/>
      <c r="GU981" s="56"/>
      <c r="GV981" s="56"/>
      <c r="GW981" s="56"/>
      <c r="GX981" s="56"/>
      <c r="GY981" s="56"/>
      <c r="GZ981" s="56"/>
      <c r="HA981" s="56"/>
      <c r="HB981" s="56"/>
      <c r="HC981" s="56"/>
      <c r="HD981" s="56"/>
      <c r="HE981" s="56"/>
      <c r="HF981" s="56"/>
      <c r="HG981" s="56"/>
      <c r="HH981" s="56"/>
      <c r="HI981" s="56"/>
      <c r="HJ981" s="56"/>
      <c r="HK981" s="56"/>
      <c r="HL981" s="56"/>
      <c r="HM981" s="56"/>
      <c r="HN981" s="56"/>
      <c r="HO981" s="56"/>
      <c r="HP981" s="56"/>
      <c r="HQ981" s="56"/>
      <c r="HR981" s="56"/>
      <c r="HS981" s="56"/>
      <c r="HT981" s="56"/>
      <c r="HU981" s="56"/>
      <c r="HV981" s="56"/>
      <c r="HW981" s="56"/>
      <c r="HX981" s="56"/>
      <c r="HY981" s="56"/>
      <c r="HZ981" s="56"/>
      <c r="IA981" s="56"/>
      <c r="IB981" s="56"/>
      <c r="IC981" s="56"/>
      <c r="ID981" s="56"/>
      <c r="IE981" s="56"/>
      <c r="IF981" s="56"/>
      <c r="IG981" s="56"/>
      <c r="IH981" s="56"/>
      <c r="II981" s="56"/>
    </row>
    <row r="982" spans="3:243" x14ac:dyDescent="0.25">
      <c r="C982" s="56"/>
      <c r="D982" s="56"/>
      <c r="E982" s="56"/>
      <c r="F982" s="354"/>
      <c r="G982" s="354"/>
      <c r="H982" s="56"/>
      <c r="I982" s="56"/>
      <c r="J982" s="56"/>
      <c r="K982" s="56"/>
      <c r="L982" s="56"/>
      <c r="M982" s="598"/>
      <c r="N982" s="56"/>
      <c r="O982" s="56"/>
      <c r="AW982" s="56"/>
      <c r="AX982" s="56"/>
      <c r="AY982" s="56"/>
      <c r="AZ982" s="56"/>
      <c r="BA982" s="56"/>
      <c r="BB982" s="56"/>
      <c r="BC982" s="56"/>
      <c r="BD982" s="56"/>
      <c r="BE982" s="56"/>
      <c r="BF982" s="56"/>
      <c r="BG982" s="56"/>
      <c r="BH982" s="56"/>
      <c r="BI982" s="56"/>
      <c r="BJ982" s="56"/>
      <c r="BK982" s="56"/>
      <c r="BL982" s="56"/>
      <c r="BM982" s="56"/>
      <c r="BN982" s="56"/>
      <c r="BO982" s="56"/>
      <c r="BP982" s="56"/>
      <c r="BQ982" s="56"/>
      <c r="BR982" s="56"/>
      <c r="BS982" s="56"/>
      <c r="BT982" s="56"/>
      <c r="BU982" s="56"/>
      <c r="BV982" s="56"/>
      <c r="BW982" s="56"/>
      <c r="BX982" s="56"/>
      <c r="BY982" s="56"/>
      <c r="BZ982" s="56"/>
      <c r="CA982" s="56"/>
      <c r="CB982" s="56"/>
      <c r="CC982" s="56"/>
      <c r="CD982" s="56"/>
      <c r="CE982" s="56"/>
      <c r="CF982" s="56"/>
      <c r="CG982" s="56"/>
      <c r="CH982" s="56"/>
      <c r="CI982" s="56"/>
      <c r="CJ982" s="56"/>
      <c r="CK982" s="56"/>
      <c r="CL982" s="56"/>
      <c r="CM982" s="56"/>
      <c r="CN982" s="56"/>
      <c r="CO982" s="56"/>
      <c r="CP982" s="56"/>
      <c r="CQ982" s="56"/>
      <c r="CR982" s="56"/>
      <c r="CS982" s="56"/>
      <c r="CT982" s="56"/>
      <c r="CU982" s="56"/>
      <c r="CV982" s="56"/>
      <c r="CW982" s="56"/>
      <c r="CX982" s="56"/>
      <c r="CY982" s="56"/>
      <c r="CZ982" s="56"/>
      <c r="DA982" s="56"/>
      <c r="DB982" s="56"/>
      <c r="DC982" s="56"/>
      <c r="DD982" s="56"/>
      <c r="DE982" s="56"/>
      <c r="DF982" s="56"/>
      <c r="DG982" s="56"/>
      <c r="DH982" s="56"/>
      <c r="DI982" s="56"/>
      <c r="DJ982" s="56"/>
      <c r="DK982" s="56"/>
      <c r="DL982" s="56"/>
      <c r="DM982" s="56"/>
      <c r="DN982" s="56"/>
      <c r="DO982" s="56"/>
      <c r="DP982" s="56"/>
      <c r="DQ982" s="56"/>
      <c r="DR982" s="56"/>
      <c r="DS982" s="56"/>
      <c r="DT982" s="56"/>
      <c r="DU982" s="56"/>
      <c r="DV982" s="56"/>
      <c r="DW982" s="56"/>
      <c r="DX982" s="56"/>
      <c r="DY982" s="56"/>
      <c r="DZ982" s="56"/>
      <c r="EA982" s="56"/>
      <c r="EB982" s="56"/>
      <c r="EC982" s="56"/>
      <c r="ED982" s="56"/>
      <c r="EE982" s="56"/>
      <c r="EF982" s="56"/>
      <c r="EG982" s="56"/>
      <c r="EH982" s="56"/>
      <c r="EI982" s="56"/>
      <c r="EJ982" s="56"/>
      <c r="EK982" s="56"/>
      <c r="EL982" s="56"/>
      <c r="EM982" s="56"/>
      <c r="EN982" s="56"/>
      <c r="EO982" s="56"/>
      <c r="EP982" s="56"/>
      <c r="EQ982" s="56"/>
      <c r="ER982" s="56"/>
      <c r="ES982" s="56"/>
      <c r="ET982" s="56"/>
      <c r="EU982" s="56"/>
      <c r="EV982" s="56"/>
      <c r="EW982" s="56"/>
      <c r="EX982" s="56"/>
      <c r="EY982" s="56"/>
      <c r="EZ982" s="56"/>
      <c r="FA982" s="56"/>
      <c r="FB982" s="56"/>
      <c r="FC982" s="56"/>
      <c r="FD982" s="56"/>
      <c r="FE982" s="56"/>
      <c r="FF982" s="56"/>
      <c r="FG982" s="56"/>
      <c r="FH982" s="56"/>
      <c r="FI982" s="56"/>
      <c r="FJ982" s="56"/>
      <c r="FK982" s="56"/>
      <c r="FL982" s="56"/>
      <c r="FM982" s="56"/>
      <c r="FN982" s="56"/>
      <c r="FO982" s="56"/>
      <c r="FP982" s="56"/>
      <c r="FQ982" s="56"/>
      <c r="FR982" s="56"/>
      <c r="FS982" s="56"/>
      <c r="FT982" s="56"/>
      <c r="FU982" s="56"/>
      <c r="FV982" s="56"/>
      <c r="FW982" s="56"/>
      <c r="FX982" s="56"/>
      <c r="FY982" s="56"/>
      <c r="FZ982" s="56"/>
      <c r="GA982" s="56"/>
      <c r="GB982" s="56"/>
      <c r="GC982" s="56"/>
      <c r="GD982" s="56"/>
      <c r="GE982" s="56"/>
      <c r="GF982" s="56"/>
      <c r="GG982" s="56"/>
      <c r="GH982" s="56"/>
      <c r="GI982" s="56"/>
      <c r="GJ982" s="56"/>
      <c r="GK982" s="56"/>
      <c r="GL982" s="56"/>
      <c r="GM982" s="56"/>
      <c r="GN982" s="56"/>
      <c r="GO982" s="56"/>
      <c r="GP982" s="56"/>
      <c r="GQ982" s="56"/>
      <c r="GR982" s="56"/>
      <c r="GS982" s="56"/>
      <c r="GT982" s="56"/>
      <c r="GU982" s="56"/>
      <c r="GV982" s="56"/>
      <c r="GW982" s="56"/>
      <c r="GX982" s="56"/>
      <c r="GY982" s="56"/>
      <c r="GZ982" s="56"/>
      <c r="HA982" s="56"/>
      <c r="HB982" s="56"/>
      <c r="HC982" s="56"/>
      <c r="HD982" s="56"/>
      <c r="HE982" s="56"/>
      <c r="HF982" s="56"/>
      <c r="HG982" s="56"/>
      <c r="HH982" s="56"/>
      <c r="HI982" s="56"/>
      <c r="HJ982" s="56"/>
      <c r="HK982" s="56"/>
      <c r="HL982" s="56"/>
      <c r="HM982" s="56"/>
      <c r="HN982" s="56"/>
      <c r="HO982" s="56"/>
      <c r="HP982" s="56"/>
      <c r="HQ982" s="56"/>
      <c r="HR982" s="56"/>
      <c r="HS982" s="56"/>
      <c r="HT982" s="56"/>
      <c r="HU982" s="56"/>
      <c r="HV982" s="56"/>
      <c r="HW982" s="56"/>
      <c r="HX982" s="56"/>
      <c r="HY982" s="56"/>
      <c r="HZ982" s="56"/>
      <c r="IA982" s="56"/>
      <c r="IB982" s="56"/>
      <c r="IC982" s="56"/>
      <c r="ID982" s="56"/>
      <c r="IE982" s="56"/>
      <c r="IF982" s="56"/>
      <c r="IG982" s="56"/>
      <c r="IH982" s="56"/>
      <c r="II982" s="56"/>
    </row>
    <row r="983" spans="3:243" x14ac:dyDescent="0.25">
      <c r="C983" s="56"/>
      <c r="D983" s="56"/>
      <c r="E983" s="56"/>
      <c r="F983" s="354"/>
      <c r="G983" s="354"/>
      <c r="H983" s="56"/>
      <c r="I983" s="56"/>
      <c r="J983" s="56"/>
      <c r="K983" s="56"/>
      <c r="L983" s="56"/>
      <c r="M983" s="598"/>
      <c r="N983" s="56"/>
      <c r="O983" s="56"/>
      <c r="AW983" s="56"/>
      <c r="AX983" s="56"/>
      <c r="AY983" s="56"/>
      <c r="AZ983" s="56"/>
      <c r="BA983" s="56"/>
      <c r="BB983" s="56"/>
      <c r="BC983" s="56"/>
      <c r="BD983" s="56"/>
      <c r="BE983" s="56"/>
      <c r="BF983" s="56"/>
      <c r="BG983" s="56"/>
      <c r="BH983" s="56"/>
      <c r="BI983" s="56"/>
      <c r="BJ983" s="56"/>
      <c r="BK983" s="56"/>
      <c r="BL983" s="56"/>
      <c r="BM983" s="56"/>
      <c r="BN983" s="56"/>
      <c r="BO983" s="56"/>
      <c r="BP983" s="56"/>
      <c r="BQ983" s="56"/>
      <c r="BR983" s="56"/>
      <c r="BS983" s="56"/>
      <c r="BT983" s="56"/>
      <c r="BU983" s="56"/>
      <c r="BV983" s="56"/>
      <c r="BW983" s="56"/>
      <c r="BX983" s="56"/>
      <c r="BY983" s="56"/>
      <c r="BZ983" s="56"/>
      <c r="CA983" s="56"/>
      <c r="CB983" s="56"/>
      <c r="CC983" s="56"/>
      <c r="CD983" s="56"/>
      <c r="CE983" s="56"/>
      <c r="CF983" s="56"/>
      <c r="CG983" s="56"/>
      <c r="CH983" s="56"/>
      <c r="CI983" s="56"/>
      <c r="CJ983" s="56"/>
      <c r="CK983" s="56"/>
      <c r="CL983" s="56"/>
      <c r="CM983" s="56"/>
      <c r="CN983" s="56"/>
      <c r="CO983" s="56"/>
      <c r="CP983" s="56"/>
      <c r="CQ983" s="56"/>
      <c r="CR983" s="56"/>
      <c r="CS983" s="56"/>
      <c r="CT983" s="56"/>
      <c r="CU983" s="56"/>
      <c r="CV983" s="56"/>
      <c r="CW983" s="56"/>
      <c r="CX983" s="56"/>
      <c r="CY983" s="56"/>
      <c r="CZ983" s="56"/>
      <c r="DA983" s="56"/>
      <c r="DB983" s="56"/>
      <c r="DC983" s="56"/>
      <c r="DD983" s="56"/>
      <c r="DE983" s="56"/>
      <c r="DF983" s="56"/>
      <c r="DG983" s="56"/>
      <c r="DH983" s="56"/>
      <c r="DI983" s="56"/>
      <c r="DJ983" s="56"/>
      <c r="DK983" s="56"/>
      <c r="DL983" s="56"/>
      <c r="DM983" s="56"/>
      <c r="DN983" s="56"/>
      <c r="DO983" s="56"/>
      <c r="DP983" s="56"/>
      <c r="DQ983" s="56"/>
      <c r="DR983" s="56"/>
      <c r="DS983" s="56"/>
      <c r="DT983" s="56"/>
      <c r="DU983" s="56"/>
      <c r="DV983" s="56"/>
      <c r="DW983" s="56"/>
      <c r="DX983" s="56"/>
      <c r="DY983" s="56"/>
      <c r="DZ983" s="56"/>
      <c r="EA983" s="56"/>
      <c r="EB983" s="56"/>
      <c r="EC983" s="56"/>
      <c r="ED983" s="56"/>
      <c r="EE983" s="56"/>
      <c r="EF983" s="56"/>
      <c r="EG983" s="56"/>
      <c r="EH983" s="56"/>
      <c r="EI983" s="56"/>
      <c r="EJ983" s="56"/>
      <c r="EK983" s="56"/>
      <c r="EL983" s="56"/>
      <c r="EM983" s="56"/>
      <c r="EN983" s="56"/>
      <c r="EO983" s="56"/>
      <c r="EP983" s="56"/>
      <c r="EQ983" s="56"/>
      <c r="ER983" s="56"/>
      <c r="ES983" s="56"/>
      <c r="ET983" s="56"/>
      <c r="EU983" s="56"/>
      <c r="EV983" s="56"/>
      <c r="EW983" s="56"/>
      <c r="EX983" s="56"/>
      <c r="EY983" s="56"/>
      <c r="EZ983" s="56"/>
      <c r="FA983" s="56"/>
      <c r="FB983" s="56"/>
      <c r="FC983" s="56"/>
      <c r="FD983" s="56"/>
      <c r="FE983" s="56"/>
      <c r="FF983" s="56"/>
      <c r="FG983" s="56"/>
      <c r="FH983" s="56"/>
      <c r="FI983" s="56"/>
      <c r="FJ983" s="56"/>
      <c r="FK983" s="56"/>
      <c r="FL983" s="56"/>
      <c r="FM983" s="56"/>
      <c r="FN983" s="56"/>
      <c r="FO983" s="56"/>
      <c r="FP983" s="56"/>
      <c r="FQ983" s="56"/>
      <c r="FR983" s="56"/>
      <c r="FS983" s="56"/>
      <c r="FT983" s="56"/>
      <c r="FU983" s="56"/>
      <c r="FV983" s="56"/>
      <c r="FW983" s="56"/>
      <c r="FX983" s="56"/>
      <c r="FY983" s="56"/>
      <c r="FZ983" s="56"/>
      <c r="GA983" s="56"/>
      <c r="GB983" s="56"/>
      <c r="GC983" s="56"/>
      <c r="GD983" s="56"/>
      <c r="GE983" s="56"/>
      <c r="GF983" s="56"/>
      <c r="GG983" s="56"/>
      <c r="GH983" s="56"/>
      <c r="GI983" s="56"/>
      <c r="GJ983" s="56"/>
      <c r="GK983" s="56"/>
      <c r="GL983" s="56"/>
      <c r="GM983" s="56"/>
      <c r="GN983" s="56"/>
      <c r="GO983" s="56"/>
      <c r="GP983" s="56"/>
      <c r="GQ983" s="56"/>
      <c r="GR983" s="56"/>
      <c r="GS983" s="56"/>
      <c r="GT983" s="56"/>
      <c r="GU983" s="56"/>
      <c r="GV983" s="56"/>
      <c r="GW983" s="56"/>
      <c r="GX983" s="56"/>
      <c r="GY983" s="56"/>
      <c r="GZ983" s="56"/>
      <c r="HA983" s="56"/>
      <c r="HB983" s="56"/>
      <c r="HC983" s="56"/>
      <c r="HD983" s="56"/>
      <c r="HE983" s="56"/>
      <c r="HF983" s="56"/>
      <c r="HG983" s="56"/>
      <c r="HH983" s="56"/>
      <c r="HI983" s="56"/>
      <c r="HJ983" s="56"/>
      <c r="HK983" s="56"/>
      <c r="HL983" s="56"/>
      <c r="HM983" s="56"/>
      <c r="HN983" s="56"/>
      <c r="HO983" s="56"/>
      <c r="HP983" s="56"/>
      <c r="HQ983" s="56"/>
      <c r="HR983" s="56"/>
      <c r="HS983" s="56"/>
      <c r="HT983" s="56"/>
      <c r="HU983" s="56"/>
      <c r="HV983" s="56"/>
      <c r="HW983" s="56"/>
      <c r="HX983" s="56"/>
      <c r="HY983" s="56"/>
      <c r="HZ983" s="56"/>
      <c r="IA983" s="56"/>
      <c r="IB983" s="56"/>
      <c r="IC983" s="56"/>
      <c r="ID983" s="56"/>
      <c r="IE983" s="56"/>
      <c r="IF983" s="56"/>
      <c r="IG983" s="56"/>
      <c r="IH983" s="56"/>
      <c r="II983" s="56"/>
    </row>
    <row r="984" spans="3:243" x14ac:dyDescent="0.25">
      <c r="C984" s="56"/>
      <c r="D984" s="56"/>
      <c r="E984" s="56"/>
      <c r="F984" s="354"/>
      <c r="G984" s="354"/>
      <c r="H984" s="56"/>
      <c r="I984" s="56"/>
      <c r="J984" s="56"/>
      <c r="K984" s="56"/>
      <c r="L984" s="56"/>
      <c r="M984" s="598"/>
      <c r="N984" s="56"/>
      <c r="O984" s="56"/>
      <c r="AW984" s="56"/>
      <c r="AX984" s="56"/>
      <c r="AY984" s="56"/>
      <c r="AZ984" s="56"/>
      <c r="BA984" s="56"/>
      <c r="BB984" s="56"/>
      <c r="BC984" s="56"/>
      <c r="BD984" s="56"/>
      <c r="BE984" s="56"/>
      <c r="BF984" s="56"/>
      <c r="BG984" s="56"/>
      <c r="BH984" s="56"/>
      <c r="BI984" s="56"/>
      <c r="BJ984" s="56"/>
      <c r="BK984" s="56"/>
      <c r="BL984" s="56"/>
      <c r="BM984" s="56"/>
      <c r="BN984" s="56"/>
      <c r="BO984" s="56"/>
      <c r="BP984" s="56"/>
      <c r="BQ984" s="56"/>
      <c r="BR984" s="56"/>
      <c r="BS984" s="56"/>
      <c r="BT984" s="56"/>
      <c r="BU984" s="56"/>
      <c r="BV984" s="56"/>
      <c r="BW984" s="56"/>
      <c r="BX984" s="56"/>
      <c r="BY984" s="56"/>
      <c r="BZ984" s="56"/>
      <c r="CA984" s="56"/>
      <c r="CB984" s="56"/>
      <c r="CC984" s="56"/>
      <c r="CD984" s="56"/>
      <c r="CE984" s="56"/>
      <c r="CF984" s="56"/>
      <c r="CG984" s="56"/>
      <c r="CH984" s="56"/>
      <c r="CI984" s="56"/>
      <c r="CJ984" s="56"/>
      <c r="CK984" s="56"/>
      <c r="CL984" s="56"/>
      <c r="CM984" s="56"/>
      <c r="CN984" s="56"/>
      <c r="CO984" s="56"/>
      <c r="CP984" s="56"/>
      <c r="CQ984" s="56"/>
      <c r="CR984" s="56"/>
      <c r="CS984" s="56"/>
      <c r="CT984" s="56"/>
      <c r="CU984" s="56"/>
      <c r="CV984" s="56"/>
      <c r="CW984" s="56"/>
      <c r="CX984" s="56"/>
      <c r="CY984" s="56"/>
      <c r="CZ984" s="56"/>
      <c r="DA984" s="56"/>
      <c r="DB984" s="56"/>
      <c r="DC984" s="56"/>
      <c r="DD984" s="56"/>
      <c r="DE984" s="56"/>
      <c r="DF984" s="56"/>
      <c r="DG984" s="56"/>
      <c r="DH984" s="56"/>
      <c r="DI984" s="56"/>
      <c r="DJ984" s="56"/>
      <c r="DK984" s="56"/>
      <c r="DL984" s="56"/>
      <c r="DM984" s="56"/>
      <c r="DN984" s="56"/>
      <c r="DO984" s="56"/>
      <c r="DP984" s="56"/>
      <c r="DQ984" s="56"/>
      <c r="DR984" s="56"/>
      <c r="DS984" s="56"/>
      <c r="DT984" s="56"/>
      <c r="DU984" s="56"/>
      <c r="DV984" s="56"/>
      <c r="DW984" s="56"/>
      <c r="DX984" s="56"/>
      <c r="DY984" s="56"/>
      <c r="DZ984" s="56"/>
      <c r="EA984" s="56"/>
      <c r="EB984" s="56"/>
      <c r="EC984" s="56"/>
      <c r="ED984" s="56"/>
      <c r="EE984" s="56"/>
      <c r="EF984" s="56"/>
      <c r="EG984" s="56"/>
      <c r="EH984" s="56"/>
      <c r="EI984" s="56"/>
      <c r="EJ984" s="56"/>
      <c r="EK984" s="56"/>
      <c r="EL984" s="56"/>
      <c r="EM984" s="56"/>
      <c r="EN984" s="56"/>
      <c r="EO984" s="56"/>
      <c r="EP984" s="56"/>
      <c r="EQ984" s="56"/>
      <c r="ER984" s="56"/>
      <c r="ES984" s="56"/>
      <c r="ET984" s="56"/>
      <c r="EU984" s="56"/>
      <c r="EV984" s="56"/>
      <c r="EW984" s="56"/>
      <c r="EX984" s="56"/>
      <c r="EY984" s="56"/>
      <c r="EZ984" s="56"/>
      <c r="FA984" s="56"/>
      <c r="FB984" s="56"/>
      <c r="FC984" s="56"/>
      <c r="FD984" s="56"/>
      <c r="FE984" s="56"/>
      <c r="FF984" s="56"/>
      <c r="FG984" s="56"/>
      <c r="FH984" s="56"/>
      <c r="FI984" s="56"/>
      <c r="FJ984" s="56"/>
      <c r="FK984" s="56"/>
      <c r="FL984" s="56"/>
      <c r="FM984" s="56"/>
      <c r="FN984" s="56"/>
      <c r="FO984" s="56"/>
      <c r="FP984" s="56"/>
      <c r="FQ984" s="56"/>
      <c r="FR984" s="56"/>
      <c r="FS984" s="56"/>
      <c r="FT984" s="56"/>
      <c r="FU984" s="56"/>
      <c r="FV984" s="56"/>
      <c r="FW984" s="56"/>
      <c r="FX984" s="56"/>
      <c r="FY984" s="56"/>
      <c r="FZ984" s="56"/>
      <c r="GA984" s="56"/>
      <c r="GB984" s="56"/>
      <c r="GC984" s="56"/>
      <c r="GD984" s="56"/>
      <c r="GE984" s="56"/>
      <c r="GF984" s="56"/>
      <c r="GG984" s="56"/>
      <c r="GH984" s="56"/>
      <c r="GI984" s="56"/>
      <c r="GJ984" s="56"/>
      <c r="GK984" s="56"/>
      <c r="GL984" s="56"/>
      <c r="GM984" s="56"/>
      <c r="GN984" s="56"/>
      <c r="GO984" s="56"/>
      <c r="GP984" s="56"/>
      <c r="GQ984" s="56"/>
      <c r="GR984" s="56"/>
      <c r="GS984" s="56"/>
      <c r="GT984" s="56"/>
      <c r="GU984" s="56"/>
      <c r="GV984" s="56"/>
      <c r="GW984" s="56"/>
      <c r="GX984" s="56"/>
      <c r="GY984" s="56"/>
      <c r="GZ984" s="56"/>
      <c r="HA984" s="56"/>
      <c r="HB984" s="56"/>
      <c r="HC984" s="56"/>
      <c r="HD984" s="56"/>
      <c r="HE984" s="56"/>
      <c r="HF984" s="56"/>
      <c r="HG984" s="56"/>
      <c r="HH984" s="56"/>
      <c r="HI984" s="56"/>
      <c r="HJ984" s="56"/>
      <c r="HK984" s="56"/>
      <c r="HL984" s="56"/>
      <c r="HM984" s="56"/>
      <c r="HN984" s="56"/>
      <c r="HO984" s="56"/>
      <c r="HP984" s="56"/>
      <c r="HQ984" s="56"/>
      <c r="HR984" s="56"/>
      <c r="HS984" s="56"/>
      <c r="HT984" s="56"/>
      <c r="HU984" s="56"/>
      <c r="HV984" s="56"/>
      <c r="HW984" s="56"/>
      <c r="HX984" s="56"/>
      <c r="HY984" s="56"/>
      <c r="HZ984" s="56"/>
      <c r="IA984" s="56"/>
      <c r="IB984" s="56"/>
      <c r="IC984" s="56"/>
      <c r="ID984" s="56"/>
      <c r="IE984" s="56"/>
      <c r="IF984" s="56"/>
      <c r="IG984" s="56"/>
      <c r="IH984" s="56"/>
      <c r="II984" s="56"/>
    </row>
    <row r="985" spans="3:243" x14ac:dyDescent="0.25">
      <c r="C985" s="56"/>
      <c r="D985" s="56"/>
      <c r="E985" s="56"/>
      <c r="F985" s="354"/>
      <c r="G985" s="354"/>
      <c r="H985" s="56"/>
      <c r="I985" s="56"/>
      <c r="J985" s="56"/>
      <c r="K985" s="56"/>
      <c r="L985" s="56"/>
      <c r="M985" s="598"/>
      <c r="N985" s="56"/>
      <c r="O985" s="56"/>
      <c r="AW985" s="56"/>
      <c r="AX985" s="56"/>
      <c r="AY985" s="56"/>
      <c r="AZ985" s="56"/>
      <c r="BA985" s="56"/>
      <c r="BB985" s="56"/>
      <c r="BC985" s="56"/>
      <c r="BD985" s="56"/>
      <c r="BE985" s="56"/>
      <c r="BF985" s="56"/>
      <c r="BG985" s="56"/>
      <c r="BH985" s="56"/>
      <c r="BI985" s="56"/>
      <c r="BJ985" s="56"/>
      <c r="BK985" s="56"/>
      <c r="BL985" s="56"/>
      <c r="BM985" s="56"/>
      <c r="BN985" s="56"/>
      <c r="BO985" s="56"/>
      <c r="BP985" s="56"/>
      <c r="BQ985" s="56"/>
      <c r="BR985" s="56"/>
      <c r="BS985" s="56"/>
      <c r="BT985" s="56"/>
      <c r="BU985" s="56"/>
      <c r="BV985" s="56"/>
      <c r="BW985" s="56"/>
      <c r="BX985" s="56"/>
      <c r="BY985" s="56"/>
      <c r="BZ985" s="56"/>
      <c r="CA985" s="56"/>
      <c r="CB985" s="56"/>
      <c r="CC985" s="56"/>
      <c r="CD985" s="56"/>
      <c r="CE985" s="56"/>
      <c r="CF985" s="56"/>
      <c r="CG985" s="56"/>
      <c r="CH985" s="56"/>
      <c r="CI985" s="56"/>
      <c r="CJ985" s="56"/>
      <c r="CK985" s="56"/>
      <c r="CL985" s="56"/>
      <c r="CM985" s="56"/>
      <c r="CN985" s="56"/>
      <c r="CO985" s="56"/>
      <c r="CP985" s="56"/>
      <c r="CQ985" s="56"/>
      <c r="CR985" s="56"/>
      <c r="CS985" s="56"/>
      <c r="CT985" s="56"/>
      <c r="CU985" s="56"/>
      <c r="CV985" s="56"/>
      <c r="CW985" s="56"/>
      <c r="CX985" s="56"/>
      <c r="CY985" s="56"/>
      <c r="CZ985" s="56"/>
      <c r="DA985" s="56"/>
      <c r="DB985" s="56"/>
      <c r="DC985" s="56"/>
      <c r="DD985" s="56"/>
      <c r="DE985" s="56"/>
      <c r="DF985" s="56"/>
      <c r="DG985" s="56"/>
      <c r="DH985" s="56"/>
      <c r="DI985" s="56"/>
      <c r="DJ985" s="56"/>
      <c r="DK985" s="56"/>
      <c r="DL985" s="56"/>
      <c r="DM985" s="56"/>
      <c r="DN985" s="56"/>
      <c r="DO985" s="56"/>
      <c r="DP985" s="56"/>
      <c r="DQ985" s="56"/>
      <c r="DR985" s="56"/>
      <c r="DS985" s="56"/>
      <c r="DT985" s="56"/>
      <c r="DU985" s="56"/>
      <c r="DV985" s="56"/>
      <c r="DW985" s="56"/>
      <c r="DX985" s="56"/>
      <c r="DY985" s="56"/>
      <c r="DZ985" s="56"/>
      <c r="EA985" s="56"/>
      <c r="EB985" s="56"/>
      <c r="EC985" s="56"/>
      <c r="ED985" s="56"/>
      <c r="EE985" s="56"/>
      <c r="EF985" s="56"/>
      <c r="EG985" s="56"/>
      <c r="EH985" s="56"/>
      <c r="EI985" s="56"/>
      <c r="EJ985" s="56"/>
      <c r="EK985" s="56"/>
      <c r="EL985" s="56"/>
      <c r="EM985" s="56"/>
      <c r="EN985" s="56"/>
      <c r="EO985" s="56"/>
      <c r="EP985" s="56"/>
      <c r="EQ985" s="56"/>
      <c r="ER985" s="56"/>
      <c r="ES985" s="56"/>
      <c r="ET985" s="56"/>
      <c r="EU985" s="56"/>
      <c r="EV985" s="56"/>
      <c r="EW985" s="56"/>
      <c r="EX985" s="56"/>
      <c r="EY985" s="56"/>
      <c r="EZ985" s="56"/>
      <c r="FA985" s="56"/>
      <c r="FB985" s="56"/>
      <c r="FC985" s="56"/>
      <c r="FD985" s="56"/>
      <c r="FE985" s="56"/>
      <c r="FF985" s="56"/>
      <c r="FG985" s="56"/>
      <c r="FH985" s="56"/>
      <c r="FI985" s="56"/>
      <c r="FJ985" s="56"/>
      <c r="FK985" s="56"/>
      <c r="FL985" s="56"/>
      <c r="FM985" s="56"/>
      <c r="FN985" s="56"/>
      <c r="FO985" s="56"/>
      <c r="FP985" s="56"/>
      <c r="FQ985" s="56"/>
      <c r="FR985" s="56"/>
      <c r="FS985" s="56"/>
      <c r="FT985" s="56"/>
      <c r="FU985" s="56"/>
      <c r="FV985" s="56"/>
      <c r="FW985" s="56"/>
      <c r="FX985" s="56"/>
      <c r="FY985" s="56"/>
      <c r="FZ985" s="56"/>
      <c r="GA985" s="56"/>
      <c r="GB985" s="56"/>
      <c r="GC985" s="56"/>
      <c r="GD985" s="56"/>
      <c r="GE985" s="56"/>
      <c r="GF985" s="56"/>
      <c r="GG985" s="56"/>
      <c r="GH985" s="56"/>
      <c r="GI985" s="56"/>
      <c r="GJ985" s="56"/>
      <c r="GK985" s="56"/>
      <c r="GL985" s="56"/>
      <c r="GM985" s="56"/>
      <c r="GN985" s="56"/>
      <c r="GO985" s="56"/>
      <c r="GP985" s="56"/>
      <c r="GQ985" s="56"/>
      <c r="GR985" s="56"/>
      <c r="GS985" s="56"/>
      <c r="GT985" s="56"/>
      <c r="GU985" s="56"/>
      <c r="GV985" s="56"/>
      <c r="GW985" s="56"/>
      <c r="GX985" s="56"/>
      <c r="GY985" s="56"/>
      <c r="GZ985" s="56"/>
      <c r="HA985" s="56"/>
      <c r="HB985" s="56"/>
      <c r="HC985" s="56"/>
      <c r="HD985" s="56"/>
      <c r="HE985" s="56"/>
      <c r="HF985" s="56"/>
      <c r="HG985" s="56"/>
      <c r="HH985" s="56"/>
      <c r="HI985" s="56"/>
      <c r="HJ985" s="56"/>
      <c r="HK985" s="56"/>
      <c r="HL985" s="56"/>
      <c r="HM985" s="56"/>
      <c r="HN985" s="56"/>
      <c r="HO985" s="56"/>
      <c r="HP985" s="56"/>
      <c r="HQ985" s="56"/>
      <c r="HR985" s="56"/>
      <c r="HS985" s="56"/>
      <c r="HT985" s="56"/>
      <c r="HU985" s="56"/>
      <c r="HV985" s="56"/>
      <c r="HW985" s="56"/>
      <c r="HX985" s="56"/>
      <c r="HY985" s="56"/>
      <c r="HZ985" s="56"/>
      <c r="IA985" s="56"/>
      <c r="IB985" s="56"/>
      <c r="IC985" s="56"/>
      <c r="ID985" s="56"/>
      <c r="IE985" s="56"/>
      <c r="IF985" s="56"/>
      <c r="IG985" s="56"/>
      <c r="IH985" s="56"/>
      <c r="II985" s="56"/>
    </row>
    <row r="986" spans="3:243" x14ac:dyDescent="0.25">
      <c r="C986" s="56"/>
      <c r="D986" s="56"/>
      <c r="E986" s="56"/>
      <c r="F986" s="354"/>
      <c r="G986" s="354"/>
      <c r="H986" s="56"/>
      <c r="I986" s="56"/>
      <c r="J986" s="56"/>
      <c r="K986" s="56"/>
      <c r="L986" s="56"/>
      <c r="M986" s="598"/>
      <c r="N986" s="56"/>
      <c r="O986" s="56"/>
      <c r="AW986" s="56"/>
      <c r="AX986" s="56"/>
      <c r="AY986" s="56"/>
      <c r="AZ986" s="56"/>
      <c r="BA986" s="56"/>
      <c r="BB986" s="56"/>
      <c r="BC986" s="56"/>
      <c r="BD986" s="56"/>
      <c r="BE986" s="56"/>
      <c r="BF986" s="56"/>
      <c r="BG986" s="56"/>
      <c r="BH986" s="56"/>
      <c r="BI986" s="56"/>
      <c r="BJ986" s="56"/>
      <c r="BK986" s="56"/>
      <c r="BL986" s="56"/>
      <c r="BM986" s="56"/>
      <c r="BN986" s="56"/>
      <c r="BO986" s="56"/>
      <c r="BP986" s="56"/>
      <c r="BQ986" s="56"/>
      <c r="BR986" s="56"/>
      <c r="BS986" s="56"/>
      <c r="BT986" s="56"/>
      <c r="BU986" s="56"/>
      <c r="BV986" s="56"/>
      <c r="BW986" s="56"/>
      <c r="BX986" s="56"/>
      <c r="BY986" s="56"/>
      <c r="BZ986" s="56"/>
      <c r="CA986" s="56"/>
      <c r="CB986" s="56"/>
      <c r="CC986" s="56"/>
      <c r="CD986" s="56"/>
      <c r="CE986" s="56"/>
      <c r="CF986" s="56"/>
      <c r="CG986" s="56"/>
      <c r="CH986" s="56"/>
      <c r="CI986" s="56"/>
      <c r="CJ986" s="56"/>
      <c r="CK986" s="56"/>
      <c r="CL986" s="56"/>
      <c r="CM986" s="56"/>
      <c r="CN986" s="56"/>
      <c r="CO986" s="56"/>
      <c r="CP986" s="56"/>
      <c r="CQ986" s="56"/>
      <c r="CR986" s="56"/>
      <c r="CS986" s="56"/>
      <c r="CT986" s="56"/>
      <c r="CU986" s="56"/>
      <c r="CV986" s="56"/>
      <c r="CW986" s="56"/>
      <c r="CX986" s="56"/>
      <c r="CY986" s="56"/>
      <c r="CZ986" s="56"/>
      <c r="DA986" s="56"/>
      <c r="DB986" s="56"/>
      <c r="DC986" s="56"/>
      <c r="DD986" s="56"/>
      <c r="DE986" s="56"/>
      <c r="DF986" s="56"/>
      <c r="DG986" s="56"/>
      <c r="DH986" s="56"/>
      <c r="DI986" s="56"/>
      <c r="DJ986" s="56"/>
      <c r="DK986" s="56"/>
      <c r="DL986" s="56"/>
      <c r="DM986" s="56"/>
      <c r="DN986" s="56"/>
      <c r="DO986" s="56"/>
      <c r="DP986" s="56"/>
      <c r="DQ986" s="56"/>
      <c r="DR986" s="56"/>
      <c r="DS986" s="56"/>
      <c r="DT986" s="56"/>
      <c r="DU986" s="56"/>
      <c r="DV986" s="56"/>
      <c r="DW986" s="56"/>
      <c r="DX986" s="56"/>
      <c r="DY986" s="56"/>
      <c r="DZ986" s="56"/>
      <c r="EA986" s="56"/>
      <c r="EB986" s="56"/>
      <c r="EC986" s="56"/>
      <c r="ED986" s="56"/>
      <c r="EE986" s="56"/>
      <c r="EF986" s="56"/>
      <c r="EG986" s="56"/>
      <c r="EH986" s="56"/>
      <c r="EI986" s="56"/>
      <c r="EJ986" s="56"/>
      <c r="EK986" s="56"/>
      <c r="EL986" s="56"/>
      <c r="EM986" s="56"/>
      <c r="EN986" s="56"/>
      <c r="EO986" s="56"/>
      <c r="EP986" s="56"/>
      <c r="EQ986" s="56"/>
      <c r="ER986" s="56"/>
      <c r="ES986" s="56"/>
      <c r="ET986" s="56"/>
      <c r="EU986" s="56"/>
      <c r="EV986" s="56"/>
      <c r="EW986" s="56"/>
      <c r="EX986" s="56"/>
      <c r="EY986" s="56"/>
      <c r="EZ986" s="56"/>
      <c r="FA986" s="56"/>
      <c r="FB986" s="56"/>
      <c r="FC986" s="56"/>
      <c r="FD986" s="56"/>
      <c r="FE986" s="56"/>
      <c r="FF986" s="56"/>
      <c r="FG986" s="56"/>
      <c r="FH986" s="56"/>
      <c r="FI986" s="56"/>
      <c r="FJ986" s="56"/>
      <c r="FK986" s="56"/>
      <c r="FL986" s="56"/>
      <c r="FM986" s="56"/>
      <c r="FN986" s="56"/>
      <c r="FO986" s="56"/>
      <c r="FP986" s="56"/>
      <c r="FQ986" s="56"/>
      <c r="FR986" s="56"/>
      <c r="FS986" s="56"/>
      <c r="FT986" s="56"/>
      <c r="FU986" s="56"/>
      <c r="FV986" s="56"/>
      <c r="FW986" s="56"/>
      <c r="FX986" s="56"/>
      <c r="FY986" s="56"/>
      <c r="FZ986" s="56"/>
      <c r="GA986" s="56"/>
      <c r="GB986" s="56"/>
      <c r="GC986" s="56"/>
      <c r="GD986" s="56"/>
      <c r="GE986" s="56"/>
      <c r="GF986" s="56"/>
      <c r="GG986" s="56"/>
      <c r="GH986" s="56"/>
      <c r="GI986" s="56"/>
      <c r="GJ986" s="56"/>
      <c r="GK986" s="56"/>
      <c r="GL986" s="56"/>
      <c r="GM986" s="56"/>
      <c r="GN986" s="56"/>
      <c r="GO986" s="56"/>
      <c r="GP986" s="56"/>
      <c r="GQ986" s="56"/>
      <c r="GR986" s="56"/>
      <c r="GS986" s="56"/>
      <c r="GT986" s="56"/>
      <c r="GU986" s="56"/>
      <c r="GV986" s="56"/>
      <c r="GW986" s="56"/>
      <c r="GX986" s="56"/>
      <c r="GY986" s="56"/>
      <c r="GZ986" s="56"/>
      <c r="HA986" s="56"/>
      <c r="HB986" s="56"/>
      <c r="HC986" s="56"/>
      <c r="HD986" s="56"/>
      <c r="HE986" s="56"/>
      <c r="HF986" s="56"/>
      <c r="HG986" s="56"/>
      <c r="HH986" s="56"/>
      <c r="HI986" s="56"/>
      <c r="HJ986" s="56"/>
      <c r="HK986" s="56"/>
      <c r="HL986" s="56"/>
      <c r="HM986" s="56"/>
      <c r="HN986" s="56"/>
      <c r="HO986" s="56"/>
      <c r="HP986" s="56"/>
      <c r="HQ986" s="56"/>
      <c r="HR986" s="56"/>
      <c r="HS986" s="56"/>
      <c r="HT986" s="56"/>
      <c r="HU986" s="56"/>
      <c r="HV986" s="56"/>
      <c r="HW986" s="56"/>
      <c r="HX986" s="56"/>
      <c r="HY986" s="56"/>
      <c r="HZ986" s="56"/>
      <c r="IA986" s="56"/>
      <c r="IB986" s="56"/>
      <c r="IC986" s="56"/>
      <c r="ID986" s="56"/>
      <c r="IE986" s="56"/>
      <c r="IF986" s="56"/>
      <c r="IG986" s="56"/>
      <c r="IH986" s="56"/>
      <c r="II986" s="56"/>
    </row>
    <row r="987" spans="3:243" x14ac:dyDescent="0.25">
      <c r="C987" s="56"/>
      <c r="D987" s="56"/>
      <c r="E987" s="56"/>
      <c r="F987" s="354"/>
      <c r="G987" s="354"/>
      <c r="H987" s="56"/>
      <c r="I987" s="56"/>
      <c r="J987" s="56"/>
      <c r="K987" s="56"/>
      <c r="L987" s="56"/>
      <c r="M987" s="598"/>
      <c r="N987" s="56"/>
      <c r="O987" s="56"/>
      <c r="AW987" s="56"/>
      <c r="AX987" s="56"/>
      <c r="AY987" s="56"/>
      <c r="AZ987" s="56"/>
      <c r="BA987" s="56"/>
      <c r="BB987" s="56"/>
      <c r="BC987" s="56"/>
      <c r="BD987" s="56"/>
      <c r="BE987" s="56"/>
      <c r="BF987" s="56"/>
      <c r="BG987" s="56"/>
      <c r="BH987" s="56"/>
      <c r="BI987" s="56"/>
      <c r="BJ987" s="56"/>
      <c r="BK987" s="56"/>
      <c r="BL987" s="56"/>
      <c r="BM987" s="56"/>
      <c r="BN987" s="56"/>
      <c r="BO987" s="56"/>
      <c r="BP987" s="56"/>
      <c r="BQ987" s="56"/>
      <c r="BR987" s="56"/>
      <c r="BS987" s="56"/>
      <c r="BT987" s="56"/>
      <c r="BU987" s="56"/>
      <c r="BV987" s="56"/>
      <c r="BW987" s="56"/>
      <c r="BX987" s="56"/>
      <c r="BY987" s="56"/>
      <c r="BZ987" s="56"/>
      <c r="CA987" s="56"/>
      <c r="CB987" s="56"/>
      <c r="CC987" s="56"/>
      <c r="CD987" s="56"/>
      <c r="CE987" s="56"/>
      <c r="CF987" s="56"/>
      <c r="CG987" s="56"/>
      <c r="CH987" s="56"/>
      <c r="CI987" s="56"/>
      <c r="CJ987" s="56"/>
      <c r="CK987" s="56"/>
      <c r="CL987" s="56"/>
      <c r="CM987" s="56"/>
      <c r="CN987" s="56"/>
      <c r="CO987" s="56"/>
      <c r="CP987" s="56"/>
      <c r="CQ987" s="56"/>
      <c r="CR987" s="56"/>
      <c r="CS987" s="56"/>
      <c r="CT987" s="56"/>
      <c r="CU987" s="56"/>
      <c r="CV987" s="56"/>
      <c r="CW987" s="56"/>
      <c r="CX987" s="56"/>
      <c r="CY987" s="56"/>
      <c r="CZ987" s="56"/>
      <c r="DA987" s="56"/>
      <c r="DB987" s="56"/>
      <c r="DC987" s="56"/>
      <c r="DD987" s="56"/>
      <c r="DE987" s="56"/>
      <c r="DF987" s="56"/>
      <c r="DG987" s="56"/>
      <c r="DH987" s="56"/>
      <c r="DI987" s="56"/>
      <c r="DJ987" s="56"/>
      <c r="DK987" s="56"/>
      <c r="DL987" s="56"/>
      <c r="DM987" s="56"/>
      <c r="DN987" s="56"/>
      <c r="DO987" s="56"/>
      <c r="DP987" s="56"/>
      <c r="DQ987" s="56"/>
      <c r="DR987" s="56"/>
      <c r="DS987" s="56"/>
      <c r="DT987" s="56"/>
      <c r="DU987" s="56"/>
      <c r="DV987" s="56"/>
      <c r="DW987" s="56"/>
      <c r="DX987" s="56"/>
      <c r="DY987" s="56"/>
      <c r="DZ987" s="56"/>
      <c r="EA987" s="56"/>
      <c r="EB987" s="56"/>
      <c r="EC987" s="56"/>
      <c r="ED987" s="56"/>
      <c r="EE987" s="56"/>
      <c r="EF987" s="56"/>
      <c r="EG987" s="56"/>
      <c r="EH987" s="56"/>
      <c r="EI987" s="56"/>
      <c r="EJ987" s="56"/>
      <c r="EK987" s="56"/>
      <c r="EL987" s="56"/>
      <c r="EM987" s="56"/>
      <c r="EN987" s="56"/>
      <c r="EO987" s="56"/>
      <c r="EP987" s="56"/>
      <c r="EQ987" s="56"/>
      <c r="ER987" s="56"/>
      <c r="ES987" s="56"/>
      <c r="ET987" s="56"/>
      <c r="EU987" s="56"/>
      <c r="EV987" s="56"/>
      <c r="EW987" s="56"/>
      <c r="EX987" s="56"/>
      <c r="EY987" s="56"/>
      <c r="EZ987" s="56"/>
      <c r="FA987" s="56"/>
      <c r="FB987" s="56"/>
      <c r="FC987" s="56"/>
      <c r="FD987" s="56"/>
      <c r="FE987" s="56"/>
      <c r="FF987" s="56"/>
      <c r="FG987" s="56"/>
      <c r="FH987" s="56"/>
      <c r="FI987" s="56"/>
      <c r="FJ987" s="56"/>
      <c r="FK987" s="56"/>
      <c r="FL987" s="56"/>
      <c r="FM987" s="56"/>
      <c r="FN987" s="56"/>
      <c r="FO987" s="56"/>
      <c r="FP987" s="56"/>
      <c r="FQ987" s="56"/>
      <c r="FR987" s="56"/>
      <c r="FS987" s="56"/>
      <c r="FT987" s="56"/>
      <c r="FU987" s="56"/>
      <c r="FV987" s="56"/>
      <c r="FW987" s="56"/>
      <c r="FX987" s="56"/>
      <c r="FY987" s="56"/>
      <c r="FZ987" s="56"/>
      <c r="GA987" s="56"/>
      <c r="GB987" s="56"/>
      <c r="GC987" s="56"/>
      <c r="GD987" s="56"/>
      <c r="GE987" s="56"/>
      <c r="GF987" s="56"/>
      <c r="GG987" s="56"/>
      <c r="GH987" s="56"/>
      <c r="GI987" s="56"/>
      <c r="GJ987" s="56"/>
      <c r="GK987" s="56"/>
      <c r="GL987" s="56"/>
      <c r="GM987" s="56"/>
      <c r="GN987" s="56"/>
      <c r="GO987" s="56"/>
      <c r="GP987" s="56"/>
      <c r="GQ987" s="56"/>
      <c r="GR987" s="56"/>
      <c r="GS987" s="56"/>
      <c r="GT987" s="56"/>
      <c r="GU987" s="56"/>
      <c r="GV987" s="56"/>
      <c r="GW987" s="56"/>
      <c r="GX987" s="56"/>
      <c r="GY987" s="56"/>
      <c r="GZ987" s="56"/>
      <c r="HA987" s="56"/>
      <c r="HB987" s="56"/>
      <c r="HC987" s="56"/>
      <c r="HD987" s="56"/>
      <c r="HE987" s="56"/>
      <c r="HF987" s="56"/>
      <c r="HG987" s="56"/>
      <c r="HH987" s="56"/>
      <c r="HI987" s="56"/>
      <c r="HJ987" s="56"/>
      <c r="HK987" s="56"/>
      <c r="HL987" s="56"/>
      <c r="HM987" s="56"/>
      <c r="HN987" s="56"/>
      <c r="HO987" s="56"/>
      <c r="HP987" s="56"/>
      <c r="HQ987" s="56"/>
      <c r="HR987" s="56"/>
      <c r="HS987" s="56"/>
      <c r="HT987" s="56"/>
      <c r="HU987" s="56"/>
      <c r="HV987" s="56"/>
      <c r="HW987" s="56"/>
      <c r="HX987" s="56"/>
      <c r="HY987" s="56"/>
      <c r="HZ987" s="56"/>
      <c r="IA987" s="56"/>
      <c r="IB987" s="56"/>
      <c r="IC987" s="56"/>
      <c r="ID987" s="56"/>
      <c r="IE987" s="56"/>
      <c r="IF987" s="56"/>
      <c r="IG987" s="56"/>
      <c r="IH987" s="56"/>
      <c r="II987" s="56"/>
    </row>
    <row r="988" spans="3:243" x14ac:dyDescent="0.25">
      <c r="C988" s="56"/>
      <c r="D988" s="56"/>
      <c r="E988" s="56"/>
      <c r="F988" s="354"/>
      <c r="G988" s="354"/>
      <c r="H988" s="56"/>
      <c r="I988" s="56"/>
      <c r="J988" s="56"/>
      <c r="K988" s="56"/>
      <c r="L988" s="56"/>
      <c r="M988" s="598"/>
      <c r="N988" s="56"/>
      <c r="O988" s="56"/>
      <c r="AW988" s="56"/>
      <c r="AX988" s="56"/>
      <c r="AY988" s="56"/>
      <c r="AZ988" s="56"/>
      <c r="BA988" s="56"/>
      <c r="BB988" s="56"/>
      <c r="BC988" s="56"/>
      <c r="BD988" s="56"/>
      <c r="BE988" s="56"/>
      <c r="BF988" s="56"/>
      <c r="BG988" s="56"/>
      <c r="BH988" s="56"/>
      <c r="BI988" s="56"/>
      <c r="BJ988" s="56"/>
      <c r="BK988" s="56"/>
      <c r="BL988" s="56"/>
      <c r="BM988" s="56"/>
      <c r="BN988" s="56"/>
      <c r="BO988" s="56"/>
      <c r="BP988" s="56"/>
      <c r="BQ988" s="56"/>
      <c r="BR988" s="56"/>
      <c r="BS988" s="56"/>
      <c r="BT988" s="56"/>
      <c r="BU988" s="56"/>
      <c r="BV988" s="56"/>
      <c r="BW988" s="56"/>
      <c r="BX988" s="56"/>
      <c r="BY988" s="56"/>
      <c r="BZ988" s="56"/>
      <c r="CA988" s="56"/>
      <c r="CB988" s="56"/>
      <c r="CC988" s="56"/>
      <c r="CD988" s="56"/>
      <c r="CE988" s="56"/>
      <c r="CF988" s="56"/>
      <c r="CG988" s="56"/>
      <c r="CH988" s="56"/>
      <c r="CI988" s="56"/>
      <c r="CJ988" s="56"/>
      <c r="CK988" s="56"/>
      <c r="CL988" s="56"/>
      <c r="CM988" s="56"/>
      <c r="CN988" s="56"/>
      <c r="CO988" s="56"/>
      <c r="CP988" s="56"/>
      <c r="CQ988" s="56"/>
      <c r="CR988" s="56"/>
      <c r="CS988" s="56"/>
      <c r="CT988" s="56"/>
      <c r="CU988" s="56"/>
      <c r="CV988" s="56"/>
      <c r="CW988" s="56"/>
      <c r="CX988" s="56"/>
      <c r="CY988" s="56"/>
      <c r="CZ988" s="56"/>
      <c r="DA988" s="56"/>
      <c r="DB988" s="56"/>
      <c r="DC988" s="56"/>
      <c r="DD988" s="56"/>
      <c r="DE988" s="56"/>
      <c r="DF988" s="56"/>
      <c r="DG988" s="56"/>
      <c r="DH988" s="56"/>
      <c r="DI988" s="56"/>
      <c r="DJ988" s="56"/>
      <c r="DK988" s="56"/>
      <c r="DL988" s="56"/>
      <c r="DM988" s="56"/>
      <c r="DN988" s="56"/>
      <c r="DO988" s="56"/>
      <c r="DP988" s="56"/>
      <c r="DQ988" s="56"/>
      <c r="DR988" s="56"/>
      <c r="DS988" s="56"/>
      <c r="DT988" s="56"/>
      <c r="DU988" s="56"/>
      <c r="DV988" s="56"/>
      <c r="DW988" s="56"/>
      <c r="DX988" s="56"/>
      <c r="DY988" s="56"/>
      <c r="DZ988" s="56"/>
      <c r="EA988" s="56"/>
      <c r="EB988" s="56"/>
      <c r="EC988" s="56"/>
      <c r="ED988" s="56"/>
      <c r="EE988" s="56"/>
      <c r="EF988" s="56"/>
      <c r="EG988" s="56"/>
      <c r="EH988" s="56"/>
      <c r="EI988" s="56"/>
      <c r="EJ988" s="56"/>
      <c r="EK988" s="56"/>
      <c r="EL988" s="56"/>
      <c r="EM988" s="56"/>
      <c r="EN988" s="56"/>
      <c r="EO988" s="56"/>
      <c r="EP988" s="56"/>
      <c r="EQ988" s="56"/>
      <c r="ER988" s="56"/>
      <c r="ES988" s="56"/>
      <c r="ET988" s="56"/>
      <c r="EU988" s="56"/>
      <c r="EV988" s="56"/>
      <c r="EW988" s="56"/>
      <c r="EX988" s="56"/>
      <c r="EY988" s="56"/>
      <c r="EZ988" s="56"/>
      <c r="FA988" s="56"/>
      <c r="FB988" s="56"/>
      <c r="FC988" s="56"/>
      <c r="FD988" s="56"/>
      <c r="FE988" s="56"/>
      <c r="FF988" s="56"/>
      <c r="FG988" s="56"/>
      <c r="FH988" s="56"/>
      <c r="FI988" s="56"/>
      <c r="FJ988" s="56"/>
      <c r="FK988" s="56"/>
      <c r="FL988" s="56"/>
      <c r="FM988" s="56"/>
      <c r="FN988" s="56"/>
      <c r="FO988" s="56"/>
      <c r="FP988" s="56"/>
      <c r="FQ988" s="56"/>
      <c r="FR988" s="56"/>
      <c r="FS988" s="56"/>
      <c r="FT988" s="56"/>
      <c r="FU988" s="56"/>
      <c r="FV988" s="56"/>
      <c r="FW988" s="56"/>
      <c r="FX988" s="56"/>
      <c r="FY988" s="56"/>
      <c r="FZ988" s="56"/>
      <c r="GA988" s="56"/>
      <c r="GB988" s="56"/>
      <c r="GC988" s="56"/>
      <c r="GD988" s="56"/>
      <c r="GE988" s="56"/>
      <c r="GF988" s="56"/>
      <c r="GG988" s="56"/>
      <c r="GH988" s="56"/>
      <c r="GI988" s="56"/>
      <c r="GJ988" s="56"/>
      <c r="GK988" s="56"/>
      <c r="GL988" s="56"/>
      <c r="GM988" s="56"/>
      <c r="GN988" s="56"/>
      <c r="GO988" s="56"/>
      <c r="GP988" s="56"/>
      <c r="GQ988" s="56"/>
      <c r="GR988" s="56"/>
      <c r="GS988" s="56"/>
      <c r="GT988" s="56"/>
      <c r="GU988" s="56"/>
      <c r="GV988" s="56"/>
      <c r="GW988" s="56"/>
      <c r="GX988" s="56"/>
      <c r="GY988" s="56"/>
      <c r="GZ988" s="56"/>
      <c r="HA988" s="56"/>
      <c r="HB988" s="56"/>
      <c r="HC988" s="56"/>
      <c r="HD988" s="56"/>
      <c r="HE988" s="56"/>
      <c r="HF988" s="56"/>
      <c r="HG988" s="56"/>
      <c r="HH988" s="56"/>
      <c r="HI988" s="56"/>
      <c r="HJ988" s="56"/>
      <c r="HK988" s="56"/>
      <c r="HL988" s="56"/>
      <c r="HM988" s="56"/>
      <c r="HN988" s="56"/>
      <c r="HO988" s="56"/>
      <c r="HP988" s="56"/>
      <c r="HQ988" s="56"/>
      <c r="HR988" s="56"/>
      <c r="HS988" s="56"/>
      <c r="HT988" s="56"/>
      <c r="HU988" s="56"/>
      <c r="HV988" s="56"/>
      <c r="HW988" s="56"/>
      <c r="HX988" s="56"/>
      <c r="HY988" s="56"/>
      <c r="HZ988" s="56"/>
      <c r="IA988" s="56"/>
      <c r="IB988" s="56"/>
      <c r="IC988" s="56"/>
      <c r="ID988" s="56"/>
      <c r="IE988" s="56"/>
      <c r="IF988" s="56"/>
      <c r="IG988" s="56"/>
      <c r="IH988" s="56"/>
      <c r="II988" s="56"/>
    </row>
    <row r="989" spans="3:243" x14ac:dyDescent="0.25">
      <c r="C989" s="56"/>
      <c r="D989" s="56"/>
      <c r="E989" s="56"/>
      <c r="F989" s="354"/>
      <c r="G989" s="354"/>
      <c r="H989" s="56"/>
      <c r="I989" s="56"/>
      <c r="J989" s="56"/>
      <c r="K989" s="56"/>
      <c r="L989" s="56"/>
      <c r="M989" s="598"/>
      <c r="N989" s="56"/>
      <c r="O989" s="56"/>
      <c r="AW989" s="56"/>
      <c r="AX989" s="56"/>
      <c r="AY989" s="56"/>
      <c r="AZ989" s="56"/>
      <c r="BA989" s="56"/>
      <c r="BB989" s="56"/>
      <c r="BC989" s="56"/>
      <c r="BD989" s="56"/>
      <c r="BE989" s="56"/>
      <c r="BF989" s="56"/>
      <c r="BG989" s="56"/>
      <c r="BH989" s="56"/>
      <c r="BI989" s="56"/>
      <c r="BJ989" s="56"/>
      <c r="BK989" s="56"/>
      <c r="BL989" s="56"/>
      <c r="BM989" s="56"/>
      <c r="BN989" s="56"/>
      <c r="BO989" s="56"/>
      <c r="BP989" s="56"/>
      <c r="BQ989" s="56"/>
      <c r="BR989" s="56"/>
      <c r="BS989" s="56"/>
      <c r="BT989" s="56"/>
      <c r="BU989" s="56"/>
      <c r="BV989" s="56"/>
      <c r="BW989" s="56"/>
      <c r="BX989" s="56"/>
      <c r="BY989" s="56"/>
      <c r="BZ989" s="56"/>
      <c r="CA989" s="56"/>
      <c r="CB989" s="56"/>
      <c r="CC989" s="56"/>
      <c r="CD989" s="56"/>
      <c r="CE989" s="56"/>
      <c r="CF989" s="56"/>
      <c r="CG989" s="56"/>
      <c r="CH989" s="56"/>
      <c r="CI989" s="56"/>
      <c r="CJ989" s="56"/>
      <c r="CK989" s="56"/>
      <c r="CL989" s="56"/>
      <c r="CM989" s="56"/>
      <c r="CN989" s="56"/>
      <c r="CO989" s="56"/>
      <c r="CP989" s="56"/>
      <c r="CQ989" s="56"/>
      <c r="CR989" s="56"/>
      <c r="CS989" s="56"/>
      <c r="CT989" s="56"/>
      <c r="CU989" s="56"/>
      <c r="CV989" s="56"/>
      <c r="CW989" s="56"/>
      <c r="CX989" s="56"/>
      <c r="CY989" s="56"/>
      <c r="CZ989" s="56"/>
      <c r="DA989" s="56"/>
      <c r="DB989" s="56"/>
      <c r="DC989" s="56"/>
      <c r="DD989" s="56"/>
      <c r="DE989" s="56"/>
      <c r="DF989" s="56"/>
      <c r="DG989" s="56"/>
      <c r="DH989" s="56"/>
      <c r="DI989" s="56"/>
      <c r="DJ989" s="56"/>
      <c r="DK989" s="56"/>
      <c r="DL989" s="56"/>
      <c r="DM989" s="56"/>
      <c r="DN989" s="56"/>
      <c r="DO989" s="56"/>
      <c r="DP989" s="56"/>
      <c r="DQ989" s="56"/>
      <c r="DR989" s="56"/>
      <c r="DS989" s="56"/>
      <c r="DT989" s="56"/>
      <c r="DU989" s="56"/>
      <c r="DV989" s="56"/>
      <c r="DW989" s="56"/>
      <c r="DX989" s="56"/>
      <c r="DY989" s="56"/>
      <c r="DZ989" s="56"/>
      <c r="EA989" s="56"/>
      <c r="EB989" s="56"/>
      <c r="EC989" s="56"/>
      <c r="ED989" s="56"/>
      <c r="EE989" s="56"/>
      <c r="EF989" s="56"/>
      <c r="EG989" s="56"/>
      <c r="EH989" s="56"/>
      <c r="EI989" s="56"/>
      <c r="EJ989" s="56"/>
      <c r="EK989" s="56"/>
      <c r="EL989" s="56"/>
      <c r="EM989" s="56"/>
      <c r="EN989" s="56"/>
      <c r="EO989" s="56"/>
      <c r="EP989" s="56"/>
      <c r="EQ989" s="56"/>
      <c r="ER989" s="56"/>
      <c r="ES989" s="56"/>
      <c r="ET989" s="56"/>
      <c r="EU989" s="56"/>
      <c r="EV989" s="56"/>
      <c r="EW989" s="56"/>
      <c r="EX989" s="56"/>
      <c r="EY989" s="56"/>
      <c r="EZ989" s="56"/>
      <c r="FA989" s="56"/>
      <c r="FB989" s="56"/>
      <c r="FC989" s="56"/>
      <c r="FD989" s="56"/>
      <c r="FE989" s="56"/>
      <c r="FF989" s="56"/>
      <c r="FG989" s="56"/>
      <c r="FH989" s="56"/>
      <c r="FI989" s="56"/>
      <c r="FJ989" s="56"/>
      <c r="FK989" s="56"/>
      <c r="FL989" s="56"/>
      <c r="FM989" s="56"/>
      <c r="FN989" s="56"/>
      <c r="FO989" s="56"/>
      <c r="FP989" s="56"/>
      <c r="FQ989" s="56"/>
      <c r="FR989" s="56"/>
      <c r="FS989" s="56"/>
      <c r="FT989" s="56"/>
      <c r="FU989" s="56"/>
      <c r="FV989" s="56"/>
      <c r="FW989" s="56"/>
      <c r="FX989" s="56"/>
      <c r="FY989" s="56"/>
      <c r="FZ989" s="56"/>
      <c r="GA989" s="56"/>
      <c r="GB989" s="56"/>
      <c r="GC989" s="56"/>
      <c r="GD989" s="56"/>
      <c r="GE989" s="56"/>
      <c r="GF989" s="56"/>
      <c r="GG989" s="56"/>
      <c r="GH989" s="56"/>
      <c r="GI989" s="56"/>
      <c r="GJ989" s="56"/>
      <c r="GK989" s="56"/>
      <c r="GL989" s="56"/>
      <c r="GM989" s="56"/>
      <c r="GN989" s="56"/>
      <c r="GO989" s="56"/>
      <c r="GP989" s="56"/>
      <c r="GQ989" s="56"/>
      <c r="GR989" s="56"/>
      <c r="GS989" s="56"/>
      <c r="GT989" s="56"/>
      <c r="GU989" s="56"/>
      <c r="GV989" s="56"/>
      <c r="GW989" s="56"/>
      <c r="GX989" s="56"/>
      <c r="GY989" s="56"/>
      <c r="GZ989" s="56"/>
      <c r="HA989" s="56"/>
      <c r="HB989" s="56"/>
      <c r="HC989" s="56"/>
      <c r="HD989" s="56"/>
      <c r="HE989" s="56"/>
      <c r="HF989" s="56"/>
      <c r="HG989" s="56"/>
      <c r="HH989" s="56"/>
      <c r="HI989" s="56"/>
      <c r="HJ989" s="56"/>
      <c r="HK989" s="56"/>
      <c r="HL989" s="56"/>
      <c r="HM989" s="56"/>
      <c r="HN989" s="56"/>
      <c r="HO989" s="56"/>
      <c r="HP989" s="56"/>
      <c r="HQ989" s="56"/>
      <c r="HR989" s="56"/>
      <c r="HS989" s="56"/>
      <c r="HT989" s="56"/>
      <c r="HU989" s="56"/>
      <c r="HV989" s="56"/>
      <c r="HW989" s="56"/>
      <c r="HX989" s="56"/>
      <c r="HY989" s="56"/>
      <c r="HZ989" s="56"/>
      <c r="IA989" s="56"/>
      <c r="IB989" s="56"/>
      <c r="IC989" s="56"/>
      <c r="ID989" s="56"/>
      <c r="IE989" s="56"/>
      <c r="IF989" s="56"/>
      <c r="IG989" s="56"/>
      <c r="IH989" s="56"/>
      <c r="II989" s="56"/>
    </row>
    <row r="990" spans="3:243" x14ac:dyDescent="0.25">
      <c r="C990" s="56"/>
      <c r="D990" s="56"/>
      <c r="E990" s="56"/>
      <c r="F990" s="354"/>
      <c r="G990" s="354"/>
      <c r="H990" s="56"/>
      <c r="I990" s="56"/>
      <c r="J990" s="56"/>
      <c r="K990" s="56"/>
      <c r="L990" s="56"/>
      <c r="M990" s="598"/>
      <c r="N990" s="56"/>
      <c r="O990" s="56"/>
      <c r="AW990" s="56"/>
      <c r="AX990" s="56"/>
      <c r="AY990" s="56"/>
      <c r="AZ990" s="56"/>
      <c r="BA990" s="56"/>
      <c r="BB990" s="56"/>
      <c r="BC990" s="56"/>
      <c r="BD990" s="56"/>
      <c r="BE990" s="56"/>
      <c r="BF990" s="56"/>
      <c r="BG990" s="56"/>
      <c r="BH990" s="56"/>
      <c r="BI990" s="56"/>
      <c r="BJ990" s="56"/>
      <c r="BK990" s="56"/>
      <c r="BL990" s="56"/>
      <c r="BM990" s="56"/>
      <c r="BN990" s="56"/>
      <c r="BO990" s="56"/>
      <c r="BP990" s="56"/>
      <c r="BQ990" s="56"/>
      <c r="BR990" s="56"/>
      <c r="BS990" s="56"/>
      <c r="BT990" s="56"/>
      <c r="BU990" s="56"/>
      <c r="BV990" s="56"/>
      <c r="BW990" s="56"/>
      <c r="BX990" s="56"/>
      <c r="BY990" s="56"/>
      <c r="BZ990" s="56"/>
      <c r="CA990" s="56"/>
      <c r="CB990" s="56"/>
      <c r="CC990" s="56"/>
      <c r="CD990" s="56"/>
      <c r="CE990" s="56"/>
      <c r="CF990" s="56"/>
      <c r="CG990" s="56"/>
      <c r="CH990" s="56"/>
      <c r="CI990" s="56"/>
      <c r="CJ990" s="56"/>
      <c r="CK990" s="56"/>
      <c r="CL990" s="56"/>
      <c r="CM990" s="56"/>
      <c r="CN990" s="56"/>
      <c r="CO990" s="56"/>
      <c r="CP990" s="56"/>
      <c r="CQ990" s="56"/>
      <c r="CR990" s="56"/>
      <c r="CS990" s="56"/>
      <c r="CT990" s="56"/>
      <c r="CU990" s="56"/>
      <c r="CV990" s="56"/>
      <c r="CW990" s="56"/>
      <c r="CX990" s="56"/>
      <c r="CY990" s="56"/>
      <c r="CZ990" s="56"/>
      <c r="DA990" s="56"/>
      <c r="DB990" s="56"/>
      <c r="DC990" s="56"/>
      <c r="DD990" s="56"/>
      <c r="DE990" s="56"/>
      <c r="DF990" s="56"/>
      <c r="DG990" s="56"/>
      <c r="DH990" s="56"/>
      <c r="DI990" s="56"/>
      <c r="DJ990" s="56"/>
      <c r="DK990" s="56"/>
      <c r="DL990" s="56"/>
      <c r="DM990" s="56"/>
      <c r="DN990" s="56"/>
      <c r="DO990" s="56"/>
      <c r="DP990" s="56"/>
      <c r="DQ990" s="56"/>
      <c r="DR990" s="56"/>
      <c r="DS990" s="56"/>
      <c r="DT990" s="56"/>
      <c r="DU990" s="56"/>
      <c r="DV990" s="56"/>
      <c r="DW990" s="56"/>
      <c r="DX990" s="56"/>
      <c r="DY990" s="56"/>
      <c r="DZ990" s="56"/>
      <c r="EA990" s="56"/>
      <c r="EB990" s="56"/>
      <c r="EC990" s="56"/>
      <c r="ED990" s="56"/>
      <c r="EE990" s="56"/>
      <c r="EF990" s="56"/>
      <c r="EG990" s="56"/>
      <c r="EH990" s="56"/>
      <c r="EI990" s="56"/>
      <c r="EJ990" s="56"/>
      <c r="EK990" s="56"/>
      <c r="EL990" s="56"/>
      <c r="EM990" s="56"/>
      <c r="EN990" s="56"/>
      <c r="EO990" s="56"/>
      <c r="EP990" s="56"/>
      <c r="EQ990" s="56"/>
      <c r="ER990" s="56"/>
      <c r="ES990" s="56"/>
      <c r="ET990" s="56"/>
      <c r="EU990" s="56"/>
      <c r="EV990" s="56"/>
      <c r="EW990" s="56"/>
      <c r="EX990" s="56"/>
      <c r="EY990" s="56"/>
      <c r="EZ990" s="56"/>
      <c r="FA990" s="56"/>
      <c r="FB990" s="56"/>
      <c r="FC990" s="56"/>
      <c r="FD990" s="56"/>
      <c r="FE990" s="56"/>
      <c r="FF990" s="56"/>
      <c r="FG990" s="56"/>
      <c r="FH990" s="56"/>
      <c r="FI990" s="56"/>
      <c r="FJ990" s="56"/>
      <c r="FK990" s="56"/>
      <c r="FL990" s="56"/>
      <c r="FM990" s="56"/>
      <c r="FN990" s="56"/>
      <c r="FO990" s="56"/>
      <c r="FP990" s="56"/>
      <c r="FQ990" s="56"/>
      <c r="FR990" s="56"/>
      <c r="FS990" s="56"/>
      <c r="FT990" s="56"/>
      <c r="FU990" s="56"/>
      <c r="FV990" s="56"/>
      <c r="FW990" s="56"/>
      <c r="FX990" s="56"/>
      <c r="FY990" s="56"/>
      <c r="FZ990" s="56"/>
      <c r="GA990" s="56"/>
      <c r="GB990" s="56"/>
      <c r="GC990" s="56"/>
      <c r="GD990" s="56"/>
      <c r="GE990" s="56"/>
      <c r="GF990" s="56"/>
      <c r="GG990" s="56"/>
      <c r="GH990" s="56"/>
      <c r="GI990" s="56"/>
      <c r="GJ990" s="56"/>
      <c r="GK990" s="56"/>
      <c r="GL990" s="56"/>
      <c r="GM990" s="56"/>
      <c r="GN990" s="56"/>
      <c r="GO990" s="56"/>
      <c r="GP990" s="56"/>
      <c r="GQ990" s="56"/>
      <c r="GR990" s="56"/>
      <c r="GS990" s="56"/>
      <c r="GT990" s="56"/>
      <c r="GU990" s="56"/>
      <c r="GV990" s="56"/>
      <c r="GW990" s="56"/>
      <c r="GX990" s="56"/>
      <c r="GY990" s="56"/>
      <c r="GZ990" s="56"/>
      <c r="HA990" s="56"/>
      <c r="HB990" s="56"/>
      <c r="HC990" s="56"/>
      <c r="HD990" s="56"/>
      <c r="HE990" s="56"/>
      <c r="HF990" s="56"/>
      <c r="HG990" s="56"/>
      <c r="HH990" s="56"/>
      <c r="HI990" s="56"/>
      <c r="HJ990" s="56"/>
      <c r="HK990" s="56"/>
      <c r="HL990" s="56"/>
      <c r="HM990" s="56"/>
      <c r="HN990" s="56"/>
      <c r="HO990" s="56"/>
      <c r="HP990" s="56"/>
      <c r="HQ990" s="56"/>
      <c r="HR990" s="56"/>
      <c r="HS990" s="56"/>
      <c r="HT990" s="56"/>
      <c r="HU990" s="56"/>
      <c r="HV990" s="56"/>
      <c r="HW990" s="56"/>
      <c r="HX990" s="56"/>
      <c r="HY990" s="56"/>
      <c r="HZ990" s="56"/>
      <c r="IA990" s="56"/>
      <c r="IB990" s="56"/>
      <c r="IC990" s="56"/>
      <c r="ID990" s="56"/>
      <c r="IE990" s="56"/>
      <c r="IF990" s="56"/>
      <c r="IG990" s="56"/>
      <c r="IH990" s="56"/>
      <c r="II990" s="56"/>
    </row>
    <row r="991" spans="3:243" x14ac:dyDescent="0.25">
      <c r="C991" s="56"/>
      <c r="D991" s="56"/>
      <c r="E991" s="56"/>
      <c r="F991" s="354"/>
      <c r="G991" s="354"/>
      <c r="H991" s="56"/>
      <c r="I991" s="56"/>
      <c r="J991" s="56"/>
      <c r="K991" s="56"/>
      <c r="L991" s="56"/>
      <c r="M991" s="598"/>
      <c r="N991" s="56"/>
      <c r="O991" s="56"/>
      <c r="AW991" s="56"/>
      <c r="AX991" s="56"/>
      <c r="AY991" s="56"/>
      <c r="AZ991" s="56"/>
      <c r="BA991" s="56"/>
      <c r="BB991" s="56"/>
      <c r="BC991" s="56"/>
      <c r="BD991" s="56"/>
      <c r="BE991" s="56"/>
      <c r="BF991" s="56"/>
      <c r="BG991" s="56"/>
      <c r="BH991" s="56"/>
      <c r="BI991" s="56"/>
      <c r="BJ991" s="56"/>
      <c r="BK991" s="56"/>
      <c r="BL991" s="56"/>
      <c r="BM991" s="56"/>
      <c r="BN991" s="56"/>
      <c r="BO991" s="56"/>
      <c r="BP991" s="56"/>
      <c r="BQ991" s="56"/>
      <c r="BR991" s="56"/>
      <c r="BS991" s="56"/>
      <c r="BT991" s="56"/>
      <c r="BU991" s="56"/>
      <c r="BV991" s="56"/>
      <c r="BW991" s="56"/>
      <c r="BX991" s="56"/>
      <c r="BY991" s="56"/>
      <c r="BZ991" s="56"/>
      <c r="CA991" s="56"/>
      <c r="CB991" s="56"/>
      <c r="CC991" s="56"/>
      <c r="CD991" s="56"/>
      <c r="CE991" s="56"/>
      <c r="CF991" s="56"/>
      <c r="CG991" s="56"/>
      <c r="CH991" s="56"/>
      <c r="CI991" s="56"/>
      <c r="CJ991" s="56"/>
      <c r="CK991" s="56"/>
      <c r="CL991" s="56"/>
      <c r="CM991" s="56"/>
      <c r="CN991" s="56"/>
      <c r="CO991" s="56"/>
      <c r="CP991" s="56"/>
      <c r="CQ991" s="56"/>
      <c r="CR991" s="56"/>
      <c r="CS991" s="56"/>
      <c r="CT991" s="56"/>
      <c r="CU991" s="56"/>
      <c r="CV991" s="56"/>
      <c r="CW991" s="56"/>
      <c r="CX991" s="56"/>
      <c r="CY991" s="56"/>
      <c r="CZ991" s="56"/>
      <c r="DA991" s="56"/>
      <c r="DB991" s="56"/>
      <c r="DC991" s="56"/>
      <c r="DD991" s="56"/>
      <c r="DE991" s="56"/>
      <c r="DF991" s="56"/>
      <c r="DG991" s="56"/>
      <c r="DH991" s="56"/>
      <c r="DI991" s="56"/>
      <c r="DJ991" s="56"/>
      <c r="DK991" s="56"/>
      <c r="DL991" s="56"/>
      <c r="DM991" s="56"/>
      <c r="DN991" s="56"/>
      <c r="DO991" s="56"/>
      <c r="DP991" s="56"/>
      <c r="DQ991" s="56"/>
      <c r="DR991" s="56"/>
      <c r="DS991" s="56"/>
      <c r="DT991" s="56"/>
      <c r="DU991" s="56"/>
      <c r="DV991" s="56"/>
      <c r="DW991" s="56"/>
      <c r="DX991" s="56"/>
      <c r="DY991" s="56"/>
      <c r="DZ991" s="56"/>
      <c r="EA991" s="56"/>
      <c r="EB991" s="56"/>
      <c r="EC991" s="56"/>
      <c r="ED991" s="56"/>
      <c r="EE991" s="56"/>
      <c r="EF991" s="56"/>
      <c r="EG991" s="56"/>
      <c r="EH991" s="56"/>
      <c r="EI991" s="56"/>
      <c r="EJ991" s="56"/>
      <c r="EK991" s="56"/>
      <c r="EL991" s="56"/>
      <c r="EM991" s="56"/>
      <c r="EN991" s="56"/>
      <c r="EO991" s="56"/>
      <c r="EP991" s="56"/>
      <c r="EQ991" s="56"/>
      <c r="ER991" s="56"/>
      <c r="ES991" s="56"/>
      <c r="ET991" s="56"/>
      <c r="EU991" s="56"/>
      <c r="EV991" s="56"/>
      <c r="EW991" s="56"/>
      <c r="EX991" s="56"/>
      <c r="EY991" s="56"/>
      <c r="EZ991" s="56"/>
      <c r="FA991" s="56"/>
      <c r="FB991" s="56"/>
      <c r="FC991" s="56"/>
      <c r="FD991" s="56"/>
      <c r="FE991" s="56"/>
      <c r="FF991" s="56"/>
      <c r="FG991" s="56"/>
      <c r="FH991" s="56"/>
      <c r="FI991" s="56"/>
      <c r="FJ991" s="56"/>
      <c r="FK991" s="56"/>
      <c r="FL991" s="56"/>
      <c r="FM991" s="56"/>
      <c r="FN991" s="56"/>
      <c r="FO991" s="56"/>
      <c r="FP991" s="56"/>
      <c r="FQ991" s="56"/>
      <c r="FR991" s="56"/>
      <c r="FS991" s="56"/>
      <c r="FT991" s="56"/>
      <c r="FU991" s="56"/>
      <c r="FV991" s="56"/>
      <c r="FW991" s="56"/>
      <c r="FX991" s="56"/>
      <c r="FY991" s="56"/>
      <c r="FZ991" s="56"/>
      <c r="GA991" s="56"/>
      <c r="GB991" s="56"/>
      <c r="GC991" s="56"/>
      <c r="GD991" s="56"/>
      <c r="GE991" s="56"/>
      <c r="GF991" s="56"/>
      <c r="GG991" s="56"/>
      <c r="GH991" s="56"/>
      <c r="GI991" s="56"/>
      <c r="GJ991" s="56"/>
      <c r="GK991" s="56"/>
      <c r="GL991" s="56"/>
      <c r="GM991" s="56"/>
      <c r="GN991" s="56"/>
      <c r="GO991" s="56"/>
      <c r="GP991" s="56"/>
      <c r="GQ991" s="56"/>
      <c r="GR991" s="56"/>
      <c r="GS991" s="56"/>
      <c r="GT991" s="56"/>
      <c r="GU991" s="56"/>
      <c r="GV991" s="56"/>
      <c r="GW991" s="56"/>
      <c r="GX991" s="56"/>
      <c r="GY991" s="56"/>
      <c r="GZ991" s="56"/>
      <c r="HA991" s="56"/>
      <c r="HB991" s="56"/>
      <c r="HC991" s="56"/>
      <c r="HD991" s="56"/>
      <c r="HE991" s="56"/>
      <c r="HF991" s="56"/>
      <c r="HG991" s="56"/>
      <c r="HH991" s="56"/>
      <c r="HI991" s="56"/>
      <c r="HJ991" s="56"/>
      <c r="HK991" s="56"/>
      <c r="HL991" s="56"/>
      <c r="HM991" s="56"/>
      <c r="HN991" s="56"/>
      <c r="HO991" s="56"/>
      <c r="HP991" s="56"/>
      <c r="HQ991" s="56"/>
      <c r="HR991" s="56"/>
      <c r="HS991" s="56"/>
      <c r="HT991" s="56"/>
      <c r="HU991" s="56"/>
      <c r="HV991" s="56"/>
      <c r="HW991" s="56"/>
      <c r="HX991" s="56"/>
      <c r="HY991" s="56"/>
      <c r="HZ991" s="56"/>
      <c r="IA991" s="56"/>
      <c r="IB991" s="56"/>
      <c r="IC991" s="56"/>
      <c r="ID991" s="56"/>
      <c r="IE991" s="56"/>
      <c r="IF991" s="56"/>
      <c r="IG991" s="56"/>
      <c r="IH991" s="56"/>
      <c r="II991" s="56"/>
    </row>
    <row r="992" spans="3:243" x14ac:dyDescent="0.25">
      <c r="C992" s="56"/>
      <c r="D992" s="56"/>
      <c r="E992" s="56"/>
      <c r="F992" s="354"/>
      <c r="G992" s="354"/>
      <c r="H992" s="56"/>
      <c r="I992" s="56"/>
      <c r="J992" s="56"/>
      <c r="K992" s="56"/>
      <c r="L992" s="56"/>
      <c r="M992" s="598"/>
      <c r="N992" s="56"/>
      <c r="O992" s="56"/>
      <c r="AW992" s="56"/>
      <c r="AX992" s="56"/>
      <c r="AY992" s="56"/>
      <c r="AZ992" s="56"/>
      <c r="BA992" s="56"/>
      <c r="BB992" s="56"/>
      <c r="BC992" s="56"/>
      <c r="BD992" s="56"/>
      <c r="BE992" s="56"/>
      <c r="BF992" s="56"/>
      <c r="BG992" s="56"/>
      <c r="BH992" s="56"/>
      <c r="BI992" s="56"/>
      <c r="BJ992" s="56"/>
      <c r="BK992" s="56"/>
      <c r="BL992" s="56"/>
      <c r="BM992" s="56"/>
      <c r="BN992" s="56"/>
      <c r="BO992" s="56"/>
      <c r="BP992" s="56"/>
      <c r="BQ992" s="56"/>
      <c r="BR992" s="56"/>
      <c r="BS992" s="56"/>
      <c r="BT992" s="56"/>
      <c r="BU992" s="56"/>
      <c r="BV992" s="56"/>
      <c r="BW992" s="56"/>
      <c r="BX992" s="56"/>
      <c r="BY992" s="56"/>
      <c r="BZ992" s="56"/>
      <c r="CA992" s="56"/>
      <c r="CB992" s="56"/>
      <c r="CC992" s="56"/>
      <c r="CD992" s="56"/>
      <c r="CE992" s="56"/>
      <c r="CF992" s="56"/>
      <c r="CG992" s="56"/>
      <c r="CH992" s="56"/>
      <c r="CI992" s="56"/>
      <c r="CJ992" s="56"/>
      <c r="CK992" s="56"/>
      <c r="CL992" s="56"/>
      <c r="CM992" s="56"/>
      <c r="CN992" s="56"/>
      <c r="CO992" s="56"/>
      <c r="CP992" s="56"/>
      <c r="CQ992" s="56"/>
      <c r="CR992" s="56"/>
      <c r="CS992" s="56"/>
      <c r="CT992" s="56"/>
      <c r="CU992" s="56"/>
      <c r="CV992" s="56"/>
      <c r="CW992" s="56"/>
      <c r="CX992" s="56"/>
      <c r="CY992" s="56"/>
      <c r="CZ992" s="56"/>
      <c r="DA992" s="56"/>
      <c r="DB992" s="56"/>
      <c r="DC992" s="56"/>
      <c r="DD992" s="56"/>
      <c r="DE992" s="56"/>
      <c r="DF992" s="56"/>
      <c r="DG992" s="56"/>
      <c r="DH992" s="56"/>
      <c r="DI992" s="56"/>
      <c r="DJ992" s="56"/>
      <c r="DK992" s="56"/>
      <c r="DL992" s="56"/>
      <c r="DM992" s="56"/>
      <c r="DN992" s="56"/>
      <c r="DO992" s="56"/>
      <c r="DP992" s="56"/>
      <c r="DQ992" s="56"/>
      <c r="DR992" s="56"/>
      <c r="DS992" s="56"/>
      <c r="DT992" s="56"/>
      <c r="DU992" s="56"/>
      <c r="DV992" s="56"/>
      <c r="DW992" s="56"/>
      <c r="DX992" s="56"/>
      <c r="DY992" s="56"/>
      <c r="DZ992" s="56"/>
      <c r="EA992" s="56"/>
      <c r="EB992" s="56"/>
      <c r="EC992" s="56"/>
      <c r="ED992" s="56"/>
      <c r="EE992" s="56"/>
      <c r="EF992" s="56"/>
      <c r="EG992" s="56"/>
      <c r="EH992" s="56"/>
      <c r="EI992" s="56"/>
      <c r="EJ992" s="56"/>
      <c r="EK992" s="56"/>
      <c r="EL992" s="56"/>
      <c r="EM992" s="56"/>
      <c r="EN992" s="56"/>
      <c r="EO992" s="56"/>
      <c r="EP992" s="56"/>
      <c r="EQ992" s="56"/>
      <c r="ER992" s="56"/>
      <c r="ES992" s="56"/>
      <c r="ET992" s="56"/>
      <c r="EU992" s="56"/>
      <c r="EV992" s="56"/>
      <c r="EW992" s="56"/>
      <c r="EX992" s="56"/>
      <c r="EY992" s="56"/>
      <c r="EZ992" s="56"/>
      <c r="FA992" s="56"/>
      <c r="FB992" s="56"/>
      <c r="FC992" s="56"/>
      <c r="FD992" s="56"/>
      <c r="FE992" s="56"/>
      <c r="FF992" s="56"/>
      <c r="FG992" s="56"/>
      <c r="FH992" s="56"/>
      <c r="FI992" s="56"/>
      <c r="FJ992" s="56"/>
      <c r="FK992" s="56"/>
      <c r="FL992" s="56"/>
      <c r="FM992" s="56"/>
      <c r="FN992" s="56"/>
      <c r="FO992" s="56"/>
      <c r="FP992" s="56"/>
      <c r="FQ992" s="56"/>
      <c r="FR992" s="56"/>
      <c r="FS992" s="56"/>
      <c r="FT992" s="56"/>
      <c r="FU992" s="56"/>
      <c r="FV992" s="56"/>
      <c r="FW992" s="56"/>
      <c r="FX992" s="56"/>
      <c r="FY992" s="56"/>
      <c r="FZ992" s="56"/>
      <c r="GA992" s="56"/>
      <c r="GB992" s="56"/>
      <c r="GC992" s="56"/>
      <c r="GD992" s="56"/>
      <c r="GE992" s="56"/>
      <c r="GF992" s="56"/>
      <c r="GG992" s="56"/>
      <c r="GH992" s="56"/>
      <c r="GI992" s="56"/>
      <c r="GJ992" s="56"/>
      <c r="GK992" s="56"/>
      <c r="GL992" s="56"/>
      <c r="GM992" s="56"/>
      <c r="GN992" s="56"/>
      <c r="GO992" s="56"/>
      <c r="GP992" s="56"/>
      <c r="GQ992" s="56"/>
      <c r="GR992" s="56"/>
      <c r="GS992" s="56"/>
      <c r="GT992" s="56"/>
      <c r="GU992" s="56"/>
      <c r="GV992" s="56"/>
      <c r="GW992" s="56"/>
      <c r="GX992" s="56"/>
      <c r="GY992" s="56"/>
      <c r="GZ992" s="56"/>
      <c r="HA992" s="56"/>
      <c r="HB992" s="56"/>
      <c r="HC992" s="56"/>
      <c r="HD992" s="56"/>
      <c r="HE992" s="56"/>
      <c r="HF992" s="56"/>
      <c r="HG992" s="56"/>
      <c r="HH992" s="56"/>
      <c r="HI992" s="56"/>
      <c r="HJ992" s="56"/>
      <c r="HK992" s="56"/>
      <c r="HL992" s="56"/>
      <c r="HM992" s="56"/>
      <c r="HN992" s="56"/>
      <c r="HO992" s="56"/>
      <c r="HP992" s="56"/>
      <c r="HQ992" s="56"/>
      <c r="HR992" s="56"/>
      <c r="HS992" s="56"/>
      <c r="HT992" s="56"/>
      <c r="HU992" s="56"/>
      <c r="HV992" s="56"/>
      <c r="HW992" s="56"/>
      <c r="HX992" s="56"/>
      <c r="HY992" s="56"/>
      <c r="HZ992" s="56"/>
      <c r="IA992" s="56"/>
      <c r="IB992" s="56"/>
      <c r="IC992" s="56"/>
      <c r="ID992" s="56"/>
      <c r="IE992" s="56"/>
      <c r="IF992" s="56"/>
      <c r="IG992" s="56"/>
      <c r="IH992" s="56"/>
      <c r="II992" s="56"/>
    </row>
    <row r="993" spans="3:243" x14ac:dyDescent="0.25">
      <c r="C993" s="56"/>
      <c r="D993" s="56"/>
      <c r="E993" s="56"/>
      <c r="F993" s="354"/>
      <c r="G993" s="354"/>
      <c r="H993" s="56"/>
      <c r="I993" s="56"/>
      <c r="J993" s="56"/>
      <c r="K993" s="56"/>
      <c r="L993" s="56"/>
      <c r="M993" s="598"/>
      <c r="N993" s="56"/>
      <c r="O993" s="56"/>
      <c r="AW993" s="56"/>
      <c r="AX993" s="56"/>
      <c r="AY993" s="56"/>
      <c r="AZ993" s="56"/>
      <c r="BA993" s="56"/>
      <c r="BB993" s="56"/>
      <c r="BC993" s="56"/>
      <c r="BD993" s="56"/>
      <c r="BE993" s="56"/>
      <c r="BF993" s="56"/>
      <c r="BG993" s="56"/>
      <c r="BH993" s="56"/>
      <c r="BI993" s="56"/>
      <c r="BJ993" s="56"/>
      <c r="BK993" s="56"/>
      <c r="BL993" s="56"/>
      <c r="BM993" s="56"/>
      <c r="BN993" s="56"/>
      <c r="BO993" s="56"/>
      <c r="BP993" s="56"/>
      <c r="BQ993" s="56"/>
      <c r="BR993" s="56"/>
      <c r="BS993" s="56"/>
      <c r="BT993" s="56"/>
      <c r="BU993" s="56"/>
      <c r="BV993" s="56"/>
      <c r="BW993" s="56"/>
      <c r="BX993" s="56"/>
      <c r="BY993" s="56"/>
      <c r="BZ993" s="56"/>
      <c r="CA993" s="56"/>
      <c r="CB993" s="56"/>
      <c r="CC993" s="56"/>
      <c r="CD993" s="56"/>
      <c r="CE993" s="56"/>
      <c r="CF993" s="56"/>
      <c r="CG993" s="56"/>
      <c r="CH993" s="56"/>
      <c r="CI993" s="56"/>
      <c r="CJ993" s="56"/>
      <c r="CK993" s="56"/>
      <c r="CL993" s="56"/>
      <c r="CM993" s="56"/>
      <c r="CN993" s="56"/>
      <c r="CO993" s="56"/>
      <c r="CP993" s="56"/>
      <c r="CQ993" s="56"/>
      <c r="CR993" s="56"/>
      <c r="CS993" s="56"/>
      <c r="CT993" s="56"/>
      <c r="CU993" s="56"/>
      <c r="CV993" s="56"/>
      <c r="CW993" s="56"/>
      <c r="CX993" s="56"/>
      <c r="CY993" s="56"/>
      <c r="CZ993" s="56"/>
      <c r="DA993" s="56"/>
      <c r="DB993" s="56"/>
      <c r="DC993" s="56"/>
      <c r="DD993" s="56"/>
      <c r="DE993" s="56"/>
      <c r="DF993" s="56"/>
      <c r="DG993" s="56"/>
      <c r="DH993" s="56"/>
      <c r="DI993" s="56"/>
      <c r="DJ993" s="56"/>
      <c r="DK993" s="56"/>
      <c r="DL993" s="56"/>
      <c r="DM993" s="56"/>
      <c r="DN993" s="56"/>
      <c r="DO993" s="56"/>
      <c r="DP993" s="56"/>
      <c r="DQ993" s="56"/>
      <c r="DR993" s="56"/>
      <c r="DS993" s="56"/>
      <c r="DT993" s="56"/>
      <c r="DU993" s="56"/>
      <c r="DV993" s="56"/>
      <c r="DW993" s="56"/>
      <c r="DX993" s="56"/>
      <c r="DY993" s="56"/>
      <c r="DZ993" s="56"/>
      <c r="EA993" s="56"/>
      <c r="EB993" s="56"/>
      <c r="EC993" s="56"/>
      <c r="ED993" s="56"/>
      <c r="EE993" s="56"/>
      <c r="EF993" s="56"/>
      <c r="EG993" s="56"/>
      <c r="EH993" s="56"/>
      <c r="EI993" s="56"/>
      <c r="EJ993" s="56"/>
      <c r="EK993" s="56"/>
      <c r="EL993" s="56"/>
      <c r="EM993" s="56"/>
      <c r="EN993" s="56"/>
      <c r="EO993" s="56"/>
      <c r="EP993" s="56"/>
      <c r="EQ993" s="56"/>
      <c r="ER993" s="56"/>
      <c r="ES993" s="56"/>
      <c r="ET993" s="56"/>
      <c r="EU993" s="56"/>
      <c r="EV993" s="56"/>
      <c r="EW993" s="56"/>
      <c r="EX993" s="56"/>
      <c r="EY993" s="56"/>
      <c r="EZ993" s="56"/>
      <c r="FA993" s="56"/>
      <c r="FB993" s="56"/>
      <c r="FC993" s="56"/>
      <c r="FD993" s="56"/>
      <c r="FE993" s="56"/>
      <c r="FF993" s="56"/>
      <c r="FG993" s="56"/>
      <c r="FH993" s="56"/>
      <c r="FI993" s="56"/>
      <c r="FJ993" s="56"/>
      <c r="FK993" s="56"/>
      <c r="FL993" s="56"/>
      <c r="FM993" s="56"/>
      <c r="FN993" s="56"/>
      <c r="FO993" s="56"/>
      <c r="FP993" s="56"/>
      <c r="FQ993" s="56"/>
      <c r="FR993" s="56"/>
      <c r="FS993" s="56"/>
      <c r="FT993" s="56"/>
      <c r="FU993" s="56"/>
      <c r="FV993" s="56"/>
      <c r="FW993" s="56"/>
      <c r="FX993" s="56"/>
      <c r="FY993" s="56"/>
      <c r="FZ993" s="56"/>
      <c r="GA993" s="56"/>
      <c r="GB993" s="56"/>
      <c r="GC993" s="56"/>
      <c r="GD993" s="56"/>
      <c r="GE993" s="56"/>
      <c r="GF993" s="56"/>
      <c r="GG993" s="56"/>
      <c r="GH993" s="56"/>
      <c r="GI993" s="56"/>
      <c r="GJ993" s="56"/>
      <c r="GK993" s="56"/>
      <c r="GL993" s="56"/>
      <c r="GM993" s="56"/>
      <c r="GN993" s="56"/>
      <c r="GO993" s="56"/>
      <c r="GP993" s="56"/>
      <c r="GQ993" s="56"/>
      <c r="GR993" s="56"/>
      <c r="GS993" s="56"/>
      <c r="GT993" s="56"/>
      <c r="GU993" s="56"/>
      <c r="GV993" s="56"/>
      <c r="GW993" s="56"/>
      <c r="GX993" s="56"/>
      <c r="GY993" s="56"/>
      <c r="GZ993" s="56"/>
      <c r="HA993" s="56"/>
      <c r="HB993" s="56"/>
      <c r="HC993" s="56"/>
      <c r="HD993" s="56"/>
      <c r="HE993" s="56"/>
      <c r="HF993" s="56"/>
      <c r="HG993" s="56"/>
      <c r="HH993" s="56"/>
      <c r="HI993" s="56"/>
      <c r="HJ993" s="56"/>
      <c r="HK993" s="56"/>
      <c r="HL993" s="56"/>
      <c r="HM993" s="56"/>
      <c r="HN993" s="56"/>
      <c r="HO993" s="56"/>
      <c r="HP993" s="56"/>
      <c r="HQ993" s="56"/>
      <c r="HR993" s="56"/>
      <c r="HS993" s="56"/>
      <c r="HT993" s="56"/>
      <c r="HU993" s="56"/>
      <c r="HV993" s="56"/>
      <c r="HW993" s="56"/>
      <c r="HX993" s="56"/>
      <c r="HY993" s="56"/>
      <c r="HZ993" s="56"/>
      <c r="IA993" s="56"/>
      <c r="IB993" s="56"/>
      <c r="IC993" s="56"/>
      <c r="ID993" s="56"/>
      <c r="IE993" s="56"/>
      <c r="IF993" s="56"/>
      <c r="IG993" s="56"/>
      <c r="IH993" s="56"/>
      <c r="II993" s="56"/>
    </row>
    <row r="994" spans="3:243" x14ac:dyDescent="0.25">
      <c r="C994" s="56"/>
      <c r="D994" s="56"/>
      <c r="E994" s="56"/>
      <c r="F994" s="354"/>
      <c r="G994" s="354"/>
      <c r="H994" s="56"/>
      <c r="I994" s="56"/>
      <c r="J994" s="56"/>
      <c r="K994" s="56"/>
      <c r="L994" s="56"/>
      <c r="M994" s="598"/>
      <c r="N994" s="56"/>
      <c r="O994" s="56"/>
      <c r="AW994" s="56"/>
      <c r="AX994" s="56"/>
      <c r="AY994" s="56"/>
      <c r="AZ994" s="56"/>
      <c r="BA994" s="56"/>
      <c r="BB994" s="56"/>
      <c r="BC994" s="56"/>
      <c r="BD994" s="56"/>
      <c r="BE994" s="56"/>
      <c r="BF994" s="56"/>
      <c r="BG994" s="56"/>
      <c r="BH994" s="56"/>
      <c r="BI994" s="56"/>
      <c r="BJ994" s="56"/>
      <c r="BK994" s="56"/>
      <c r="BL994" s="56"/>
      <c r="BM994" s="56"/>
      <c r="BN994" s="56"/>
      <c r="BO994" s="56"/>
      <c r="BP994" s="56"/>
      <c r="BQ994" s="56"/>
      <c r="BR994" s="56"/>
      <c r="BS994" s="56"/>
      <c r="BT994" s="56"/>
      <c r="BU994" s="56"/>
      <c r="BV994" s="56"/>
      <c r="BW994" s="56"/>
      <c r="BX994" s="56"/>
      <c r="BY994" s="56"/>
      <c r="BZ994" s="56"/>
      <c r="CA994" s="56"/>
      <c r="CB994" s="56"/>
      <c r="CC994" s="56"/>
      <c r="CD994" s="56"/>
      <c r="CE994" s="56"/>
      <c r="CF994" s="56"/>
      <c r="CG994" s="56"/>
      <c r="CH994" s="56"/>
      <c r="CI994" s="56"/>
      <c r="CJ994" s="56"/>
      <c r="CK994" s="56"/>
      <c r="CL994" s="56"/>
      <c r="CM994" s="56"/>
      <c r="CN994" s="56"/>
      <c r="CO994" s="56"/>
      <c r="CP994" s="56"/>
      <c r="CQ994" s="56"/>
      <c r="CR994" s="56"/>
      <c r="CS994" s="56"/>
      <c r="CT994" s="56"/>
      <c r="CU994" s="56"/>
      <c r="CV994" s="56"/>
      <c r="CW994" s="56"/>
      <c r="CX994" s="56"/>
      <c r="CY994" s="56"/>
      <c r="CZ994" s="56"/>
      <c r="DA994" s="56"/>
      <c r="DB994" s="56"/>
      <c r="DC994" s="56"/>
      <c r="DD994" s="56"/>
      <c r="DE994" s="56"/>
      <c r="DF994" s="56"/>
      <c r="DG994" s="56"/>
      <c r="DH994" s="56"/>
      <c r="DI994" s="56"/>
      <c r="DJ994" s="56"/>
      <c r="DK994" s="56"/>
      <c r="DL994" s="56"/>
      <c r="DM994" s="56"/>
      <c r="DN994" s="56"/>
      <c r="DO994" s="56"/>
      <c r="DP994" s="56"/>
      <c r="DQ994" s="56"/>
      <c r="DR994" s="56"/>
      <c r="DS994" s="56"/>
      <c r="DT994" s="56"/>
      <c r="DU994" s="56"/>
      <c r="DV994" s="56"/>
      <c r="DW994" s="56"/>
      <c r="DX994" s="56"/>
      <c r="DY994" s="56"/>
      <c r="DZ994" s="56"/>
      <c r="EA994" s="56"/>
      <c r="EB994" s="56"/>
      <c r="EC994" s="56"/>
      <c r="ED994" s="56"/>
      <c r="EE994" s="56"/>
      <c r="EF994" s="56"/>
      <c r="EG994" s="56"/>
      <c r="EH994" s="56"/>
      <c r="EI994" s="56"/>
      <c r="EJ994" s="56"/>
      <c r="EK994" s="56"/>
      <c r="EL994" s="56"/>
      <c r="EM994" s="56"/>
      <c r="EN994" s="56"/>
      <c r="EO994" s="56"/>
      <c r="EP994" s="56"/>
      <c r="EQ994" s="56"/>
      <c r="ER994" s="56"/>
      <c r="ES994" s="56"/>
      <c r="ET994" s="56"/>
      <c r="EU994" s="56"/>
      <c r="EV994" s="56"/>
      <c r="EW994" s="56"/>
      <c r="EX994" s="56"/>
      <c r="EY994" s="56"/>
      <c r="EZ994" s="56"/>
      <c r="FA994" s="56"/>
      <c r="FB994" s="56"/>
      <c r="FC994" s="56"/>
      <c r="FD994" s="56"/>
      <c r="FE994" s="56"/>
      <c r="FF994" s="56"/>
      <c r="FG994" s="56"/>
      <c r="FH994" s="56"/>
      <c r="FI994" s="56"/>
      <c r="FJ994" s="56"/>
      <c r="FK994" s="56"/>
      <c r="FL994" s="56"/>
      <c r="FM994" s="56"/>
      <c r="FN994" s="56"/>
      <c r="FO994" s="56"/>
      <c r="FP994" s="56"/>
      <c r="FQ994" s="56"/>
      <c r="FR994" s="56"/>
      <c r="FS994" s="56"/>
      <c r="FT994" s="56"/>
      <c r="FU994" s="56"/>
      <c r="FV994" s="56"/>
      <c r="FW994" s="56"/>
      <c r="FX994" s="56"/>
      <c r="FY994" s="56"/>
      <c r="FZ994" s="56"/>
      <c r="GA994" s="56"/>
      <c r="GB994" s="56"/>
      <c r="GC994" s="56"/>
      <c r="GD994" s="56"/>
      <c r="GE994" s="56"/>
      <c r="GF994" s="56"/>
      <c r="GG994" s="56"/>
      <c r="GH994" s="56"/>
      <c r="GI994" s="56"/>
      <c r="GJ994" s="56"/>
      <c r="GK994" s="56"/>
      <c r="GL994" s="56"/>
      <c r="GM994" s="56"/>
      <c r="GN994" s="56"/>
      <c r="GO994" s="56"/>
      <c r="GP994" s="56"/>
      <c r="GQ994" s="56"/>
      <c r="GR994" s="56"/>
      <c r="GS994" s="56"/>
      <c r="GT994" s="56"/>
      <c r="GU994" s="56"/>
      <c r="GV994" s="56"/>
      <c r="GW994" s="56"/>
      <c r="GX994" s="56"/>
      <c r="GY994" s="56"/>
      <c r="GZ994" s="56"/>
      <c r="HA994" s="56"/>
      <c r="HB994" s="56"/>
      <c r="HC994" s="56"/>
      <c r="HD994" s="56"/>
      <c r="HE994" s="56"/>
      <c r="HF994" s="56"/>
      <c r="HG994" s="56"/>
      <c r="HH994" s="56"/>
      <c r="HI994" s="56"/>
      <c r="HJ994" s="56"/>
      <c r="HK994" s="56"/>
      <c r="HL994" s="56"/>
      <c r="HM994" s="56"/>
      <c r="HN994" s="56"/>
      <c r="HO994" s="56"/>
      <c r="HP994" s="56"/>
      <c r="HQ994" s="56"/>
      <c r="HR994" s="56"/>
      <c r="HS994" s="56"/>
      <c r="HT994" s="56"/>
      <c r="HU994" s="56"/>
      <c r="HV994" s="56"/>
      <c r="HW994" s="56"/>
      <c r="HX994" s="56"/>
      <c r="HY994" s="56"/>
      <c r="HZ994" s="56"/>
      <c r="IA994" s="56"/>
      <c r="IB994" s="56"/>
      <c r="IC994" s="56"/>
      <c r="ID994" s="56"/>
      <c r="IE994" s="56"/>
      <c r="IF994" s="56"/>
      <c r="IG994" s="56"/>
      <c r="IH994" s="56"/>
      <c r="II994" s="56"/>
    </row>
    <row r="995" spans="3:243" x14ac:dyDescent="0.25">
      <c r="C995" s="56"/>
      <c r="D995" s="56"/>
      <c r="E995" s="56"/>
      <c r="F995" s="354"/>
      <c r="G995" s="354"/>
      <c r="H995" s="56"/>
      <c r="I995" s="56"/>
      <c r="J995" s="56"/>
      <c r="K995" s="56"/>
      <c r="L995" s="56"/>
      <c r="M995" s="598"/>
      <c r="N995" s="56"/>
      <c r="O995" s="56"/>
      <c r="AW995" s="56"/>
      <c r="AX995" s="56"/>
      <c r="AY995" s="56"/>
      <c r="AZ995" s="56"/>
      <c r="BA995" s="56"/>
      <c r="BB995" s="56"/>
      <c r="BC995" s="56"/>
      <c r="BD995" s="56"/>
      <c r="BE995" s="56"/>
      <c r="BF995" s="56"/>
      <c r="BG995" s="56"/>
      <c r="BH995" s="56"/>
      <c r="BI995" s="56"/>
      <c r="BJ995" s="56"/>
      <c r="BK995" s="56"/>
      <c r="BL995" s="56"/>
      <c r="BM995" s="56"/>
      <c r="BN995" s="56"/>
      <c r="BO995" s="56"/>
      <c r="BP995" s="56"/>
      <c r="BQ995" s="56"/>
      <c r="BR995" s="56"/>
      <c r="BS995" s="56"/>
      <c r="BT995" s="56"/>
      <c r="BU995" s="56"/>
      <c r="BV995" s="56"/>
      <c r="BW995" s="56"/>
      <c r="BX995" s="56"/>
      <c r="BY995" s="56"/>
      <c r="BZ995" s="56"/>
      <c r="CA995" s="56"/>
      <c r="CB995" s="56"/>
      <c r="CC995" s="56"/>
      <c r="CD995" s="56"/>
      <c r="CE995" s="56"/>
      <c r="CF995" s="56"/>
      <c r="CG995" s="56"/>
      <c r="CH995" s="56"/>
      <c r="CI995" s="56"/>
      <c r="CJ995" s="56"/>
      <c r="CK995" s="56"/>
      <c r="CL995" s="56"/>
      <c r="CM995" s="56"/>
      <c r="CN995" s="56"/>
      <c r="CO995" s="56"/>
      <c r="CP995" s="56"/>
      <c r="CQ995" s="56"/>
      <c r="CR995" s="56"/>
      <c r="CS995" s="56"/>
      <c r="CT995" s="56"/>
      <c r="CU995" s="56"/>
      <c r="CV995" s="56"/>
      <c r="CW995" s="56"/>
      <c r="CX995" s="56"/>
      <c r="CY995" s="56"/>
      <c r="CZ995" s="56"/>
      <c r="DA995" s="56"/>
      <c r="DB995" s="56"/>
      <c r="DC995" s="56"/>
      <c r="DD995" s="56"/>
      <c r="DE995" s="56"/>
      <c r="DF995" s="56"/>
      <c r="DG995" s="56"/>
      <c r="DH995" s="56"/>
      <c r="DI995" s="56"/>
      <c r="DJ995" s="56"/>
      <c r="DK995" s="56"/>
      <c r="DL995" s="56"/>
      <c r="DM995" s="56"/>
      <c r="DN995" s="56"/>
      <c r="DO995" s="56"/>
      <c r="DP995" s="56"/>
      <c r="DQ995" s="56"/>
      <c r="DR995" s="56"/>
      <c r="DS995" s="56"/>
      <c r="DT995" s="56"/>
      <c r="DU995" s="56"/>
      <c r="DV995" s="56"/>
      <c r="DW995" s="56"/>
      <c r="DX995" s="56"/>
      <c r="DY995" s="56"/>
      <c r="DZ995" s="56"/>
      <c r="EA995" s="56"/>
      <c r="EB995" s="56"/>
      <c r="EC995" s="56"/>
      <c r="ED995" s="56"/>
      <c r="EE995" s="56"/>
      <c r="EF995" s="56"/>
      <c r="EG995" s="56"/>
      <c r="EH995" s="56"/>
      <c r="EI995" s="56"/>
      <c r="EJ995" s="56"/>
      <c r="EK995" s="56"/>
      <c r="EL995" s="56"/>
      <c r="EM995" s="56"/>
      <c r="EN995" s="56"/>
      <c r="EO995" s="56"/>
      <c r="EP995" s="56"/>
      <c r="EQ995" s="56"/>
      <c r="ER995" s="56"/>
      <c r="ES995" s="56"/>
      <c r="ET995" s="56"/>
      <c r="EU995" s="56"/>
      <c r="EV995" s="56"/>
      <c r="EW995" s="56"/>
      <c r="EX995" s="56"/>
      <c r="EY995" s="56"/>
      <c r="EZ995" s="56"/>
      <c r="FA995" s="56"/>
      <c r="FB995" s="56"/>
      <c r="FC995" s="56"/>
      <c r="FD995" s="56"/>
      <c r="FE995" s="56"/>
      <c r="FF995" s="56"/>
      <c r="FG995" s="56"/>
      <c r="FH995" s="56"/>
      <c r="FI995" s="56"/>
      <c r="FJ995" s="56"/>
      <c r="FK995" s="56"/>
      <c r="FL995" s="56"/>
      <c r="FM995" s="56"/>
      <c r="FN995" s="56"/>
      <c r="FO995" s="56"/>
      <c r="FP995" s="56"/>
      <c r="FQ995" s="56"/>
      <c r="FR995" s="56"/>
      <c r="FS995" s="56"/>
      <c r="FT995" s="56"/>
      <c r="FU995" s="56"/>
      <c r="FV995" s="56"/>
      <c r="FW995" s="56"/>
      <c r="FX995" s="56"/>
      <c r="FY995" s="56"/>
      <c r="FZ995" s="56"/>
      <c r="GA995" s="56"/>
      <c r="GB995" s="56"/>
      <c r="GC995" s="56"/>
      <c r="GD995" s="56"/>
      <c r="GE995" s="56"/>
      <c r="GF995" s="56"/>
      <c r="GG995" s="56"/>
      <c r="GH995" s="56"/>
      <c r="GI995" s="56"/>
      <c r="GJ995" s="56"/>
      <c r="GK995" s="56"/>
      <c r="GL995" s="56"/>
      <c r="GM995" s="56"/>
      <c r="GN995" s="56"/>
      <c r="GO995" s="56"/>
      <c r="GP995" s="56"/>
      <c r="GQ995" s="56"/>
      <c r="GR995" s="56"/>
      <c r="GS995" s="56"/>
      <c r="GT995" s="56"/>
      <c r="GU995" s="56"/>
      <c r="GV995" s="56"/>
      <c r="GW995" s="56"/>
      <c r="GX995" s="56"/>
      <c r="GY995" s="56"/>
      <c r="GZ995" s="56"/>
      <c r="HA995" s="56"/>
      <c r="HB995" s="56"/>
      <c r="HC995" s="56"/>
      <c r="HD995" s="56"/>
      <c r="HE995" s="56"/>
      <c r="HF995" s="56"/>
      <c r="HG995" s="56"/>
      <c r="HH995" s="56"/>
      <c r="HI995" s="56"/>
      <c r="HJ995" s="56"/>
      <c r="HK995" s="56"/>
      <c r="HL995" s="56"/>
      <c r="HM995" s="56"/>
      <c r="HN995" s="56"/>
      <c r="HO995" s="56"/>
      <c r="HP995" s="56"/>
      <c r="HQ995" s="56"/>
      <c r="HR995" s="56"/>
      <c r="HS995" s="56"/>
      <c r="HT995" s="56"/>
      <c r="HU995" s="56"/>
      <c r="HV995" s="56"/>
      <c r="HW995" s="56"/>
      <c r="HX995" s="56"/>
      <c r="HY995" s="56"/>
      <c r="HZ995" s="56"/>
      <c r="IA995" s="56"/>
      <c r="IB995" s="56"/>
      <c r="IC995" s="56"/>
      <c r="ID995" s="56"/>
      <c r="IE995" s="56"/>
      <c r="IF995" s="56"/>
      <c r="IG995" s="56"/>
      <c r="IH995" s="56"/>
      <c r="II995" s="56"/>
    </row>
    <row r="996" spans="3:243" x14ac:dyDescent="0.25">
      <c r="C996" s="56"/>
      <c r="D996" s="56"/>
      <c r="E996" s="56"/>
      <c r="F996" s="354"/>
      <c r="G996" s="354"/>
      <c r="H996" s="56"/>
      <c r="I996" s="56"/>
      <c r="J996" s="56"/>
      <c r="K996" s="56"/>
      <c r="L996" s="56"/>
      <c r="M996" s="598"/>
      <c r="N996" s="56"/>
      <c r="O996" s="56"/>
      <c r="AW996" s="56"/>
      <c r="AX996" s="56"/>
      <c r="AY996" s="56"/>
      <c r="AZ996" s="56"/>
      <c r="BA996" s="56"/>
      <c r="BB996" s="56"/>
      <c r="BC996" s="56"/>
      <c r="BD996" s="56"/>
      <c r="BE996" s="56"/>
      <c r="BF996" s="56"/>
      <c r="BG996" s="56"/>
      <c r="BH996" s="56"/>
      <c r="BI996" s="56"/>
      <c r="BJ996" s="56"/>
      <c r="BK996" s="56"/>
      <c r="BL996" s="56"/>
      <c r="BM996" s="56"/>
      <c r="BN996" s="56"/>
      <c r="BO996" s="56"/>
      <c r="BP996" s="56"/>
      <c r="BQ996" s="56"/>
      <c r="BR996" s="56"/>
      <c r="BS996" s="56"/>
      <c r="BT996" s="56"/>
      <c r="BU996" s="56"/>
      <c r="BV996" s="56"/>
      <c r="BW996" s="56"/>
      <c r="BX996" s="56"/>
      <c r="BY996" s="56"/>
      <c r="BZ996" s="56"/>
      <c r="CA996" s="56"/>
      <c r="CB996" s="56"/>
      <c r="CC996" s="56"/>
      <c r="CD996" s="56"/>
      <c r="CE996" s="56"/>
      <c r="CF996" s="56"/>
      <c r="CG996" s="56"/>
      <c r="CH996" s="56"/>
      <c r="CI996" s="56"/>
      <c r="CJ996" s="56"/>
      <c r="CK996" s="56"/>
      <c r="CL996" s="56"/>
      <c r="CM996" s="56"/>
      <c r="CN996" s="56"/>
      <c r="CO996" s="56"/>
      <c r="CP996" s="56"/>
      <c r="CQ996" s="56"/>
      <c r="CR996" s="56"/>
      <c r="CS996" s="56"/>
      <c r="CT996" s="56"/>
      <c r="CU996" s="56"/>
      <c r="CV996" s="56"/>
      <c r="CW996" s="56"/>
      <c r="CX996" s="56"/>
      <c r="CY996" s="56"/>
      <c r="CZ996" s="56"/>
      <c r="DA996" s="56"/>
      <c r="DB996" s="56"/>
      <c r="DC996" s="56"/>
      <c r="DD996" s="56"/>
      <c r="DE996" s="56"/>
      <c r="DF996" s="56"/>
      <c r="DG996" s="56"/>
      <c r="DH996" s="56"/>
      <c r="DI996" s="56"/>
      <c r="DJ996" s="56"/>
      <c r="DK996" s="56"/>
      <c r="DL996" s="56"/>
      <c r="DM996" s="56"/>
      <c r="DN996" s="56"/>
      <c r="DO996" s="56"/>
      <c r="DP996" s="56"/>
      <c r="DQ996" s="56"/>
      <c r="DR996" s="56"/>
      <c r="DS996" s="56"/>
      <c r="DT996" s="56"/>
      <c r="DU996" s="56"/>
      <c r="DV996" s="56"/>
      <c r="DW996" s="56"/>
      <c r="DX996" s="56"/>
      <c r="DY996" s="56"/>
      <c r="DZ996" s="56"/>
      <c r="EA996" s="56"/>
      <c r="EB996" s="56"/>
      <c r="EC996" s="56"/>
      <c r="ED996" s="56"/>
      <c r="EE996" s="56"/>
      <c r="EF996" s="56"/>
      <c r="EG996" s="56"/>
      <c r="EH996" s="56"/>
      <c r="EI996" s="56"/>
      <c r="EJ996" s="56"/>
      <c r="EK996" s="56"/>
      <c r="EL996" s="56"/>
      <c r="EM996" s="56"/>
      <c r="EN996" s="56"/>
      <c r="EO996" s="56"/>
      <c r="EP996" s="56"/>
      <c r="EQ996" s="56"/>
      <c r="ER996" s="56"/>
      <c r="ES996" s="56"/>
      <c r="ET996" s="56"/>
      <c r="EU996" s="56"/>
      <c r="EV996" s="56"/>
      <c r="EW996" s="56"/>
      <c r="EX996" s="56"/>
      <c r="EY996" s="56"/>
      <c r="EZ996" s="56"/>
      <c r="FA996" s="56"/>
      <c r="FB996" s="56"/>
      <c r="FC996" s="56"/>
      <c r="FD996" s="56"/>
      <c r="FE996" s="56"/>
      <c r="FF996" s="56"/>
      <c r="FG996" s="56"/>
      <c r="FH996" s="56"/>
      <c r="FI996" s="56"/>
      <c r="FJ996" s="56"/>
      <c r="FK996" s="56"/>
      <c r="FL996" s="56"/>
      <c r="FM996" s="56"/>
      <c r="FN996" s="56"/>
      <c r="FO996" s="56"/>
      <c r="FP996" s="56"/>
      <c r="FQ996" s="56"/>
      <c r="FR996" s="56"/>
      <c r="FS996" s="56"/>
      <c r="FT996" s="56"/>
      <c r="FU996" s="56"/>
      <c r="FV996" s="56"/>
      <c r="FW996" s="56"/>
      <c r="FX996" s="56"/>
      <c r="FY996" s="56"/>
      <c r="FZ996" s="56"/>
      <c r="GA996" s="56"/>
      <c r="GB996" s="56"/>
      <c r="GC996" s="56"/>
      <c r="GD996" s="56"/>
      <c r="GE996" s="56"/>
      <c r="GF996" s="56"/>
      <c r="GG996" s="56"/>
      <c r="GH996" s="56"/>
      <c r="GI996" s="56"/>
      <c r="GJ996" s="56"/>
      <c r="GK996" s="56"/>
      <c r="GL996" s="56"/>
      <c r="GM996" s="56"/>
      <c r="GN996" s="56"/>
      <c r="GO996" s="56"/>
      <c r="GP996" s="56"/>
      <c r="GQ996" s="56"/>
      <c r="GR996" s="56"/>
      <c r="GS996" s="56"/>
      <c r="GT996" s="56"/>
      <c r="GU996" s="56"/>
      <c r="GV996" s="56"/>
      <c r="GW996" s="56"/>
      <c r="GX996" s="56"/>
      <c r="GY996" s="56"/>
      <c r="GZ996" s="56"/>
      <c r="HA996" s="56"/>
      <c r="HB996" s="56"/>
      <c r="HC996" s="56"/>
      <c r="HD996" s="56"/>
      <c r="HE996" s="56"/>
      <c r="HF996" s="56"/>
      <c r="HG996" s="56"/>
      <c r="HH996" s="56"/>
      <c r="HI996" s="56"/>
      <c r="HJ996" s="56"/>
      <c r="HK996" s="56"/>
      <c r="HL996" s="56"/>
      <c r="HM996" s="56"/>
      <c r="HN996" s="56"/>
      <c r="HO996" s="56"/>
      <c r="HP996" s="56"/>
      <c r="HQ996" s="56"/>
      <c r="HR996" s="56"/>
      <c r="HS996" s="56"/>
      <c r="HT996" s="56"/>
      <c r="HU996" s="56"/>
      <c r="HV996" s="56"/>
      <c r="HW996" s="56"/>
      <c r="HX996" s="56"/>
      <c r="HY996" s="56"/>
      <c r="HZ996" s="56"/>
      <c r="IA996" s="56"/>
      <c r="IB996" s="56"/>
      <c r="IC996" s="56"/>
      <c r="ID996" s="56"/>
      <c r="IE996" s="56"/>
      <c r="IF996" s="56"/>
      <c r="IG996" s="56"/>
      <c r="IH996" s="56"/>
      <c r="II996" s="56"/>
    </row>
    <row r="997" spans="3:243" x14ac:dyDescent="0.25">
      <c r="C997" s="56"/>
      <c r="D997" s="56"/>
      <c r="E997" s="56"/>
      <c r="F997" s="354"/>
      <c r="G997" s="354"/>
      <c r="H997" s="56"/>
      <c r="I997" s="56"/>
      <c r="J997" s="56"/>
      <c r="K997" s="56"/>
      <c r="L997" s="56"/>
      <c r="M997" s="598"/>
      <c r="N997" s="56"/>
      <c r="O997" s="56"/>
      <c r="AW997" s="56"/>
      <c r="AX997" s="56"/>
      <c r="AY997" s="56"/>
      <c r="AZ997" s="56"/>
      <c r="BA997" s="56"/>
      <c r="BB997" s="56"/>
      <c r="BC997" s="56"/>
      <c r="BD997" s="56"/>
      <c r="BE997" s="56"/>
      <c r="BF997" s="56"/>
      <c r="BG997" s="56"/>
      <c r="BH997" s="56"/>
      <c r="BI997" s="56"/>
      <c r="BJ997" s="56"/>
      <c r="BK997" s="56"/>
      <c r="BL997" s="56"/>
      <c r="BM997" s="56"/>
      <c r="BN997" s="56"/>
      <c r="BO997" s="56"/>
      <c r="BP997" s="56"/>
      <c r="BQ997" s="56"/>
      <c r="BR997" s="56"/>
      <c r="BS997" s="56"/>
      <c r="BT997" s="56"/>
      <c r="BU997" s="56"/>
      <c r="BV997" s="56"/>
      <c r="BW997" s="56"/>
      <c r="BX997" s="56"/>
      <c r="BY997" s="56"/>
      <c r="BZ997" s="56"/>
      <c r="CA997" s="56"/>
      <c r="CB997" s="56"/>
      <c r="CC997" s="56"/>
      <c r="CD997" s="56"/>
      <c r="CE997" s="56"/>
      <c r="CF997" s="56"/>
      <c r="CG997" s="56"/>
      <c r="CH997" s="56"/>
      <c r="CI997" s="56"/>
      <c r="CJ997" s="56"/>
      <c r="CK997" s="56"/>
      <c r="CL997" s="56"/>
      <c r="CM997" s="56"/>
      <c r="CN997" s="56"/>
      <c r="CO997" s="56"/>
      <c r="CP997" s="56"/>
      <c r="CQ997" s="56"/>
      <c r="CR997" s="56"/>
      <c r="CS997" s="56"/>
      <c r="CT997" s="56"/>
      <c r="CU997" s="56"/>
      <c r="CV997" s="56"/>
      <c r="CW997" s="56"/>
      <c r="CX997" s="56"/>
      <c r="CY997" s="56"/>
      <c r="CZ997" s="56"/>
      <c r="DA997" s="56"/>
      <c r="DB997" s="56"/>
      <c r="DC997" s="56"/>
      <c r="DD997" s="56"/>
      <c r="DE997" s="56"/>
      <c r="DF997" s="56"/>
      <c r="DG997" s="56"/>
      <c r="DH997" s="56"/>
      <c r="DI997" s="56"/>
      <c r="DJ997" s="56"/>
      <c r="DK997" s="56"/>
      <c r="DL997" s="56"/>
      <c r="DM997" s="56"/>
      <c r="DN997" s="56"/>
      <c r="DO997" s="56"/>
      <c r="DP997" s="56"/>
      <c r="DQ997" s="56"/>
      <c r="DR997" s="56"/>
      <c r="DS997" s="56"/>
      <c r="DT997" s="56"/>
      <c r="DU997" s="56"/>
      <c r="DV997" s="56"/>
      <c r="DW997" s="56"/>
      <c r="DX997" s="56"/>
      <c r="DY997" s="56"/>
      <c r="DZ997" s="56"/>
      <c r="EA997" s="56"/>
      <c r="EB997" s="56"/>
      <c r="EC997" s="56"/>
      <c r="ED997" s="56"/>
      <c r="EE997" s="56"/>
      <c r="EF997" s="56"/>
      <c r="EG997" s="56"/>
      <c r="EH997" s="56"/>
      <c r="EI997" s="56"/>
      <c r="EJ997" s="56"/>
      <c r="EK997" s="56"/>
      <c r="EL997" s="56"/>
      <c r="EM997" s="56"/>
      <c r="EN997" s="56"/>
      <c r="EO997" s="56"/>
      <c r="EP997" s="56"/>
      <c r="EQ997" s="56"/>
      <c r="ER997" s="56"/>
      <c r="ES997" s="56"/>
      <c r="ET997" s="56"/>
      <c r="EU997" s="56"/>
      <c r="EV997" s="56"/>
      <c r="EW997" s="56"/>
      <c r="EX997" s="56"/>
      <c r="EY997" s="56"/>
      <c r="EZ997" s="56"/>
      <c r="FA997" s="56"/>
      <c r="FB997" s="56"/>
      <c r="FC997" s="56"/>
      <c r="FD997" s="56"/>
      <c r="FE997" s="56"/>
      <c r="FF997" s="56"/>
      <c r="FG997" s="56"/>
      <c r="FH997" s="56"/>
      <c r="FI997" s="56"/>
      <c r="FJ997" s="56"/>
      <c r="FK997" s="56"/>
      <c r="FL997" s="56"/>
      <c r="FM997" s="56"/>
      <c r="FN997" s="56"/>
      <c r="FO997" s="56"/>
      <c r="FP997" s="56"/>
      <c r="FQ997" s="56"/>
      <c r="FR997" s="56"/>
      <c r="FS997" s="56"/>
      <c r="FT997" s="56"/>
      <c r="FU997" s="56"/>
      <c r="FV997" s="56"/>
      <c r="FW997" s="56"/>
      <c r="FX997" s="56"/>
      <c r="FY997" s="56"/>
      <c r="FZ997" s="56"/>
      <c r="GA997" s="56"/>
      <c r="GB997" s="56"/>
      <c r="GC997" s="56"/>
      <c r="GD997" s="56"/>
      <c r="GE997" s="56"/>
      <c r="GF997" s="56"/>
      <c r="GG997" s="56"/>
      <c r="GH997" s="56"/>
      <c r="GI997" s="56"/>
      <c r="GJ997" s="56"/>
      <c r="GK997" s="56"/>
      <c r="GL997" s="56"/>
      <c r="GM997" s="56"/>
      <c r="GN997" s="56"/>
      <c r="GO997" s="56"/>
      <c r="GP997" s="56"/>
      <c r="GQ997" s="56"/>
      <c r="GR997" s="56"/>
      <c r="GS997" s="56"/>
      <c r="GT997" s="56"/>
      <c r="GU997" s="56"/>
      <c r="GV997" s="56"/>
      <c r="GW997" s="56"/>
      <c r="GX997" s="56"/>
      <c r="GY997" s="56"/>
      <c r="GZ997" s="56"/>
      <c r="HA997" s="56"/>
      <c r="HB997" s="56"/>
      <c r="HC997" s="56"/>
      <c r="HD997" s="56"/>
      <c r="HE997" s="56"/>
      <c r="HF997" s="56"/>
      <c r="HG997" s="56"/>
      <c r="HH997" s="56"/>
      <c r="HI997" s="56"/>
      <c r="HJ997" s="56"/>
      <c r="HK997" s="56"/>
      <c r="HL997" s="56"/>
      <c r="HM997" s="56"/>
      <c r="HN997" s="56"/>
      <c r="HO997" s="56"/>
      <c r="HP997" s="56"/>
      <c r="HQ997" s="56"/>
      <c r="HR997" s="56"/>
      <c r="HS997" s="56"/>
      <c r="HT997" s="56"/>
      <c r="HU997" s="56"/>
      <c r="HV997" s="56"/>
      <c r="HW997" s="56"/>
      <c r="HX997" s="56"/>
      <c r="HY997" s="56"/>
      <c r="HZ997" s="56"/>
      <c r="IA997" s="56"/>
      <c r="IB997" s="56"/>
      <c r="IC997" s="56"/>
      <c r="ID997" s="56"/>
      <c r="IE997" s="56"/>
      <c r="IF997" s="56"/>
      <c r="IG997" s="56"/>
      <c r="IH997" s="56"/>
      <c r="II997" s="56"/>
    </row>
    <row r="998" spans="3:243" x14ac:dyDescent="0.25">
      <c r="C998" s="56"/>
      <c r="D998" s="56"/>
      <c r="E998" s="56"/>
      <c r="F998" s="354"/>
      <c r="G998" s="354"/>
      <c r="H998" s="56"/>
      <c r="I998" s="56"/>
      <c r="J998" s="56"/>
      <c r="K998" s="56"/>
      <c r="L998" s="56"/>
      <c r="M998" s="598"/>
      <c r="N998" s="56"/>
      <c r="O998" s="56"/>
      <c r="AW998" s="56"/>
      <c r="AX998" s="56"/>
      <c r="AY998" s="56"/>
      <c r="AZ998" s="56"/>
      <c r="BA998" s="56"/>
      <c r="BB998" s="56"/>
      <c r="BC998" s="56"/>
      <c r="BD998" s="56"/>
      <c r="BE998" s="56"/>
      <c r="BF998" s="56"/>
      <c r="BG998" s="56"/>
      <c r="BH998" s="56"/>
      <c r="BI998" s="56"/>
      <c r="BJ998" s="56"/>
      <c r="BK998" s="56"/>
      <c r="BL998" s="56"/>
      <c r="BM998" s="56"/>
      <c r="BN998" s="56"/>
      <c r="BO998" s="56"/>
      <c r="BP998" s="56"/>
      <c r="BQ998" s="56"/>
      <c r="BR998" s="56"/>
      <c r="BS998" s="56"/>
      <c r="BT998" s="56"/>
      <c r="BU998" s="56"/>
      <c r="BV998" s="56"/>
      <c r="BW998" s="56"/>
      <c r="BX998" s="56"/>
      <c r="BY998" s="56"/>
      <c r="BZ998" s="56"/>
      <c r="CA998" s="56"/>
      <c r="CB998" s="56"/>
      <c r="CC998" s="56"/>
      <c r="CD998" s="56"/>
      <c r="CE998" s="56"/>
      <c r="CF998" s="56"/>
      <c r="CG998" s="56"/>
      <c r="CH998" s="56"/>
      <c r="CI998" s="56"/>
      <c r="CJ998" s="56"/>
      <c r="CK998" s="56"/>
      <c r="CL998" s="56"/>
      <c r="CM998" s="56"/>
      <c r="CN998" s="56"/>
      <c r="CO998" s="56"/>
      <c r="CP998" s="56"/>
      <c r="CQ998" s="56"/>
      <c r="CR998" s="56"/>
      <c r="CS998" s="56"/>
      <c r="CT998" s="56"/>
      <c r="CU998" s="56"/>
      <c r="CV998" s="56"/>
      <c r="CW998" s="56"/>
      <c r="CX998" s="56"/>
      <c r="CY998" s="56"/>
      <c r="CZ998" s="56"/>
      <c r="DA998" s="56"/>
      <c r="DB998" s="56"/>
      <c r="DC998" s="56"/>
      <c r="DD998" s="56"/>
      <c r="DE998" s="56"/>
      <c r="DF998" s="56"/>
      <c r="DG998" s="56"/>
      <c r="DH998" s="56"/>
      <c r="DI998" s="56"/>
      <c r="DJ998" s="56"/>
      <c r="DK998" s="56"/>
      <c r="DL998" s="56"/>
      <c r="DM998" s="56"/>
      <c r="DN998" s="56"/>
      <c r="DO998" s="56"/>
      <c r="DP998" s="56"/>
      <c r="DQ998" s="56"/>
      <c r="DR998" s="56"/>
      <c r="DS998" s="56"/>
      <c r="DT998" s="56"/>
      <c r="DU998" s="56"/>
      <c r="DV998" s="56"/>
      <c r="DW998" s="56"/>
      <c r="DX998" s="56"/>
      <c r="DY998" s="56"/>
      <c r="DZ998" s="56"/>
      <c r="EA998" s="56"/>
      <c r="EB998" s="56"/>
      <c r="EC998" s="56"/>
      <c r="ED998" s="56"/>
      <c r="EE998" s="56"/>
      <c r="EF998" s="56"/>
      <c r="EG998" s="56"/>
      <c r="EH998" s="56"/>
      <c r="EI998" s="56"/>
      <c r="EJ998" s="56"/>
      <c r="EK998" s="56"/>
      <c r="EL998" s="56"/>
      <c r="EM998" s="56"/>
      <c r="EN998" s="56"/>
      <c r="EO998" s="56"/>
      <c r="EP998" s="56"/>
      <c r="EQ998" s="56"/>
      <c r="ER998" s="56"/>
      <c r="ES998" s="56"/>
      <c r="ET998" s="56"/>
      <c r="EU998" s="56"/>
      <c r="EV998" s="56"/>
      <c r="EW998" s="56"/>
      <c r="EX998" s="56"/>
      <c r="EY998" s="56"/>
      <c r="EZ998" s="56"/>
      <c r="FA998" s="56"/>
      <c r="FB998" s="56"/>
      <c r="FC998" s="56"/>
      <c r="FD998" s="56"/>
      <c r="FE998" s="56"/>
      <c r="FF998" s="56"/>
      <c r="FG998" s="56"/>
      <c r="FH998" s="56"/>
      <c r="FI998" s="56"/>
      <c r="FJ998" s="56"/>
      <c r="FK998" s="56"/>
      <c r="FL998" s="56"/>
      <c r="FM998" s="56"/>
      <c r="FN998" s="56"/>
      <c r="FO998" s="56"/>
      <c r="FP998" s="56"/>
      <c r="FQ998" s="56"/>
      <c r="FR998" s="56"/>
      <c r="FS998" s="56"/>
      <c r="FT998" s="56"/>
      <c r="FU998" s="56"/>
      <c r="FV998" s="56"/>
      <c r="FW998" s="56"/>
      <c r="FX998" s="56"/>
      <c r="FY998" s="56"/>
      <c r="FZ998" s="56"/>
      <c r="GA998" s="56"/>
      <c r="GB998" s="56"/>
      <c r="GC998" s="56"/>
      <c r="GD998" s="56"/>
      <c r="GE998" s="56"/>
      <c r="GF998" s="56"/>
      <c r="GG998" s="56"/>
      <c r="GH998" s="56"/>
      <c r="GI998" s="56"/>
      <c r="GJ998" s="56"/>
      <c r="GK998" s="56"/>
      <c r="GL998" s="56"/>
      <c r="GM998" s="56"/>
      <c r="GN998" s="56"/>
      <c r="GO998" s="56"/>
      <c r="GP998" s="56"/>
      <c r="GQ998" s="56"/>
      <c r="GR998" s="56"/>
      <c r="GS998" s="56"/>
      <c r="GT998" s="56"/>
      <c r="GU998" s="56"/>
      <c r="GV998" s="56"/>
      <c r="GW998" s="56"/>
      <c r="GX998" s="56"/>
      <c r="GY998" s="56"/>
      <c r="GZ998" s="56"/>
      <c r="HA998" s="56"/>
      <c r="HB998" s="56"/>
      <c r="HC998" s="56"/>
      <c r="HD998" s="56"/>
      <c r="HE998" s="56"/>
      <c r="HF998" s="56"/>
      <c r="HG998" s="56"/>
      <c r="HH998" s="56"/>
      <c r="HI998" s="56"/>
      <c r="HJ998" s="56"/>
      <c r="HK998" s="56"/>
      <c r="HL998" s="56"/>
      <c r="HM998" s="56"/>
      <c r="HN998" s="56"/>
      <c r="HO998" s="56"/>
      <c r="HP998" s="56"/>
      <c r="HQ998" s="56"/>
      <c r="HR998" s="56"/>
      <c r="HS998" s="56"/>
      <c r="HT998" s="56"/>
      <c r="HU998" s="56"/>
      <c r="HV998" s="56"/>
      <c r="HW998" s="56"/>
      <c r="HX998" s="56"/>
      <c r="HY998" s="56"/>
      <c r="HZ998" s="56"/>
      <c r="IA998" s="56"/>
      <c r="IB998" s="56"/>
      <c r="IC998" s="56"/>
      <c r="ID998" s="56"/>
      <c r="IE998" s="56"/>
      <c r="IF998" s="56"/>
      <c r="IG998" s="56"/>
      <c r="IH998" s="56"/>
      <c r="II998" s="56"/>
    </row>
    <row r="999" spans="3:243" x14ac:dyDescent="0.25">
      <c r="C999" s="56"/>
      <c r="D999" s="56"/>
      <c r="E999" s="56"/>
      <c r="F999" s="354"/>
      <c r="G999" s="354"/>
      <c r="H999" s="56"/>
      <c r="I999" s="56"/>
      <c r="J999" s="56"/>
      <c r="K999" s="56"/>
      <c r="L999" s="56"/>
      <c r="M999" s="598"/>
      <c r="N999" s="56"/>
      <c r="O999" s="56"/>
      <c r="AW999" s="56"/>
      <c r="AX999" s="56"/>
      <c r="AY999" s="56"/>
      <c r="AZ999" s="56"/>
      <c r="BA999" s="56"/>
      <c r="BB999" s="56"/>
      <c r="BC999" s="56"/>
      <c r="BD999" s="56"/>
      <c r="BE999" s="56"/>
      <c r="BF999" s="56"/>
      <c r="BG999" s="56"/>
      <c r="BH999" s="56"/>
      <c r="BI999" s="56"/>
      <c r="BJ999" s="56"/>
      <c r="BK999" s="56"/>
      <c r="BL999" s="56"/>
      <c r="BM999" s="56"/>
      <c r="BN999" s="56"/>
      <c r="BO999" s="56"/>
      <c r="BP999" s="56"/>
      <c r="BQ999" s="56"/>
      <c r="BR999" s="56"/>
      <c r="BS999" s="56"/>
      <c r="BT999" s="56"/>
      <c r="BU999" s="56"/>
      <c r="BV999" s="56"/>
      <c r="BW999" s="56"/>
      <c r="BX999" s="56"/>
      <c r="BY999" s="56"/>
      <c r="BZ999" s="56"/>
      <c r="CA999" s="56"/>
      <c r="CB999" s="56"/>
      <c r="CC999" s="56"/>
      <c r="CD999" s="56"/>
      <c r="CE999" s="56"/>
      <c r="CF999" s="56"/>
      <c r="CG999" s="56"/>
      <c r="CH999" s="56"/>
      <c r="CI999" s="56"/>
      <c r="CJ999" s="56"/>
      <c r="CK999" s="56"/>
      <c r="CL999" s="56"/>
      <c r="CM999" s="56"/>
      <c r="CN999" s="56"/>
      <c r="CO999" s="56"/>
      <c r="CP999" s="56"/>
      <c r="CQ999" s="56"/>
      <c r="CR999" s="56"/>
      <c r="CS999" s="56"/>
      <c r="CT999" s="56"/>
      <c r="CU999" s="56"/>
      <c r="CV999" s="56"/>
      <c r="CW999" s="56"/>
      <c r="CX999" s="56"/>
      <c r="CY999" s="56"/>
      <c r="CZ999" s="56"/>
      <c r="DA999" s="56"/>
      <c r="DB999" s="56"/>
      <c r="DC999" s="56"/>
      <c r="DD999" s="56"/>
      <c r="DE999" s="56"/>
      <c r="DF999" s="56"/>
      <c r="DG999" s="56"/>
      <c r="DH999" s="56"/>
      <c r="DI999" s="56"/>
      <c r="DJ999" s="56"/>
      <c r="DK999" s="56"/>
      <c r="DL999" s="56"/>
      <c r="DM999" s="56"/>
      <c r="DN999" s="56"/>
      <c r="DO999" s="56"/>
      <c r="DP999" s="56"/>
      <c r="DQ999" s="56"/>
      <c r="DR999" s="56"/>
      <c r="DS999" s="56"/>
      <c r="DT999" s="56"/>
      <c r="DU999" s="56"/>
      <c r="DV999" s="56"/>
      <c r="DW999" s="56"/>
      <c r="DX999" s="56"/>
      <c r="DY999" s="56"/>
      <c r="DZ999" s="56"/>
      <c r="EA999" s="56"/>
      <c r="EB999" s="56"/>
      <c r="EC999" s="56"/>
      <c r="ED999" s="56"/>
      <c r="EE999" s="56"/>
      <c r="EF999" s="56"/>
      <c r="EG999" s="56"/>
      <c r="EH999" s="56"/>
      <c r="EI999" s="56"/>
      <c r="EJ999" s="56"/>
      <c r="EK999" s="56"/>
      <c r="EL999" s="56"/>
      <c r="EM999" s="56"/>
      <c r="EN999" s="56"/>
      <c r="EO999" s="56"/>
      <c r="EP999" s="56"/>
      <c r="EQ999" s="56"/>
      <c r="ER999" s="56"/>
      <c r="ES999" s="56"/>
      <c r="ET999" s="56"/>
      <c r="EU999" s="56"/>
      <c r="EV999" s="56"/>
      <c r="EW999" s="56"/>
      <c r="EX999" s="56"/>
      <c r="EY999" s="56"/>
      <c r="EZ999" s="56"/>
      <c r="FA999" s="56"/>
      <c r="FB999" s="56"/>
      <c r="FC999" s="56"/>
      <c r="FD999" s="56"/>
      <c r="FE999" s="56"/>
      <c r="FF999" s="56"/>
      <c r="FG999" s="56"/>
      <c r="FH999" s="56"/>
      <c r="FI999" s="56"/>
      <c r="FJ999" s="56"/>
      <c r="FK999" s="56"/>
      <c r="FL999" s="56"/>
      <c r="FM999" s="56"/>
      <c r="FN999" s="56"/>
      <c r="FO999" s="56"/>
      <c r="FP999" s="56"/>
      <c r="FQ999" s="56"/>
      <c r="FR999" s="56"/>
      <c r="FS999" s="56"/>
      <c r="FT999" s="56"/>
      <c r="FU999" s="56"/>
      <c r="FV999" s="56"/>
      <c r="FW999" s="56"/>
      <c r="FX999" s="56"/>
      <c r="FY999" s="56"/>
      <c r="FZ999" s="56"/>
      <c r="GA999" s="56"/>
      <c r="GB999" s="56"/>
      <c r="GC999" s="56"/>
      <c r="GD999" s="56"/>
      <c r="GE999" s="56"/>
      <c r="GF999" s="56"/>
      <c r="GG999" s="56"/>
      <c r="GH999" s="56"/>
      <c r="GI999" s="56"/>
      <c r="GJ999" s="56"/>
      <c r="GK999" s="56"/>
      <c r="GL999" s="56"/>
      <c r="GM999" s="56"/>
      <c r="GN999" s="56"/>
      <c r="GO999" s="56"/>
      <c r="GP999" s="56"/>
      <c r="GQ999" s="56"/>
      <c r="GR999" s="56"/>
      <c r="GS999" s="56"/>
      <c r="GT999" s="56"/>
      <c r="GU999" s="56"/>
      <c r="GV999" s="56"/>
      <c r="GW999" s="56"/>
      <c r="GX999" s="56"/>
      <c r="GY999" s="56"/>
      <c r="GZ999" s="56"/>
      <c r="HA999" s="56"/>
      <c r="HB999" s="56"/>
      <c r="HC999" s="56"/>
      <c r="HD999" s="56"/>
      <c r="HE999" s="56"/>
      <c r="HF999" s="56"/>
      <c r="HG999" s="56"/>
      <c r="HH999" s="56"/>
      <c r="HI999" s="56"/>
      <c r="HJ999" s="56"/>
      <c r="HK999" s="56"/>
      <c r="HL999" s="56"/>
      <c r="HM999" s="56"/>
      <c r="HN999" s="56"/>
      <c r="HO999" s="56"/>
      <c r="HP999" s="56"/>
      <c r="HQ999" s="56"/>
      <c r="HR999" s="56"/>
      <c r="HS999" s="56"/>
      <c r="HT999" s="56"/>
      <c r="HU999" s="56"/>
      <c r="HV999" s="56"/>
      <c r="HW999" s="56"/>
      <c r="HX999" s="56"/>
      <c r="HY999" s="56"/>
      <c r="HZ999" s="56"/>
      <c r="IA999" s="56"/>
      <c r="IB999" s="56"/>
      <c r="IC999" s="56"/>
      <c r="ID999" s="56"/>
      <c r="IE999" s="56"/>
      <c r="IF999" s="56"/>
      <c r="IG999" s="56"/>
      <c r="IH999" s="56"/>
      <c r="II999" s="56"/>
    </row>
    <row r="1000" spans="3:243" x14ac:dyDescent="0.25">
      <c r="C1000" s="56"/>
      <c r="D1000" s="56"/>
      <c r="E1000" s="56"/>
      <c r="F1000" s="354"/>
      <c r="G1000" s="354"/>
      <c r="H1000" s="56"/>
      <c r="I1000" s="56"/>
      <c r="J1000" s="56"/>
      <c r="K1000" s="56"/>
      <c r="L1000" s="56"/>
      <c r="M1000" s="598"/>
      <c r="N1000" s="56"/>
      <c r="O1000" s="56"/>
      <c r="AW1000" s="56"/>
      <c r="AX1000" s="56"/>
      <c r="AY1000" s="56"/>
      <c r="AZ1000" s="56"/>
      <c r="BA1000" s="56"/>
      <c r="BB1000" s="56"/>
      <c r="BC1000" s="56"/>
      <c r="BD1000" s="56"/>
      <c r="BE1000" s="56"/>
      <c r="BF1000" s="56"/>
      <c r="BG1000" s="56"/>
      <c r="BH1000" s="56"/>
      <c r="BI1000" s="56"/>
      <c r="BJ1000" s="56"/>
      <c r="BK1000" s="56"/>
      <c r="BL1000" s="56"/>
      <c r="BM1000" s="56"/>
      <c r="BN1000" s="56"/>
      <c r="BO1000" s="56"/>
      <c r="BP1000" s="56"/>
      <c r="BQ1000" s="56"/>
      <c r="BR1000" s="56"/>
      <c r="BS1000" s="56"/>
      <c r="BT1000" s="56"/>
      <c r="BU1000" s="56"/>
      <c r="BV1000" s="56"/>
      <c r="BW1000" s="56"/>
      <c r="BX1000" s="56"/>
      <c r="BY1000" s="56"/>
      <c r="BZ1000" s="56"/>
      <c r="CA1000" s="56"/>
      <c r="CB1000" s="56"/>
      <c r="CC1000" s="56"/>
      <c r="CD1000" s="56"/>
      <c r="CE1000" s="56"/>
      <c r="CF1000" s="56"/>
      <c r="CG1000" s="56"/>
      <c r="CH1000" s="56"/>
      <c r="CI1000" s="56"/>
      <c r="CJ1000" s="56"/>
      <c r="CK1000" s="56"/>
      <c r="CL1000" s="56"/>
      <c r="CM1000" s="56"/>
      <c r="CN1000" s="56"/>
      <c r="CO1000" s="56"/>
      <c r="CP1000" s="56"/>
      <c r="CQ1000" s="56"/>
      <c r="CR1000" s="56"/>
      <c r="CS1000" s="56"/>
      <c r="CT1000" s="56"/>
      <c r="CU1000" s="56"/>
      <c r="CV1000" s="56"/>
      <c r="CW1000" s="56"/>
      <c r="CX1000" s="56"/>
      <c r="CY1000" s="56"/>
      <c r="CZ1000" s="56"/>
      <c r="DA1000" s="56"/>
      <c r="DB1000" s="56"/>
      <c r="DC1000" s="56"/>
      <c r="DD1000" s="56"/>
      <c r="DE1000" s="56"/>
      <c r="DF1000" s="56"/>
      <c r="DG1000" s="56"/>
      <c r="DH1000" s="56"/>
      <c r="DI1000" s="56"/>
      <c r="DJ1000" s="56"/>
      <c r="DK1000" s="56"/>
      <c r="DL1000" s="56"/>
      <c r="DM1000" s="56"/>
      <c r="DN1000" s="56"/>
      <c r="DO1000" s="56"/>
      <c r="DP1000" s="56"/>
      <c r="DQ1000" s="56"/>
      <c r="DR1000" s="56"/>
      <c r="DS1000" s="56"/>
      <c r="DT1000" s="56"/>
      <c r="DU1000" s="56"/>
      <c r="DV1000" s="56"/>
      <c r="DW1000" s="56"/>
      <c r="DX1000" s="56"/>
      <c r="DY1000" s="56"/>
      <c r="DZ1000" s="56"/>
      <c r="EA1000" s="56"/>
      <c r="EB1000" s="56"/>
      <c r="EC1000" s="56"/>
      <c r="ED1000" s="56"/>
      <c r="EE1000" s="56"/>
      <c r="EF1000" s="56"/>
      <c r="EG1000" s="56"/>
      <c r="EH1000" s="56"/>
      <c r="EI1000" s="56"/>
      <c r="EJ1000" s="56"/>
      <c r="EK1000" s="56"/>
      <c r="EL1000" s="56"/>
      <c r="EM1000" s="56"/>
      <c r="EN1000" s="56"/>
      <c r="EO1000" s="56"/>
      <c r="EP1000" s="56"/>
      <c r="EQ1000" s="56"/>
      <c r="ER1000" s="56"/>
      <c r="ES1000" s="56"/>
      <c r="ET1000" s="56"/>
      <c r="EU1000" s="56"/>
      <c r="EV1000" s="56"/>
      <c r="EW1000" s="56"/>
      <c r="EX1000" s="56"/>
      <c r="EY1000" s="56"/>
      <c r="EZ1000" s="56"/>
      <c r="FA1000" s="56"/>
      <c r="FB1000" s="56"/>
      <c r="FC1000" s="56"/>
      <c r="FD1000" s="56"/>
      <c r="FE1000" s="56"/>
      <c r="FF1000" s="56"/>
      <c r="FG1000" s="56"/>
      <c r="FH1000" s="56"/>
      <c r="FI1000" s="56"/>
      <c r="FJ1000" s="56"/>
      <c r="FK1000" s="56"/>
      <c r="FL1000" s="56"/>
      <c r="FM1000" s="56"/>
      <c r="FN1000" s="56"/>
      <c r="FO1000" s="56"/>
      <c r="FP1000" s="56"/>
      <c r="FQ1000" s="56"/>
      <c r="FR1000" s="56"/>
      <c r="FS1000" s="56"/>
      <c r="FT1000" s="56"/>
      <c r="FU1000" s="56"/>
      <c r="FV1000" s="56"/>
      <c r="FW1000" s="56"/>
      <c r="FX1000" s="56"/>
      <c r="FY1000" s="56"/>
      <c r="FZ1000" s="56"/>
      <c r="GA1000" s="56"/>
      <c r="GB1000" s="56"/>
      <c r="GC1000" s="56"/>
      <c r="GD1000" s="56"/>
      <c r="GE1000" s="56"/>
      <c r="GF1000" s="56"/>
      <c r="GG1000" s="56"/>
      <c r="GH1000" s="56"/>
      <c r="GI1000" s="56"/>
      <c r="GJ1000" s="56"/>
      <c r="GK1000" s="56"/>
      <c r="GL1000" s="56"/>
      <c r="GM1000" s="56"/>
      <c r="GN1000" s="56"/>
      <c r="GO1000" s="56"/>
      <c r="GP1000" s="56"/>
      <c r="GQ1000" s="56"/>
      <c r="GR1000" s="56"/>
      <c r="GS1000" s="56"/>
      <c r="GT1000" s="56"/>
      <c r="GU1000" s="56"/>
      <c r="GV1000" s="56"/>
      <c r="GW1000" s="56"/>
      <c r="GX1000" s="56"/>
      <c r="GY1000" s="56"/>
      <c r="GZ1000" s="56"/>
      <c r="HA1000" s="56"/>
      <c r="HB1000" s="56"/>
      <c r="HC1000" s="56"/>
      <c r="HD1000" s="56"/>
      <c r="HE1000" s="56"/>
      <c r="HF1000" s="56"/>
      <c r="HG1000" s="56"/>
      <c r="HH1000" s="56"/>
      <c r="HI1000" s="56"/>
      <c r="HJ1000" s="56"/>
      <c r="HK1000" s="56"/>
      <c r="HL1000" s="56"/>
      <c r="HM1000" s="56"/>
      <c r="HN1000" s="56"/>
      <c r="HO1000" s="56"/>
      <c r="HP1000" s="56"/>
      <c r="HQ1000" s="56"/>
      <c r="HR1000" s="56"/>
      <c r="HS1000" s="56"/>
      <c r="HT1000" s="56"/>
      <c r="HU1000" s="56"/>
      <c r="HV1000" s="56"/>
      <c r="HW1000" s="56"/>
      <c r="HX1000" s="56"/>
      <c r="HY1000" s="56"/>
      <c r="HZ1000" s="56"/>
      <c r="IA1000" s="56"/>
      <c r="IB1000" s="56"/>
      <c r="IC1000" s="56"/>
      <c r="ID1000" s="56"/>
      <c r="IE1000" s="56"/>
      <c r="IF1000" s="56"/>
      <c r="IG1000" s="56"/>
      <c r="IH1000" s="56"/>
      <c r="II1000" s="56"/>
    </row>
    <row r="1001" spans="3:243" x14ac:dyDescent="0.25">
      <c r="C1001" s="56"/>
      <c r="D1001" s="56"/>
      <c r="E1001" s="56"/>
      <c r="F1001" s="354"/>
      <c r="G1001" s="354"/>
      <c r="H1001" s="56"/>
      <c r="I1001" s="56"/>
      <c r="J1001" s="56"/>
      <c r="K1001" s="56"/>
      <c r="L1001" s="56"/>
      <c r="M1001" s="598"/>
      <c r="N1001" s="56"/>
      <c r="O1001" s="56"/>
      <c r="AW1001" s="56"/>
      <c r="AX1001" s="56"/>
      <c r="AY1001" s="56"/>
      <c r="AZ1001" s="56"/>
      <c r="BA1001" s="56"/>
      <c r="BB1001" s="56"/>
      <c r="BC1001" s="56"/>
      <c r="BD1001" s="56"/>
      <c r="BE1001" s="56"/>
      <c r="BF1001" s="56"/>
      <c r="BG1001" s="56"/>
      <c r="BH1001" s="56"/>
      <c r="BI1001" s="56"/>
      <c r="BJ1001" s="56"/>
      <c r="BK1001" s="56"/>
      <c r="BL1001" s="56"/>
      <c r="BM1001" s="56"/>
      <c r="BN1001" s="56"/>
      <c r="BO1001" s="56"/>
      <c r="BP1001" s="56"/>
      <c r="BQ1001" s="56"/>
      <c r="BR1001" s="56"/>
      <c r="BS1001" s="56"/>
      <c r="BT1001" s="56"/>
      <c r="BU1001" s="56"/>
      <c r="BV1001" s="56"/>
      <c r="BW1001" s="56"/>
      <c r="BX1001" s="56"/>
      <c r="BY1001" s="56"/>
      <c r="BZ1001" s="56"/>
      <c r="CA1001" s="56"/>
      <c r="CB1001" s="56"/>
      <c r="CC1001" s="56"/>
      <c r="CD1001" s="56"/>
      <c r="CE1001" s="56"/>
      <c r="CF1001" s="56"/>
      <c r="CG1001" s="56"/>
      <c r="CH1001" s="56"/>
      <c r="CI1001" s="56"/>
      <c r="CJ1001" s="56"/>
      <c r="CK1001" s="56"/>
      <c r="CL1001" s="56"/>
      <c r="CM1001" s="56"/>
      <c r="CN1001" s="56"/>
      <c r="CO1001" s="56"/>
      <c r="CP1001" s="56"/>
      <c r="CQ1001" s="56"/>
      <c r="CR1001" s="56"/>
      <c r="CS1001" s="56"/>
      <c r="CT1001" s="56"/>
      <c r="CU1001" s="56"/>
      <c r="CV1001" s="56"/>
      <c r="CW1001" s="56"/>
      <c r="CX1001" s="56"/>
      <c r="CY1001" s="56"/>
      <c r="CZ1001" s="56"/>
      <c r="DA1001" s="56"/>
      <c r="DB1001" s="56"/>
      <c r="DC1001" s="56"/>
      <c r="DD1001" s="56"/>
      <c r="DE1001" s="56"/>
      <c r="DF1001" s="56"/>
      <c r="DG1001" s="56"/>
      <c r="DH1001" s="56"/>
      <c r="DI1001" s="56"/>
      <c r="DJ1001" s="56"/>
      <c r="DK1001" s="56"/>
      <c r="DL1001" s="56"/>
      <c r="DM1001" s="56"/>
      <c r="DN1001" s="56"/>
      <c r="DO1001" s="56"/>
      <c r="DP1001" s="56"/>
      <c r="DQ1001" s="56"/>
      <c r="DR1001" s="56"/>
      <c r="DS1001" s="56"/>
      <c r="DT1001" s="56"/>
      <c r="DU1001" s="56"/>
      <c r="DV1001" s="56"/>
      <c r="DW1001" s="56"/>
      <c r="DX1001" s="56"/>
      <c r="DY1001" s="56"/>
      <c r="DZ1001" s="56"/>
      <c r="EA1001" s="56"/>
      <c r="EB1001" s="56"/>
      <c r="EC1001" s="56"/>
      <c r="ED1001" s="56"/>
      <c r="EE1001" s="56"/>
      <c r="EF1001" s="56"/>
      <c r="EG1001" s="56"/>
      <c r="EH1001" s="56"/>
      <c r="EI1001" s="56"/>
      <c r="EJ1001" s="56"/>
      <c r="EK1001" s="56"/>
      <c r="EL1001" s="56"/>
      <c r="EM1001" s="56"/>
      <c r="EN1001" s="56"/>
      <c r="EO1001" s="56"/>
      <c r="EP1001" s="56"/>
      <c r="EQ1001" s="56"/>
      <c r="ER1001" s="56"/>
      <c r="ES1001" s="56"/>
      <c r="ET1001" s="56"/>
      <c r="EU1001" s="56"/>
      <c r="EV1001" s="56"/>
      <c r="EW1001" s="56"/>
      <c r="EX1001" s="56"/>
      <c r="EY1001" s="56"/>
      <c r="EZ1001" s="56"/>
      <c r="FA1001" s="56"/>
      <c r="FB1001" s="56"/>
      <c r="FC1001" s="56"/>
      <c r="FD1001" s="56"/>
      <c r="FE1001" s="56"/>
      <c r="FF1001" s="56"/>
      <c r="FG1001" s="56"/>
      <c r="FH1001" s="56"/>
      <c r="FI1001" s="56"/>
      <c r="FJ1001" s="56"/>
      <c r="FK1001" s="56"/>
      <c r="FL1001" s="56"/>
      <c r="FM1001" s="56"/>
      <c r="FN1001" s="56"/>
      <c r="FO1001" s="56"/>
      <c r="FP1001" s="56"/>
      <c r="FQ1001" s="56"/>
      <c r="FR1001" s="56"/>
      <c r="FS1001" s="56"/>
      <c r="FT1001" s="56"/>
      <c r="FU1001" s="56"/>
      <c r="FV1001" s="56"/>
      <c r="FW1001" s="56"/>
      <c r="FX1001" s="56"/>
      <c r="FY1001" s="56"/>
      <c r="FZ1001" s="56"/>
      <c r="GA1001" s="56"/>
      <c r="GB1001" s="56"/>
      <c r="GC1001" s="56"/>
      <c r="GD1001" s="56"/>
      <c r="GE1001" s="56"/>
      <c r="GF1001" s="56"/>
      <c r="GG1001" s="56"/>
      <c r="GH1001" s="56"/>
      <c r="GI1001" s="56"/>
      <c r="GJ1001" s="56"/>
      <c r="GK1001" s="56"/>
      <c r="GL1001" s="56"/>
      <c r="GM1001" s="56"/>
      <c r="GN1001" s="56"/>
      <c r="GO1001" s="56"/>
      <c r="GP1001" s="56"/>
      <c r="GQ1001" s="56"/>
      <c r="GR1001" s="56"/>
      <c r="GS1001" s="56"/>
      <c r="GT1001" s="56"/>
      <c r="GU1001" s="56"/>
      <c r="GV1001" s="56"/>
      <c r="GW1001" s="56"/>
      <c r="GX1001" s="56"/>
      <c r="GY1001" s="56"/>
      <c r="GZ1001" s="56"/>
      <c r="HA1001" s="56"/>
      <c r="HB1001" s="56"/>
      <c r="HC1001" s="56"/>
      <c r="HD1001" s="56"/>
      <c r="HE1001" s="56"/>
      <c r="HF1001" s="56"/>
      <c r="HG1001" s="56"/>
      <c r="HH1001" s="56"/>
      <c r="HI1001" s="56"/>
      <c r="HJ1001" s="56"/>
      <c r="HK1001" s="56"/>
      <c r="HL1001" s="56"/>
      <c r="HM1001" s="56"/>
      <c r="HN1001" s="56"/>
      <c r="HO1001" s="56"/>
      <c r="HP1001" s="56"/>
      <c r="HQ1001" s="56"/>
      <c r="HR1001" s="56"/>
      <c r="HS1001" s="56"/>
      <c r="HT1001" s="56"/>
      <c r="HU1001" s="56"/>
      <c r="HV1001" s="56"/>
      <c r="HW1001" s="56"/>
      <c r="HX1001" s="56"/>
      <c r="HY1001" s="56"/>
      <c r="HZ1001" s="56"/>
      <c r="IA1001" s="56"/>
      <c r="IB1001" s="56"/>
      <c r="IC1001" s="56"/>
      <c r="ID1001" s="56"/>
      <c r="IE1001" s="56"/>
      <c r="IF1001" s="56"/>
      <c r="IG1001" s="56"/>
      <c r="IH1001" s="56"/>
      <c r="II1001" s="56"/>
    </row>
    <row r="1002" spans="3:243" x14ac:dyDescent="0.25">
      <c r="C1002" s="56"/>
      <c r="D1002" s="56"/>
      <c r="E1002" s="56"/>
      <c r="F1002" s="354"/>
      <c r="G1002" s="354"/>
      <c r="H1002" s="56"/>
      <c r="I1002" s="56"/>
      <c r="J1002" s="56"/>
      <c r="K1002" s="56"/>
      <c r="L1002" s="56"/>
      <c r="M1002" s="598"/>
      <c r="N1002" s="56"/>
      <c r="O1002" s="56"/>
      <c r="AW1002" s="56"/>
      <c r="AX1002" s="56"/>
      <c r="AY1002" s="56"/>
      <c r="AZ1002" s="56"/>
      <c r="BA1002" s="56"/>
      <c r="BB1002" s="56"/>
      <c r="BC1002" s="56"/>
      <c r="BD1002" s="56"/>
      <c r="BE1002" s="56"/>
      <c r="BF1002" s="56"/>
      <c r="BG1002" s="56"/>
      <c r="BH1002" s="56"/>
      <c r="BI1002" s="56"/>
      <c r="BJ1002" s="56"/>
      <c r="BK1002" s="56"/>
      <c r="BL1002" s="56"/>
      <c r="BM1002" s="56"/>
      <c r="BN1002" s="56"/>
      <c r="BO1002" s="56"/>
      <c r="BP1002" s="56"/>
      <c r="BQ1002" s="56"/>
      <c r="BR1002" s="56"/>
      <c r="BS1002" s="56"/>
      <c r="BT1002" s="56"/>
      <c r="BU1002" s="56"/>
      <c r="BV1002" s="56"/>
      <c r="BW1002" s="56"/>
      <c r="BX1002" s="56"/>
      <c r="BY1002" s="56"/>
      <c r="BZ1002" s="56"/>
      <c r="CA1002" s="56"/>
      <c r="CB1002" s="56"/>
      <c r="CC1002" s="56"/>
      <c r="CD1002" s="56"/>
      <c r="CE1002" s="56"/>
      <c r="CF1002" s="56"/>
      <c r="CG1002" s="56"/>
      <c r="CH1002" s="56"/>
      <c r="CI1002" s="56"/>
      <c r="CJ1002" s="56"/>
      <c r="CK1002" s="56"/>
      <c r="CL1002" s="56"/>
      <c r="CM1002" s="56"/>
      <c r="CN1002" s="56"/>
      <c r="CO1002" s="56"/>
      <c r="CP1002" s="56"/>
      <c r="CQ1002" s="56"/>
      <c r="CR1002" s="56"/>
      <c r="CS1002" s="56"/>
      <c r="CT1002" s="56"/>
      <c r="CU1002" s="56"/>
      <c r="CV1002" s="56"/>
      <c r="CW1002" s="56"/>
      <c r="CX1002" s="56"/>
      <c r="CY1002" s="56"/>
      <c r="CZ1002" s="56"/>
      <c r="DA1002" s="56"/>
      <c r="DB1002" s="56"/>
      <c r="DC1002" s="56"/>
      <c r="DD1002" s="56"/>
      <c r="DE1002" s="56"/>
      <c r="DF1002" s="56"/>
      <c r="DG1002" s="56"/>
      <c r="DH1002" s="56"/>
      <c r="DI1002" s="56"/>
      <c r="DJ1002" s="56"/>
      <c r="DK1002" s="56"/>
      <c r="DL1002" s="56"/>
      <c r="DM1002" s="56"/>
      <c r="DN1002" s="56"/>
      <c r="DO1002" s="56"/>
      <c r="DP1002" s="56"/>
      <c r="DQ1002" s="56"/>
      <c r="DR1002" s="56"/>
      <c r="DS1002" s="56"/>
      <c r="DT1002" s="56"/>
      <c r="DU1002" s="56"/>
      <c r="DV1002" s="56"/>
      <c r="DW1002" s="56"/>
      <c r="DX1002" s="56"/>
      <c r="DY1002" s="56"/>
      <c r="DZ1002" s="56"/>
      <c r="EA1002" s="56"/>
      <c r="EB1002" s="56"/>
      <c r="EC1002" s="56"/>
      <c r="ED1002" s="56"/>
      <c r="EE1002" s="56"/>
      <c r="EF1002" s="56"/>
      <c r="EG1002" s="56"/>
      <c r="EH1002" s="56"/>
      <c r="EI1002" s="56"/>
      <c r="EJ1002" s="56"/>
      <c r="EK1002" s="56"/>
      <c r="EL1002" s="56"/>
      <c r="EM1002" s="56"/>
      <c r="EN1002" s="56"/>
      <c r="EO1002" s="56"/>
      <c r="EP1002" s="56"/>
      <c r="EQ1002" s="56"/>
      <c r="ER1002" s="56"/>
      <c r="ES1002" s="56"/>
      <c r="ET1002" s="56"/>
      <c r="EU1002" s="56"/>
      <c r="EV1002" s="56"/>
      <c r="EW1002" s="56"/>
      <c r="EX1002" s="56"/>
      <c r="EY1002" s="56"/>
      <c r="EZ1002" s="56"/>
      <c r="FA1002" s="56"/>
      <c r="FB1002" s="56"/>
      <c r="FC1002" s="56"/>
      <c r="FD1002" s="56"/>
      <c r="FE1002" s="56"/>
      <c r="FF1002" s="56"/>
      <c r="FG1002" s="56"/>
      <c r="FH1002" s="56"/>
      <c r="FI1002" s="56"/>
      <c r="FJ1002" s="56"/>
      <c r="FK1002" s="56"/>
      <c r="FL1002" s="56"/>
      <c r="FM1002" s="56"/>
      <c r="FN1002" s="56"/>
      <c r="FO1002" s="56"/>
      <c r="FP1002" s="56"/>
      <c r="FQ1002" s="56"/>
      <c r="FR1002" s="56"/>
      <c r="FS1002" s="56"/>
      <c r="FT1002" s="56"/>
      <c r="FU1002" s="56"/>
      <c r="FV1002" s="56"/>
      <c r="FW1002" s="56"/>
      <c r="FX1002" s="56"/>
      <c r="FY1002" s="56"/>
      <c r="FZ1002" s="56"/>
      <c r="GA1002" s="56"/>
      <c r="GB1002" s="56"/>
      <c r="GC1002" s="56"/>
      <c r="GD1002" s="56"/>
      <c r="GE1002" s="56"/>
      <c r="GF1002" s="56"/>
      <c r="GG1002" s="56"/>
      <c r="GH1002" s="56"/>
      <c r="GI1002" s="56"/>
      <c r="GJ1002" s="56"/>
      <c r="GK1002" s="56"/>
      <c r="GL1002" s="56"/>
      <c r="GM1002" s="56"/>
      <c r="GN1002" s="56"/>
      <c r="GO1002" s="56"/>
      <c r="GP1002" s="56"/>
      <c r="GQ1002" s="56"/>
      <c r="GR1002" s="56"/>
      <c r="GS1002" s="56"/>
      <c r="GT1002" s="56"/>
      <c r="GU1002" s="56"/>
      <c r="GV1002" s="56"/>
      <c r="GW1002" s="56"/>
      <c r="GX1002" s="56"/>
      <c r="GY1002" s="56"/>
      <c r="GZ1002" s="56"/>
      <c r="HA1002" s="56"/>
      <c r="HB1002" s="56"/>
      <c r="HC1002" s="56"/>
      <c r="HD1002" s="56"/>
      <c r="HE1002" s="56"/>
      <c r="HF1002" s="56"/>
      <c r="HG1002" s="56"/>
      <c r="HH1002" s="56"/>
      <c r="HI1002" s="56"/>
      <c r="HJ1002" s="56"/>
      <c r="HK1002" s="56"/>
      <c r="HL1002" s="56"/>
      <c r="HM1002" s="56"/>
      <c r="HN1002" s="56"/>
      <c r="HO1002" s="56"/>
      <c r="HP1002" s="56"/>
      <c r="HQ1002" s="56"/>
      <c r="HR1002" s="56"/>
      <c r="HS1002" s="56"/>
      <c r="HT1002" s="56"/>
      <c r="HU1002" s="56"/>
      <c r="HV1002" s="56"/>
      <c r="HW1002" s="56"/>
      <c r="HX1002" s="56"/>
      <c r="HY1002" s="56"/>
      <c r="HZ1002" s="56"/>
      <c r="IA1002" s="56"/>
      <c r="IB1002" s="56"/>
      <c r="IC1002" s="56"/>
      <c r="ID1002" s="56"/>
      <c r="IE1002" s="56"/>
      <c r="IF1002" s="56"/>
      <c r="IG1002" s="56"/>
      <c r="IH1002" s="56"/>
      <c r="II1002" s="56"/>
    </row>
    <row r="1003" spans="3:243" x14ac:dyDescent="0.25">
      <c r="C1003" s="56"/>
      <c r="D1003" s="56"/>
      <c r="E1003" s="56"/>
      <c r="F1003" s="354"/>
      <c r="G1003" s="354"/>
      <c r="H1003" s="56"/>
      <c r="I1003" s="56"/>
      <c r="J1003" s="56"/>
      <c r="K1003" s="56"/>
      <c r="L1003" s="56"/>
      <c r="M1003" s="598"/>
      <c r="N1003" s="56"/>
      <c r="O1003" s="56"/>
      <c r="AW1003" s="56"/>
      <c r="AX1003" s="56"/>
      <c r="AY1003" s="56"/>
      <c r="AZ1003" s="56"/>
      <c r="BA1003" s="56"/>
      <c r="BB1003" s="56"/>
      <c r="BC1003" s="56"/>
      <c r="BD1003" s="56"/>
      <c r="BE1003" s="56"/>
      <c r="BF1003" s="56"/>
      <c r="BG1003" s="56"/>
      <c r="BH1003" s="56"/>
      <c r="BI1003" s="56"/>
      <c r="BJ1003" s="56"/>
      <c r="BK1003" s="56"/>
      <c r="BL1003" s="56"/>
      <c r="BM1003" s="56"/>
      <c r="BN1003" s="56"/>
      <c r="BO1003" s="56"/>
      <c r="BP1003" s="56"/>
      <c r="BQ1003" s="56"/>
      <c r="BR1003" s="56"/>
      <c r="BS1003" s="56"/>
      <c r="BT1003" s="56"/>
      <c r="BU1003" s="56"/>
      <c r="BV1003" s="56"/>
      <c r="BW1003" s="56"/>
      <c r="BX1003" s="56"/>
      <c r="BY1003" s="56"/>
      <c r="BZ1003" s="56"/>
      <c r="CA1003" s="56"/>
      <c r="CB1003" s="56"/>
      <c r="CC1003" s="56"/>
      <c r="CD1003" s="56"/>
      <c r="CE1003" s="56"/>
      <c r="CF1003" s="56"/>
      <c r="CG1003" s="56"/>
      <c r="CH1003" s="56"/>
      <c r="CI1003" s="56"/>
      <c r="CJ1003" s="56"/>
      <c r="CK1003" s="56"/>
      <c r="CL1003" s="56"/>
      <c r="CM1003" s="56"/>
      <c r="CN1003" s="56"/>
      <c r="CO1003" s="56"/>
      <c r="CP1003" s="56"/>
      <c r="CQ1003" s="56"/>
      <c r="CR1003" s="56"/>
      <c r="CS1003" s="56"/>
      <c r="CT1003" s="56"/>
      <c r="CU1003" s="56"/>
      <c r="CV1003" s="56"/>
      <c r="CW1003" s="56"/>
      <c r="CX1003" s="56"/>
      <c r="CY1003" s="56"/>
      <c r="CZ1003" s="56"/>
      <c r="DA1003" s="56"/>
      <c r="DB1003" s="56"/>
      <c r="DC1003" s="56"/>
      <c r="DD1003" s="56"/>
      <c r="DE1003" s="56"/>
      <c r="DF1003" s="56"/>
      <c r="DG1003" s="56"/>
      <c r="DH1003" s="56"/>
      <c r="DI1003" s="56"/>
      <c r="DJ1003" s="56"/>
      <c r="DK1003" s="56"/>
      <c r="DL1003" s="56"/>
      <c r="DM1003" s="56"/>
      <c r="DN1003" s="56"/>
      <c r="DO1003" s="56"/>
      <c r="DP1003" s="56"/>
      <c r="DQ1003" s="56"/>
      <c r="DR1003" s="56"/>
      <c r="DS1003" s="56"/>
      <c r="DT1003" s="56"/>
      <c r="DU1003" s="56"/>
      <c r="DV1003" s="56"/>
      <c r="DW1003" s="56"/>
      <c r="DX1003" s="56"/>
      <c r="DY1003" s="56"/>
      <c r="DZ1003" s="56"/>
      <c r="EA1003" s="56"/>
      <c r="EB1003" s="56"/>
      <c r="EC1003" s="56"/>
      <c r="ED1003" s="56"/>
      <c r="EE1003" s="56"/>
      <c r="EF1003" s="56"/>
      <c r="EG1003" s="56"/>
      <c r="EH1003" s="56"/>
      <c r="EI1003" s="56"/>
      <c r="EJ1003" s="56"/>
      <c r="EK1003" s="56"/>
      <c r="EL1003" s="56"/>
      <c r="EM1003" s="56"/>
      <c r="EN1003" s="56"/>
      <c r="EO1003" s="56"/>
      <c r="EP1003" s="56"/>
      <c r="EQ1003" s="56"/>
      <c r="ER1003" s="56"/>
      <c r="ES1003" s="56"/>
      <c r="ET1003" s="56"/>
      <c r="EU1003" s="56"/>
      <c r="EV1003" s="56"/>
      <c r="EW1003" s="56"/>
      <c r="EX1003" s="56"/>
      <c r="EY1003" s="56"/>
      <c r="EZ1003" s="56"/>
      <c r="FA1003" s="56"/>
      <c r="FB1003" s="56"/>
      <c r="FC1003" s="56"/>
      <c r="FD1003" s="56"/>
      <c r="FE1003" s="56"/>
      <c r="FF1003" s="56"/>
      <c r="FG1003" s="56"/>
      <c r="FH1003" s="56"/>
      <c r="FI1003" s="56"/>
      <c r="FJ1003" s="56"/>
      <c r="FK1003" s="56"/>
      <c r="FL1003" s="56"/>
      <c r="FM1003" s="56"/>
      <c r="FN1003" s="56"/>
      <c r="FO1003" s="56"/>
      <c r="FP1003" s="56"/>
      <c r="FQ1003" s="56"/>
      <c r="FR1003" s="56"/>
      <c r="FS1003" s="56"/>
      <c r="FT1003" s="56"/>
      <c r="FU1003" s="56"/>
      <c r="FV1003" s="56"/>
      <c r="FW1003" s="56"/>
      <c r="FX1003" s="56"/>
      <c r="FY1003" s="56"/>
      <c r="FZ1003" s="56"/>
      <c r="GA1003" s="56"/>
      <c r="GB1003" s="56"/>
      <c r="GC1003" s="56"/>
      <c r="GD1003" s="56"/>
      <c r="GE1003" s="56"/>
      <c r="GF1003" s="56"/>
      <c r="GG1003" s="56"/>
      <c r="GH1003" s="56"/>
      <c r="GI1003" s="56"/>
      <c r="GJ1003" s="56"/>
      <c r="GK1003" s="56"/>
      <c r="GL1003" s="56"/>
      <c r="GM1003" s="56"/>
      <c r="GN1003" s="56"/>
      <c r="GO1003" s="56"/>
      <c r="GP1003" s="56"/>
      <c r="GQ1003" s="56"/>
      <c r="GR1003" s="56"/>
      <c r="GS1003" s="56"/>
      <c r="GT1003" s="56"/>
      <c r="GU1003" s="56"/>
      <c r="GV1003" s="56"/>
      <c r="GW1003" s="56"/>
      <c r="GX1003" s="56"/>
      <c r="GY1003" s="56"/>
      <c r="GZ1003" s="56"/>
      <c r="HA1003" s="56"/>
      <c r="HB1003" s="56"/>
      <c r="HC1003" s="56"/>
      <c r="HD1003" s="56"/>
      <c r="HE1003" s="56"/>
      <c r="HF1003" s="56"/>
      <c r="HG1003" s="56"/>
      <c r="HH1003" s="56"/>
      <c r="HI1003" s="56"/>
      <c r="HJ1003" s="56"/>
      <c r="HK1003" s="56"/>
      <c r="HL1003" s="56"/>
      <c r="HM1003" s="56"/>
      <c r="HN1003" s="56"/>
      <c r="HO1003" s="56"/>
      <c r="HP1003" s="56"/>
      <c r="HQ1003" s="56"/>
      <c r="HR1003" s="56"/>
      <c r="HS1003" s="56"/>
      <c r="HT1003" s="56"/>
      <c r="HU1003" s="56"/>
      <c r="HV1003" s="56"/>
      <c r="HW1003" s="56"/>
      <c r="HX1003" s="56"/>
      <c r="HY1003" s="56"/>
      <c r="HZ1003" s="56"/>
      <c r="IA1003" s="56"/>
      <c r="IB1003" s="56"/>
      <c r="IC1003" s="56"/>
      <c r="ID1003" s="56"/>
      <c r="IE1003" s="56"/>
      <c r="IF1003" s="56"/>
      <c r="IG1003" s="56"/>
      <c r="IH1003" s="56"/>
      <c r="II1003" s="56"/>
    </row>
    <row r="1004" spans="3:243" x14ac:dyDescent="0.25">
      <c r="C1004" s="56"/>
      <c r="D1004" s="56"/>
      <c r="E1004" s="56"/>
      <c r="F1004" s="354"/>
      <c r="G1004" s="354"/>
      <c r="H1004" s="56"/>
      <c r="I1004" s="56"/>
      <c r="J1004" s="56"/>
      <c r="K1004" s="56"/>
      <c r="L1004" s="56"/>
      <c r="M1004" s="598"/>
      <c r="N1004" s="56"/>
      <c r="O1004" s="56"/>
      <c r="AW1004" s="56"/>
      <c r="AX1004" s="56"/>
      <c r="AY1004" s="56"/>
      <c r="AZ1004" s="56"/>
      <c r="BA1004" s="56"/>
      <c r="BB1004" s="56"/>
      <c r="BC1004" s="56"/>
      <c r="BD1004" s="56"/>
      <c r="BE1004" s="56"/>
      <c r="BF1004" s="56"/>
      <c r="BG1004" s="56"/>
      <c r="BH1004" s="56"/>
      <c r="BI1004" s="56"/>
      <c r="BJ1004" s="56"/>
      <c r="BK1004" s="56"/>
      <c r="BL1004" s="56"/>
      <c r="BM1004" s="56"/>
      <c r="BN1004" s="56"/>
      <c r="BO1004" s="56"/>
      <c r="BP1004" s="56"/>
      <c r="BQ1004" s="56"/>
      <c r="BR1004" s="56"/>
      <c r="BS1004" s="56"/>
      <c r="BT1004" s="56"/>
      <c r="BU1004" s="56"/>
      <c r="BV1004" s="56"/>
      <c r="BW1004" s="56"/>
      <c r="BX1004" s="56"/>
      <c r="BY1004" s="56"/>
      <c r="BZ1004" s="56"/>
      <c r="CA1004" s="56"/>
      <c r="CB1004" s="56"/>
      <c r="CC1004" s="56"/>
      <c r="CD1004" s="56"/>
      <c r="CE1004" s="56"/>
      <c r="CF1004" s="56"/>
      <c r="CG1004" s="56"/>
      <c r="CH1004" s="56"/>
      <c r="CI1004" s="56"/>
      <c r="CJ1004" s="56"/>
      <c r="CK1004" s="56"/>
      <c r="CL1004" s="56"/>
      <c r="CM1004" s="56"/>
      <c r="CN1004" s="56"/>
      <c r="CO1004" s="56"/>
      <c r="CP1004" s="56"/>
      <c r="CQ1004" s="56"/>
      <c r="CR1004" s="56"/>
      <c r="CS1004" s="56"/>
      <c r="CT1004" s="56"/>
      <c r="CU1004" s="56"/>
      <c r="CV1004" s="56"/>
      <c r="CW1004" s="56"/>
      <c r="CX1004" s="56"/>
      <c r="CY1004" s="56"/>
      <c r="CZ1004" s="56"/>
      <c r="DA1004" s="56"/>
      <c r="DB1004" s="56"/>
      <c r="DC1004" s="56"/>
      <c r="DD1004" s="56"/>
      <c r="DE1004" s="56"/>
      <c r="DF1004" s="56"/>
      <c r="DG1004" s="56"/>
      <c r="DH1004" s="56"/>
      <c r="DI1004" s="56"/>
      <c r="DJ1004" s="56"/>
      <c r="DK1004" s="56"/>
      <c r="DL1004" s="56"/>
      <c r="DM1004" s="56"/>
      <c r="DN1004" s="56"/>
      <c r="DO1004" s="56"/>
      <c r="DP1004" s="56"/>
      <c r="DQ1004" s="56"/>
      <c r="DR1004" s="56"/>
      <c r="DS1004" s="56"/>
      <c r="DT1004" s="56"/>
      <c r="DU1004" s="56"/>
      <c r="DV1004" s="56"/>
      <c r="DW1004" s="56"/>
      <c r="DX1004" s="56"/>
      <c r="DY1004" s="56"/>
      <c r="DZ1004" s="56"/>
      <c r="EA1004" s="56"/>
      <c r="EB1004" s="56"/>
      <c r="EC1004" s="56"/>
      <c r="ED1004" s="56"/>
      <c r="EE1004" s="56"/>
      <c r="EF1004" s="56"/>
      <c r="EG1004" s="56"/>
      <c r="EH1004" s="56"/>
      <c r="EI1004" s="56"/>
      <c r="EJ1004" s="56"/>
      <c r="EK1004" s="56"/>
      <c r="EL1004" s="56"/>
      <c r="EM1004" s="56"/>
      <c r="EN1004" s="56"/>
      <c r="EO1004" s="56"/>
      <c r="EP1004" s="56"/>
      <c r="EQ1004" s="56"/>
      <c r="ER1004" s="56"/>
      <c r="ES1004" s="56"/>
      <c r="ET1004" s="56"/>
      <c r="EU1004" s="56"/>
      <c r="EV1004" s="56"/>
      <c r="EW1004" s="56"/>
      <c r="EX1004" s="56"/>
      <c r="EY1004" s="56"/>
      <c r="EZ1004" s="56"/>
      <c r="FA1004" s="56"/>
      <c r="FB1004" s="56"/>
      <c r="FC1004" s="56"/>
      <c r="FD1004" s="56"/>
      <c r="FE1004" s="56"/>
      <c r="FF1004" s="56"/>
      <c r="FG1004" s="56"/>
      <c r="FH1004" s="56"/>
      <c r="FI1004" s="56"/>
      <c r="FJ1004" s="56"/>
      <c r="FK1004" s="56"/>
      <c r="FL1004" s="56"/>
      <c r="FM1004" s="56"/>
      <c r="FN1004" s="56"/>
      <c r="FO1004" s="56"/>
      <c r="FP1004" s="56"/>
      <c r="FQ1004" s="56"/>
      <c r="FR1004" s="56"/>
      <c r="FS1004" s="56"/>
      <c r="FT1004" s="56"/>
      <c r="FU1004" s="56"/>
      <c r="FV1004" s="56"/>
      <c r="FW1004" s="56"/>
      <c r="FX1004" s="56"/>
      <c r="FY1004" s="56"/>
      <c r="FZ1004" s="56"/>
      <c r="GA1004" s="56"/>
      <c r="GB1004" s="56"/>
      <c r="GC1004" s="56"/>
      <c r="GD1004" s="56"/>
      <c r="GE1004" s="56"/>
      <c r="GF1004" s="56"/>
      <c r="GG1004" s="56"/>
      <c r="GH1004" s="56"/>
      <c r="GI1004" s="56"/>
      <c r="GJ1004" s="56"/>
      <c r="GK1004" s="56"/>
      <c r="GL1004" s="56"/>
      <c r="GM1004" s="56"/>
      <c r="GN1004" s="56"/>
      <c r="GO1004" s="56"/>
      <c r="GP1004" s="56"/>
      <c r="GQ1004" s="56"/>
      <c r="GR1004" s="56"/>
      <c r="GS1004" s="56"/>
      <c r="GT1004" s="56"/>
      <c r="GU1004" s="56"/>
      <c r="GV1004" s="56"/>
      <c r="GW1004" s="56"/>
      <c r="GX1004" s="56"/>
      <c r="GY1004" s="56"/>
      <c r="GZ1004" s="56"/>
      <c r="HA1004" s="56"/>
      <c r="HB1004" s="56"/>
      <c r="HC1004" s="56"/>
      <c r="HD1004" s="56"/>
      <c r="HE1004" s="56"/>
      <c r="HF1004" s="56"/>
      <c r="HG1004" s="56"/>
      <c r="HH1004" s="56"/>
      <c r="HI1004" s="56"/>
      <c r="HJ1004" s="56"/>
      <c r="HK1004" s="56"/>
      <c r="HL1004" s="56"/>
      <c r="HM1004" s="56"/>
      <c r="HN1004" s="56"/>
      <c r="HO1004" s="56"/>
      <c r="HP1004" s="56"/>
      <c r="HQ1004" s="56"/>
      <c r="HR1004" s="56"/>
      <c r="HS1004" s="56"/>
      <c r="HT1004" s="56"/>
      <c r="HU1004" s="56"/>
      <c r="HV1004" s="56"/>
      <c r="HW1004" s="56"/>
      <c r="HX1004" s="56"/>
      <c r="HY1004" s="56"/>
      <c r="HZ1004" s="56"/>
      <c r="IA1004" s="56"/>
      <c r="IB1004" s="56"/>
      <c r="IC1004" s="56"/>
      <c r="ID1004" s="56"/>
      <c r="IE1004" s="56"/>
      <c r="IF1004" s="56"/>
      <c r="IG1004" s="56"/>
      <c r="IH1004" s="56"/>
      <c r="II1004" s="56"/>
    </row>
    <row r="1005" spans="3:243" x14ac:dyDescent="0.25">
      <c r="C1005" s="56"/>
      <c r="D1005" s="56"/>
      <c r="E1005" s="56"/>
      <c r="F1005" s="354"/>
      <c r="G1005" s="354"/>
      <c r="H1005" s="56"/>
      <c r="I1005" s="56"/>
      <c r="J1005" s="56"/>
      <c r="K1005" s="56"/>
      <c r="L1005" s="56"/>
      <c r="M1005" s="598"/>
      <c r="N1005" s="56"/>
      <c r="O1005" s="56"/>
      <c r="AW1005" s="56"/>
      <c r="AX1005" s="56"/>
      <c r="AY1005" s="56"/>
      <c r="AZ1005" s="56"/>
      <c r="BA1005" s="56"/>
      <c r="BB1005" s="56"/>
      <c r="BC1005" s="56"/>
      <c r="BD1005" s="56"/>
      <c r="BE1005" s="56"/>
      <c r="BF1005" s="56"/>
      <c r="BG1005" s="56"/>
      <c r="BH1005" s="56"/>
      <c r="BI1005" s="56"/>
      <c r="BJ1005" s="56"/>
      <c r="BK1005" s="56"/>
      <c r="BL1005" s="56"/>
      <c r="BM1005" s="56"/>
      <c r="BN1005" s="56"/>
      <c r="BO1005" s="56"/>
      <c r="BP1005" s="56"/>
      <c r="BQ1005" s="56"/>
      <c r="BR1005" s="56"/>
      <c r="BS1005" s="56"/>
      <c r="BT1005" s="56"/>
      <c r="BU1005" s="56"/>
      <c r="BV1005" s="56"/>
      <c r="BW1005" s="56"/>
      <c r="BX1005" s="56"/>
      <c r="BY1005" s="56"/>
      <c r="BZ1005" s="56"/>
      <c r="CA1005" s="56"/>
      <c r="CB1005" s="56"/>
      <c r="CC1005" s="56"/>
      <c r="CD1005" s="56"/>
      <c r="CE1005" s="56"/>
      <c r="CF1005" s="56"/>
      <c r="CG1005" s="56"/>
      <c r="CH1005" s="56"/>
      <c r="CI1005" s="56"/>
      <c r="CJ1005" s="56"/>
      <c r="CK1005" s="56"/>
      <c r="CL1005" s="56"/>
      <c r="CM1005" s="56"/>
      <c r="CN1005" s="56"/>
      <c r="CO1005" s="56"/>
      <c r="CP1005" s="56"/>
      <c r="CQ1005" s="56"/>
      <c r="CR1005" s="56"/>
      <c r="CS1005" s="56"/>
      <c r="CT1005" s="56"/>
      <c r="CU1005" s="56"/>
      <c r="CV1005" s="56"/>
      <c r="CW1005" s="56"/>
      <c r="CX1005" s="56"/>
      <c r="CY1005" s="56"/>
      <c r="CZ1005" s="56"/>
      <c r="DA1005" s="56"/>
      <c r="DB1005" s="56"/>
      <c r="DC1005" s="56"/>
      <c r="DD1005" s="56"/>
      <c r="DE1005" s="56"/>
      <c r="DF1005" s="56"/>
      <c r="DG1005" s="56"/>
      <c r="DH1005" s="56"/>
      <c r="DI1005" s="56"/>
      <c r="DJ1005" s="56"/>
      <c r="DK1005" s="56"/>
      <c r="DL1005" s="56"/>
      <c r="DM1005" s="56"/>
      <c r="DN1005" s="56"/>
      <c r="DO1005" s="56"/>
      <c r="DP1005" s="56"/>
      <c r="DQ1005" s="56"/>
      <c r="DR1005" s="56"/>
      <c r="DS1005" s="56"/>
      <c r="DT1005" s="56"/>
      <c r="DU1005" s="56"/>
      <c r="DV1005" s="56"/>
      <c r="DW1005" s="56"/>
      <c r="DX1005" s="56"/>
      <c r="DY1005" s="56"/>
      <c r="DZ1005" s="56"/>
      <c r="EA1005" s="56"/>
      <c r="EB1005" s="56"/>
      <c r="EC1005" s="56"/>
      <c r="ED1005" s="56"/>
      <c r="EE1005" s="56"/>
      <c r="EF1005" s="56"/>
      <c r="EG1005" s="56"/>
      <c r="EH1005" s="56"/>
      <c r="EI1005" s="56"/>
      <c r="EJ1005" s="56"/>
      <c r="EK1005" s="56"/>
      <c r="EL1005" s="56"/>
      <c r="EM1005" s="56"/>
      <c r="EN1005" s="56"/>
      <c r="EO1005" s="56"/>
      <c r="EP1005" s="56"/>
      <c r="EQ1005" s="56"/>
      <c r="ER1005" s="56"/>
      <c r="ES1005" s="56"/>
      <c r="ET1005" s="56"/>
      <c r="EU1005" s="56"/>
      <c r="EV1005" s="56"/>
      <c r="EW1005" s="56"/>
      <c r="EX1005" s="56"/>
      <c r="EY1005" s="56"/>
      <c r="EZ1005" s="56"/>
      <c r="FA1005" s="56"/>
      <c r="FB1005" s="56"/>
      <c r="FC1005" s="56"/>
      <c r="FD1005" s="56"/>
      <c r="FE1005" s="56"/>
      <c r="FF1005" s="56"/>
      <c r="FG1005" s="56"/>
      <c r="FH1005" s="56"/>
      <c r="FI1005" s="56"/>
      <c r="FJ1005" s="56"/>
      <c r="FK1005" s="56"/>
      <c r="FL1005" s="56"/>
      <c r="FM1005" s="56"/>
      <c r="FN1005" s="56"/>
      <c r="FO1005" s="56"/>
      <c r="FP1005" s="56"/>
      <c r="FQ1005" s="56"/>
      <c r="FR1005" s="56"/>
      <c r="FS1005" s="56"/>
      <c r="FT1005" s="56"/>
      <c r="FU1005" s="56"/>
      <c r="FV1005" s="56"/>
      <c r="FW1005" s="56"/>
      <c r="FX1005" s="56"/>
      <c r="FY1005" s="56"/>
      <c r="FZ1005" s="56"/>
      <c r="GA1005" s="56"/>
      <c r="GB1005" s="56"/>
      <c r="GC1005" s="56"/>
      <c r="GD1005" s="56"/>
      <c r="GE1005" s="56"/>
      <c r="GF1005" s="56"/>
      <c r="GG1005" s="56"/>
      <c r="GH1005" s="56"/>
      <c r="GI1005" s="56"/>
      <c r="GJ1005" s="56"/>
      <c r="GK1005" s="56"/>
      <c r="GL1005" s="56"/>
      <c r="GM1005" s="56"/>
      <c r="GN1005" s="56"/>
      <c r="GO1005" s="56"/>
      <c r="GP1005" s="56"/>
      <c r="GQ1005" s="56"/>
      <c r="GR1005" s="56"/>
      <c r="GS1005" s="56"/>
      <c r="GT1005" s="56"/>
      <c r="GU1005" s="56"/>
      <c r="GV1005" s="56"/>
      <c r="GW1005" s="56"/>
      <c r="GX1005" s="56"/>
      <c r="GY1005" s="56"/>
      <c r="GZ1005" s="56"/>
      <c r="HA1005" s="56"/>
      <c r="HB1005" s="56"/>
      <c r="HC1005" s="56"/>
      <c r="HD1005" s="56"/>
      <c r="HE1005" s="56"/>
      <c r="HF1005" s="56"/>
      <c r="HG1005" s="56"/>
      <c r="HH1005" s="56"/>
      <c r="HI1005" s="56"/>
      <c r="HJ1005" s="56"/>
      <c r="HK1005" s="56"/>
      <c r="HL1005" s="56"/>
      <c r="HM1005" s="56"/>
      <c r="HN1005" s="56"/>
      <c r="HO1005" s="56"/>
      <c r="HP1005" s="56"/>
      <c r="HQ1005" s="56"/>
      <c r="HR1005" s="56"/>
      <c r="HS1005" s="56"/>
      <c r="HT1005" s="56"/>
      <c r="HU1005" s="56"/>
      <c r="HV1005" s="56"/>
      <c r="HW1005" s="56"/>
      <c r="HX1005" s="56"/>
      <c r="HY1005" s="56"/>
      <c r="HZ1005" s="56"/>
      <c r="IA1005" s="56"/>
      <c r="IB1005" s="56"/>
      <c r="IC1005" s="56"/>
      <c r="ID1005" s="56"/>
      <c r="IE1005" s="56"/>
      <c r="IF1005" s="56"/>
      <c r="IG1005" s="56"/>
      <c r="IH1005" s="56"/>
      <c r="II1005" s="56"/>
    </row>
    <row r="1006" spans="3:243" x14ac:dyDescent="0.25">
      <c r="C1006" s="56"/>
      <c r="D1006" s="56"/>
      <c r="E1006" s="56"/>
      <c r="F1006" s="354"/>
      <c r="G1006" s="354"/>
      <c r="H1006" s="56"/>
      <c r="I1006" s="56"/>
      <c r="J1006" s="56"/>
      <c r="K1006" s="56"/>
      <c r="L1006" s="56"/>
      <c r="M1006" s="598"/>
      <c r="N1006" s="56"/>
      <c r="O1006" s="56"/>
      <c r="AW1006" s="56"/>
      <c r="AX1006" s="56"/>
      <c r="AY1006" s="56"/>
      <c r="AZ1006" s="56"/>
      <c r="BA1006" s="56"/>
      <c r="BB1006" s="56"/>
      <c r="BC1006" s="56"/>
      <c r="BD1006" s="56"/>
      <c r="BE1006" s="56"/>
      <c r="BF1006" s="56"/>
      <c r="BG1006" s="56"/>
      <c r="BH1006" s="56"/>
      <c r="BI1006" s="56"/>
      <c r="BJ1006" s="56"/>
      <c r="BK1006" s="56"/>
      <c r="BL1006" s="56"/>
      <c r="BM1006" s="56"/>
      <c r="BN1006" s="56"/>
      <c r="BO1006" s="56"/>
      <c r="BP1006" s="56"/>
      <c r="BQ1006" s="56"/>
      <c r="BR1006" s="56"/>
      <c r="BS1006" s="56"/>
      <c r="BT1006" s="56"/>
      <c r="BU1006" s="56"/>
      <c r="BV1006" s="56"/>
      <c r="BW1006" s="56"/>
      <c r="BX1006" s="56"/>
      <c r="BY1006" s="56"/>
      <c r="BZ1006" s="56"/>
      <c r="CA1006" s="56"/>
      <c r="CB1006" s="56"/>
      <c r="CC1006" s="56"/>
      <c r="CD1006" s="56"/>
      <c r="CE1006" s="56"/>
      <c r="CF1006" s="56"/>
      <c r="CG1006" s="56"/>
      <c r="CH1006" s="56"/>
      <c r="CI1006" s="56"/>
      <c r="CJ1006" s="56"/>
      <c r="CK1006" s="56"/>
      <c r="CL1006" s="56"/>
      <c r="CM1006" s="56"/>
      <c r="CN1006" s="56"/>
      <c r="CO1006" s="56"/>
      <c r="CP1006" s="56"/>
      <c r="CQ1006" s="56"/>
      <c r="CR1006" s="56"/>
      <c r="CS1006" s="56"/>
      <c r="CT1006" s="56"/>
      <c r="CU1006" s="56"/>
      <c r="CV1006" s="56"/>
      <c r="CW1006" s="56"/>
      <c r="CX1006" s="56"/>
      <c r="CY1006" s="56"/>
      <c r="CZ1006" s="56"/>
      <c r="DA1006" s="56"/>
      <c r="DB1006" s="56"/>
      <c r="DC1006" s="56"/>
      <c r="DD1006" s="56"/>
      <c r="DE1006" s="56"/>
      <c r="DF1006" s="56"/>
      <c r="DG1006" s="56"/>
      <c r="DH1006" s="56"/>
      <c r="DI1006" s="56"/>
      <c r="DJ1006" s="56"/>
      <c r="DK1006" s="56"/>
      <c r="DL1006" s="56"/>
      <c r="DM1006" s="56"/>
      <c r="DN1006" s="56"/>
      <c r="DO1006" s="56"/>
      <c r="DP1006" s="56"/>
      <c r="DQ1006" s="56"/>
      <c r="DR1006" s="56"/>
      <c r="DS1006" s="56"/>
      <c r="DT1006" s="56"/>
      <c r="DU1006" s="56"/>
      <c r="DV1006" s="56"/>
      <c r="DW1006" s="56"/>
      <c r="DX1006" s="56"/>
      <c r="DY1006" s="56"/>
      <c r="DZ1006" s="56"/>
      <c r="EA1006" s="56"/>
      <c r="EB1006" s="56"/>
      <c r="EC1006" s="56"/>
      <c r="ED1006" s="56"/>
      <c r="EE1006" s="56"/>
      <c r="EF1006" s="56"/>
      <c r="EG1006" s="56"/>
      <c r="EH1006" s="56"/>
      <c r="EI1006" s="56"/>
      <c r="EJ1006" s="56"/>
      <c r="EK1006" s="56"/>
      <c r="EL1006" s="56"/>
      <c r="EM1006" s="56"/>
      <c r="EN1006" s="56"/>
      <c r="EO1006" s="56"/>
      <c r="EP1006" s="56"/>
      <c r="EQ1006" s="56"/>
      <c r="ER1006" s="56"/>
      <c r="ES1006" s="56"/>
      <c r="ET1006" s="56"/>
      <c r="EU1006" s="56"/>
      <c r="EV1006" s="56"/>
      <c r="EW1006" s="56"/>
      <c r="EX1006" s="56"/>
      <c r="EY1006" s="56"/>
      <c r="EZ1006" s="56"/>
      <c r="FA1006" s="56"/>
      <c r="FB1006" s="56"/>
      <c r="FC1006" s="56"/>
      <c r="FD1006" s="56"/>
      <c r="FE1006" s="56"/>
      <c r="FF1006" s="56"/>
      <c r="FG1006" s="56"/>
      <c r="FH1006" s="56"/>
      <c r="FI1006" s="56"/>
      <c r="FJ1006" s="56"/>
      <c r="FK1006" s="56"/>
      <c r="FL1006" s="56"/>
      <c r="FM1006" s="56"/>
      <c r="FN1006" s="56"/>
      <c r="FO1006" s="56"/>
      <c r="FP1006" s="56"/>
      <c r="FQ1006" s="56"/>
      <c r="FR1006" s="56"/>
      <c r="FS1006" s="56"/>
      <c r="FT1006" s="56"/>
      <c r="FU1006" s="56"/>
      <c r="FV1006" s="56"/>
      <c r="FW1006" s="56"/>
      <c r="FX1006" s="56"/>
      <c r="FY1006" s="56"/>
      <c r="FZ1006" s="56"/>
      <c r="GA1006" s="56"/>
      <c r="GB1006" s="56"/>
      <c r="GC1006" s="56"/>
      <c r="GD1006" s="56"/>
      <c r="GE1006" s="56"/>
      <c r="GF1006" s="56"/>
      <c r="GG1006" s="56"/>
      <c r="GH1006" s="56"/>
      <c r="GI1006" s="56"/>
      <c r="GJ1006" s="56"/>
      <c r="GK1006" s="56"/>
      <c r="GL1006" s="56"/>
      <c r="GM1006" s="56"/>
      <c r="GN1006" s="56"/>
      <c r="GO1006" s="56"/>
      <c r="GP1006" s="56"/>
      <c r="GQ1006" s="56"/>
      <c r="GR1006" s="56"/>
      <c r="GS1006" s="56"/>
      <c r="GT1006" s="56"/>
      <c r="GU1006" s="56"/>
      <c r="GV1006" s="56"/>
      <c r="GW1006" s="56"/>
      <c r="GX1006" s="56"/>
      <c r="GY1006" s="56"/>
      <c r="GZ1006" s="56"/>
      <c r="HA1006" s="56"/>
      <c r="HB1006" s="56"/>
      <c r="HC1006" s="56"/>
      <c r="HD1006" s="56"/>
      <c r="HE1006" s="56"/>
      <c r="HF1006" s="56"/>
      <c r="HG1006" s="56"/>
      <c r="HH1006" s="56"/>
      <c r="HI1006" s="56"/>
      <c r="HJ1006" s="56"/>
      <c r="HK1006" s="56"/>
      <c r="HL1006" s="56"/>
      <c r="HM1006" s="56"/>
      <c r="HN1006" s="56"/>
      <c r="HO1006" s="56"/>
      <c r="HP1006" s="56"/>
      <c r="HQ1006" s="56"/>
      <c r="HR1006" s="56"/>
      <c r="HS1006" s="56"/>
      <c r="HT1006" s="56"/>
      <c r="HU1006" s="56"/>
      <c r="HV1006" s="56"/>
      <c r="HW1006" s="56"/>
      <c r="HX1006" s="56"/>
      <c r="HY1006" s="56"/>
      <c r="HZ1006" s="56"/>
      <c r="IA1006" s="56"/>
      <c r="IB1006" s="56"/>
      <c r="IC1006" s="56"/>
      <c r="ID1006" s="56"/>
      <c r="IE1006" s="56"/>
      <c r="IF1006" s="56"/>
      <c r="IG1006" s="56"/>
      <c r="IH1006" s="56"/>
      <c r="II1006" s="56"/>
    </row>
    <row r="1007" spans="3:243" x14ac:dyDescent="0.25">
      <c r="C1007" s="56"/>
      <c r="D1007" s="56"/>
      <c r="E1007" s="56"/>
      <c r="F1007" s="354"/>
      <c r="G1007" s="354"/>
      <c r="H1007" s="56"/>
      <c r="I1007" s="56"/>
      <c r="J1007" s="56"/>
      <c r="K1007" s="56"/>
      <c r="L1007" s="56"/>
      <c r="M1007" s="598"/>
      <c r="N1007" s="56"/>
      <c r="O1007" s="56"/>
      <c r="AW1007" s="56"/>
      <c r="AX1007" s="56"/>
      <c r="AY1007" s="56"/>
      <c r="AZ1007" s="56"/>
      <c r="BA1007" s="56"/>
      <c r="BB1007" s="56"/>
      <c r="BC1007" s="56"/>
      <c r="BD1007" s="56"/>
      <c r="BE1007" s="56"/>
      <c r="BF1007" s="56"/>
      <c r="BG1007" s="56"/>
      <c r="BH1007" s="56"/>
      <c r="BI1007" s="56"/>
      <c r="BJ1007" s="56"/>
      <c r="BK1007" s="56"/>
      <c r="BL1007" s="56"/>
      <c r="BM1007" s="56"/>
      <c r="BN1007" s="56"/>
      <c r="BO1007" s="56"/>
      <c r="BP1007" s="56"/>
      <c r="BQ1007" s="56"/>
      <c r="BR1007" s="56"/>
      <c r="BS1007" s="56"/>
      <c r="BT1007" s="56"/>
      <c r="BU1007" s="56"/>
      <c r="BV1007" s="56"/>
      <c r="BW1007" s="56"/>
      <c r="BX1007" s="56"/>
      <c r="BY1007" s="56"/>
      <c r="BZ1007" s="56"/>
      <c r="CA1007" s="56"/>
      <c r="CB1007" s="56"/>
      <c r="CC1007" s="56"/>
      <c r="CD1007" s="56"/>
      <c r="CE1007" s="56"/>
      <c r="CF1007" s="56"/>
      <c r="CG1007" s="56"/>
      <c r="CH1007" s="56"/>
      <c r="CI1007" s="56"/>
      <c r="CJ1007" s="56"/>
      <c r="CK1007" s="56"/>
      <c r="CL1007" s="56"/>
      <c r="CM1007" s="56"/>
      <c r="CN1007" s="56"/>
      <c r="CO1007" s="56"/>
      <c r="CP1007" s="56"/>
      <c r="CQ1007" s="56"/>
      <c r="CR1007" s="56"/>
      <c r="CS1007" s="56"/>
      <c r="CT1007" s="56"/>
      <c r="CU1007" s="56"/>
      <c r="CV1007" s="56"/>
      <c r="CW1007" s="56"/>
      <c r="CX1007" s="56"/>
      <c r="CY1007" s="56"/>
      <c r="CZ1007" s="56"/>
      <c r="DA1007" s="56"/>
      <c r="DB1007" s="56"/>
      <c r="DC1007" s="56"/>
      <c r="DD1007" s="56"/>
      <c r="DE1007" s="56"/>
      <c r="DF1007" s="56"/>
      <c r="DG1007" s="56"/>
      <c r="DH1007" s="56"/>
      <c r="DI1007" s="56"/>
      <c r="DJ1007" s="56"/>
      <c r="DK1007" s="56"/>
      <c r="DL1007" s="56"/>
      <c r="DM1007" s="56"/>
      <c r="DN1007" s="56"/>
      <c r="DO1007" s="56"/>
      <c r="DP1007" s="56"/>
      <c r="DQ1007" s="56"/>
      <c r="DR1007" s="56"/>
      <c r="DS1007" s="56"/>
      <c r="DT1007" s="56"/>
      <c r="DU1007" s="56"/>
      <c r="DV1007" s="56"/>
      <c r="DW1007" s="56"/>
      <c r="DX1007" s="56"/>
      <c r="DY1007" s="56"/>
      <c r="DZ1007" s="56"/>
      <c r="EA1007" s="56"/>
      <c r="EB1007" s="56"/>
      <c r="EC1007" s="56"/>
      <c r="ED1007" s="56"/>
      <c r="EE1007" s="56"/>
      <c r="EF1007" s="56"/>
      <c r="EG1007" s="56"/>
      <c r="EH1007" s="56"/>
      <c r="EI1007" s="56"/>
      <c r="EJ1007" s="56"/>
      <c r="EK1007" s="56"/>
      <c r="EL1007" s="56"/>
      <c r="EM1007" s="56"/>
      <c r="EN1007" s="56"/>
      <c r="EO1007" s="56"/>
      <c r="EP1007" s="56"/>
      <c r="EQ1007" s="56"/>
      <c r="ER1007" s="56"/>
      <c r="ES1007" s="56"/>
      <c r="ET1007" s="56"/>
      <c r="EU1007" s="56"/>
      <c r="EV1007" s="56"/>
      <c r="EW1007" s="56"/>
      <c r="EX1007" s="56"/>
      <c r="EY1007" s="56"/>
      <c r="EZ1007" s="56"/>
      <c r="FA1007" s="56"/>
      <c r="FB1007" s="56"/>
      <c r="FC1007" s="56"/>
      <c r="FD1007" s="56"/>
      <c r="FE1007" s="56"/>
      <c r="FF1007" s="56"/>
      <c r="FG1007" s="56"/>
      <c r="FH1007" s="56"/>
      <c r="FI1007" s="56"/>
      <c r="FJ1007" s="56"/>
      <c r="FK1007" s="56"/>
      <c r="FL1007" s="56"/>
      <c r="FM1007" s="56"/>
      <c r="FN1007" s="56"/>
      <c r="FO1007" s="56"/>
      <c r="FP1007" s="56"/>
      <c r="FQ1007" s="56"/>
      <c r="FR1007" s="56"/>
      <c r="FS1007" s="56"/>
      <c r="FT1007" s="56"/>
      <c r="FU1007" s="56"/>
      <c r="FV1007" s="56"/>
      <c r="FW1007" s="56"/>
      <c r="FX1007" s="56"/>
      <c r="FY1007" s="56"/>
      <c r="FZ1007" s="56"/>
      <c r="GA1007" s="56"/>
      <c r="GB1007" s="56"/>
      <c r="GC1007" s="56"/>
      <c r="GD1007" s="56"/>
      <c r="GE1007" s="56"/>
      <c r="GF1007" s="56"/>
      <c r="GG1007" s="56"/>
      <c r="GH1007" s="56"/>
      <c r="GI1007" s="56"/>
      <c r="GJ1007" s="56"/>
      <c r="GK1007" s="56"/>
      <c r="GL1007" s="56"/>
      <c r="GM1007" s="56"/>
      <c r="GN1007" s="56"/>
      <c r="GO1007" s="56"/>
      <c r="GP1007" s="56"/>
      <c r="GQ1007" s="56"/>
      <c r="GR1007" s="56"/>
      <c r="GS1007" s="56"/>
      <c r="GT1007" s="56"/>
      <c r="GU1007" s="56"/>
      <c r="GV1007" s="56"/>
      <c r="GW1007" s="56"/>
      <c r="GX1007" s="56"/>
      <c r="GY1007" s="56"/>
      <c r="GZ1007" s="56"/>
      <c r="HA1007" s="56"/>
      <c r="HB1007" s="56"/>
      <c r="HC1007" s="56"/>
      <c r="HD1007" s="56"/>
      <c r="HE1007" s="56"/>
      <c r="HF1007" s="56"/>
      <c r="HG1007" s="56"/>
      <c r="HH1007" s="56"/>
      <c r="HI1007" s="56"/>
      <c r="HJ1007" s="56"/>
      <c r="HK1007" s="56"/>
      <c r="HL1007" s="56"/>
      <c r="HM1007" s="56"/>
      <c r="HN1007" s="56"/>
      <c r="HO1007" s="56"/>
      <c r="HP1007" s="56"/>
      <c r="HQ1007" s="56"/>
      <c r="HR1007" s="56"/>
      <c r="HS1007" s="56"/>
      <c r="HT1007" s="56"/>
      <c r="HU1007" s="56"/>
      <c r="HV1007" s="56"/>
      <c r="HW1007" s="56"/>
      <c r="HX1007" s="56"/>
      <c r="HY1007" s="56"/>
      <c r="HZ1007" s="56"/>
      <c r="IA1007" s="56"/>
      <c r="IB1007" s="56"/>
      <c r="IC1007" s="56"/>
      <c r="ID1007" s="56"/>
      <c r="IE1007" s="56"/>
      <c r="IF1007" s="56"/>
      <c r="IG1007" s="56"/>
      <c r="IH1007" s="56"/>
      <c r="II1007" s="56"/>
    </row>
    <row r="1008" spans="3:243" x14ac:dyDescent="0.25">
      <c r="C1008" s="56"/>
      <c r="D1008" s="56"/>
      <c r="E1008" s="56"/>
      <c r="F1008" s="354"/>
      <c r="G1008" s="354"/>
      <c r="H1008" s="56"/>
      <c r="I1008" s="56"/>
      <c r="J1008" s="56"/>
      <c r="K1008" s="56"/>
      <c r="L1008" s="56"/>
      <c r="M1008" s="598"/>
      <c r="N1008" s="56"/>
      <c r="O1008" s="56"/>
      <c r="AW1008" s="56"/>
      <c r="AX1008" s="56"/>
      <c r="AY1008" s="56"/>
      <c r="AZ1008" s="56"/>
      <c r="BA1008" s="56"/>
      <c r="BB1008" s="56"/>
      <c r="BC1008" s="56"/>
      <c r="BD1008" s="56"/>
      <c r="BE1008" s="56"/>
      <c r="BF1008" s="56"/>
      <c r="BG1008" s="56"/>
      <c r="BH1008" s="56"/>
      <c r="BI1008" s="56"/>
      <c r="BJ1008" s="56"/>
      <c r="BK1008" s="56"/>
      <c r="BL1008" s="56"/>
      <c r="BM1008" s="56"/>
      <c r="BN1008" s="56"/>
      <c r="BO1008" s="56"/>
      <c r="BP1008" s="56"/>
      <c r="BQ1008" s="56"/>
      <c r="BR1008" s="56"/>
      <c r="BS1008" s="56"/>
      <c r="BT1008" s="56"/>
      <c r="BU1008" s="56"/>
      <c r="BV1008" s="56"/>
      <c r="BW1008" s="56"/>
      <c r="BX1008" s="56"/>
      <c r="BY1008" s="56"/>
      <c r="BZ1008" s="56"/>
      <c r="CA1008" s="56"/>
      <c r="CB1008" s="56"/>
      <c r="CC1008" s="56"/>
      <c r="CD1008" s="56"/>
      <c r="CE1008" s="56"/>
      <c r="CF1008" s="56"/>
      <c r="CG1008" s="56"/>
      <c r="CH1008" s="56"/>
      <c r="CI1008" s="56"/>
      <c r="CJ1008" s="56"/>
      <c r="CK1008" s="56"/>
      <c r="CL1008" s="56"/>
      <c r="CM1008" s="56"/>
      <c r="CN1008" s="56"/>
      <c r="CO1008" s="56"/>
      <c r="CP1008" s="56"/>
      <c r="CQ1008" s="56"/>
      <c r="CR1008" s="56"/>
      <c r="CS1008" s="56"/>
      <c r="CT1008" s="56"/>
      <c r="CU1008" s="56"/>
      <c r="CV1008" s="56"/>
      <c r="CW1008" s="56"/>
      <c r="CX1008" s="56"/>
      <c r="CY1008" s="56"/>
      <c r="CZ1008" s="56"/>
      <c r="DA1008" s="56"/>
      <c r="DB1008" s="56"/>
      <c r="DC1008" s="56"/>
      <c r="DD1008" s="56"/>
      <c r="DE1008" s="56"/>
      <c r="DF1008" s="56"/>
      <c r="DG1008" s="56"/>
      <c r="DH1008" s="56"/>
      <c r="DI1008" s="56"/>
      <c r="DJ1008" s="56"/>
      <c r="DK1008" s="56"/>
      <c r="DL1008" s="56"/>
      <c r="DM1008" s="56"/>
      <c r="DN1008" s="56"/>
      <c r="DO1008" s="56"/>
      <c r="DP1008" s="56"/>
      <c r="DQ1008" s="56"/>
      <c r="DR1008" s="56"/>
      <c r="DS1008" s="56"/>
      <c r="DT1008" s="56"/>
      <c r="DU1008" s="56"/>
      <c r="DV1008" s="56"/>
      <c r="DW1008" s="56"/>
      <c r="DX1008" s="56"/>
      <c r="DY1008" s="56"/>
      <c r="DZ1008" s="56"/>
      <c r="EA1008" s="56"/>
      <c r="EB1008" s="56"/>
      <c r="EC1008" s="56"/>
      <c r="ED1008" s="56"/>
      <c r="EE1008" s="56"/>
      <c r="EF1008" s="56"/>
      <c r="EG1008" s="56"/>
      <c r="EH1008" s="56"/>
      <c r="EI1008" s="56"/>
      <c r="EJ1008" s="56"/>
      <c r="EK1008" s="56"/>
      <c r="EL1008" s="56"/>
      <c r="EM1008" s="56"/>
      <c r="EN1008" s="56"/>
      <c r="EO1008" s="56"/>
      <c r="EP1008" s="56"/>
      <c r="EQ1008" s="56"/>
      <c r="ER1008" s="56"/>
      <c r="ES1008" s="56"/>
      <c r="ET1008" s="56"/>
      <c r="EU1008" s="56"/>
      <c r="EV1008" s="56"/>
      <c r="EW1008" s="56"/>
      <c r="EX1008" s="56"/>
      <c r="EY1008" s="56"/>
      <c r="EZ1008" s="56"/>
      <c r="FA1008" s="56"/>
      <c r="FB1008" s="56"/>
      <c r="FC1008" s="56"/>
      <c r="FD1008" s="56"/>
      <c r="FE1008" s="56"/>
      <c r="FF1008" s="56"/>
      <c r="FG1008" s="56"/>
      <c r="FH1008" s="56"/>
      <c r="FI1008" s="56"/>
      <c r="FJ1008" s="56"/>
      <c r="FK1008" s="56"/>
      <c r="FL1008" s="56"/>
      <c r="FM1008" s="56"/>
      <c r="FN1008" s="56"/>
      <c r="FO1008" s="56"/>
      <c r="FP1008" s="56"/>
      <c r="FQ1008" s="56"/>
      <c r="FR1008" s="56"/>
      <c r="FS1008" s="56"/>
      <c r="FT1008" s="56"/>
      <c r="FU1008" s="56"/>
      <c r="FV1008" s="56"/>
      <c r="FW1008" s="56"/>
      <c r="FX1008" s="56"/>
      <c r="FY1008" s="56"/>
      <c r="FZ1008" s="56"/>
      <c r="GA1008" s="56"/>
      <c r="GB1008" s="56"/>
      <c r="GC1008" s="56"/>
      <c r="GD1008" s="56"/>
      <c r="GE1008" s="56"/>
      <c r="GF1008" s="56"/>
      <c r="GG1008" s="56"/>
      <c r="GH1008" s="56"/>
      <c r="GI1008" s="56"/>
      <c r="GJ1008" s="56"/>
      <c r="GK1008" s="56"/>
      <c r="GL1008" s="56"/>
      <c r="GM1008" s="56"/>
      <c r="GN1008" s="56"/>
      <c r="GO1008" s="56"/>
      <c r="GP1008" s="56"/>
      <c r="GQ1008" s="56"/>
      <c r="GR1008" s="56"/>
      <c r="GS1008" s="56"/>
      <c r="GT1008" s="56"/>
      <c r="GU1008" s="56"/>
      <c r="GV1008" s="56"/>
      <c r="GW1008" s="56"/>
      <c r="GX1008" s="56"/>
      <c r="GY1008" s="56"/>
      <c r="GZ1008" s="56"/>
      <c r="HA1008" s="56"/>
      <c r="HB1008" s="56"/>
      <c r="HC1008" s="56"/>
      <c r="HD1008" s="56"/>
      <c r="HE1008" s="56"/>
      <c r="HF1008" s="56"/>
      <c r="HG1008" s="56"/>
      <c r="HH1008" s="56"/>
      <c r="HI1008" s="56"/>
      <c r="HJ1008" s="56"/>
      <c r="HK1008" s="56"/>
      <c r="HL1008" s="56"/>
      <c r="HM1008" s="56"/>
      <c r="HN1008" s="56"/>
      <c r="HO1008" s="56"/>
      <c r="HP1008" s="56"/>
      <c r="HQ1008" s="56"/>
      <c r="HR1008" s="56"/>
      <c r="HS1008" s="56"/>
      <c r="HT1008" s="56"/>
      <c r="HU1008" s="56"/>
      <c r="HV1008" s="56"/>
      <c r="HW1008" s="56"/>
      <c r="HX1008" s="56"/>
      <c r="HY1008" s="56"/>
      <c r="HZ1008" s="56"/>
      <c r="IA1008" s="56"/>
      <c r="IB1008" s="56"/>
      <c r="IC1008" s="56"/>
      <c r="ID1008" s="56"/>
      <c r="IE1008" s="56"/>
      <c r="IF1008" s="56"/>
      <c r="IG1008" s="56"/>
      <c r="IH1008" s="56"/>
      <c r="II1008" s="56"/>
    </row>
    <row r="1009" spans="3:243" x14ac:dyDescent="0.25">
      <c r="C1009" s="56"/>
      <c r="D1009" s="56"/>
      <c r="E1009" s="56"/>
      <c r="F1009" s="354"/>
      <c r="G1009" s="354"/>
      <c r="H1009" s="56"/>
      <c r="I1009" s="56"/>
      <c r="J1009" s="56"/>
      <c r="K1009" s="56"/>
      <c r="L1009" s="56"/>
      <c r="M1009" s="598"/>
      <c r="N1009" s="56"/>
      <c r="O1009" s="56"/>
      <c r="AW1009" s="56"/>
      <c r="AX1009" s="56"/>
      <c r="AY1009" s="56"/>
      <c r="AZ1009" s="56"/>
      <c r="BA1009" s="56"/>
      <c r="BB1009" s="56"/>
      <c r="BC1009" s="56"/>
      <c r="BD1009" s="56"/>
      <c r="BE1009" s="56"/>
      <c r="BF1009" s="56"/>
      <c r="BG1009" s="56"/>
      <c r="BH1009" s="56"/>
      <c r="BI1009" s="56"/>
      <c r="BJ1009" s="56"/>
      <c r="BK1009" s="56"/>
      <c r="BL1009" s="56"/>
      <c r="BM1009" s="56"/>
      <c r="BN1009" s="56"/>
      <c r="BO1009" s="56"/>
      <c r="BP1009" s="56"/>
      <c r="BQ1009" s="56"/>
      <c r="BR1009" s="56"/>
      <c r="BS1009" s="56"/>
      <c r="BT1009" s="56"/>
      <c r="BU1009" s="56"/>
      <c r="BV1009" s="56"/>
      <c r="BW1009" s="56"/>
      <c r="BX1009" s="56"/>
      <c r="BY1009" s="56"/>
      <c r="BZ1009" s="56"/>
      <c r="CA1009" s="56"/>
      <c r="CB1009" s="56"/>
      <c r="CC1009" s="56"/>
      <c r="CD1009" s="56"/>
      <c r="CE1009" s="56"/>
      <c r="CF1009" s="56"/>
      <c r="CG1009" s="56"/>
      <c r="CH1009" s="56"/>
      <c r="CI1009" s="56"/>
      <c r="CJ1009" s="56"/>
      <c r="CK1009" s="56"/>
      <c r="CL1009" s="56"/>
      <c r="CM1009" s="56"/>
      <c r="CN1009" s="56"/>
      <c r="CO1009" s="56"/>
      <c r="CP1009" s="56"/>
      <c r="CQ1009" s="56"/>
      <c r="CR1009" s="56"/>
      <c r="CS1009" s="56"/>
      <c r="CT1009" s="56"/>
      <c r="CU1009" s="56"/>
      <c r="CV1009" s="56"/>
      <c r="CW1009" s="56"/>
      <c r="CX1009" s="56"/>
      <c r="CY1009" s="56"/>
      <c r="CZ1009" s="56"/>
      <c r="DA1009" s="56"/>
      <c r="DB1009" s="56"/>
      <c r="DC1009" s="56"/>
      <c r="DD1009" s="56"/>
      <c r="DE1009" s="56"/>
      <c r="DF1009" s="56"/>
      <c r="DG1009" s="56"/>
      <c r="DH1009" s="56"/>
      <c r="DI1009" s="56"/>
      <c r="DJ1009" s="56"/>
      <c r="DK1009" s="56"/>
      <c r="DL1009" s="56"/>
      <c r="DM1009" s="56"/>
      <c r="DN1009" s="56"/>
      <c r="DO1009" s="56"/>
      <c r="DP1009" s="56"/>
      <c r="DQ1009" s="56"/>
      <c r="DR1009" s="56"/>
      <c r="DS1009" s="56"/>
      <c r="DT1009" s="56"/>
      <c r="DU1009" s="56"/>
      <c r="DV1009" s="56"/>
      <c r="DW1009" s="56"/>
      <c r="DX1009" s="56"/>
      <c r="DY1009" s="56"/>
      <c r="DZ1009" s="56"/>
      <c r="EA1009" s="56"/>
      <c r="EB1009" s="56"/>
      <c r="EC1009" s="56"/>
      <c r="ED1009" s="56"/>
      <c r="EE1009" s="56"/>
      <c r="EF1009" s="56"/>
      <c r="EG1009" s="56"/>
      <c r="EH1009" s="56"/>
      <c r="EI1009" s="56"/>
      <c r="EJ1009" s="56"/>
      <c r="EK1009" s="56"/>
      <c r="EL1009" s="56"/>
      <c r="EM1009" s="56"/>
      <c r="EN1009" s="56"/>
      <c r="EO1009" s="56"/>
      <c r="EP1009" s="56"/>
      <c r="EQ1009" s="56"/>
      <c r="ER1009" s="56"/>
      <c r="ES1009" s="56"/>
      <c r="ET1009" s="56"/>
      <c r="EU1009" s="56"/>
      <c r="EV1009" s="56"/>
      <c r="EW1009" s="56"/>
      <c r="EX1009" s="56"/>
      <c r="EY1009" s="56"/>
      <c r="EZ1009" s="56"/>
      <c r="FA1009" s="56"/>
      <c r="FB1009" s="56"/>
      <c r="FC1009" s="56"/>
      <c r="FD1009" s="56"/>
      <c r="FE1009" s="56"/>
      <c r="FF1009" s="56"/>
      <c r="FG1009" s="56"/>
      <c r="FH1009" s="56"/>
      <c r="FI1009" s="56"/>
      <c r="FJ1009" s="56"/>
      <c r="FK1009" s="56"/>
      <c r="FL1009" s="56"/>
      <c r="FM1009" s="56"/>
      <c r="FN1009" s="56"/>
      <c r="FO1009" s="56"/>
      <c r="FP1009" s="56"/>
      <c r="FQ1009" s="56"/>
      <c r="FR1009" s="56"/>
      <c r="FS1009" s="56"/>
      <c r="FT1009" s="56"/>
      <c r="FU1009" s="56"/>
      <c r="FV1009" s="56"/>
      <c r="FW1009" s="56"/>
      <c r="FX1009" s="56"/>
      <c r="FY1009" s="56"/>
      <c r="FZ1009" s="56"/>
      <c r="GA1009" s="56"/>
      <c r="GB1009" s="56"/>
      <c r="GC1009" s="56"/>
      <c r="GD1009" s="56"/>
      <c r="GE1009" s="56"/>
      <c r="GF1009" s="56"/>
      <c r="GG1009" s="56"/>
      <c r="GH1009" s="56"/>
      <c r="GI1009" s="56"/>
      <c r="GJ1009" s="56"/>
      <c r="GK1009" s="56"/>
      <c r="GL1009" s="56"/>
      <c r="GM1009" s="56"/>
      <c r="GN1009" s="56"/>
      <c r="GO1009" s="56"/>
      <c r="GP1009" s="56"/>
      <c r="GQ1009" s="56"/>
      <c r="GR1009" s="56"/>
      <c r="GS1009" s="56"/>
      <c r="GT1009" s="56"/>
      <c r="GU1009" s="56"/>
      <c r="GV1009" s="56"/>
      <c r="GW1009" s="56"/>
      <c r="GX1009" s="56"/>
      <c r="GY1009" s="56"/>
      <c r="GZ1009" s="56"/>
      <c r="HA1009" s="56"/>
      <c r="HB1009" s="56"/>
      <c r="HC1009" s="56"/>
      <c r="HD1009" s="56"/>
      <c r="HE1009" s="56"/>
      <c r="HF1009" s="56"/>
      <c r="HG1009" s="56"/>
      <c r="HH1009" s="56"/>
      <c r="HI1009" s="56"/>
      <c r="HJ1009" s="56"/>
      <c r="HK1009" s="56"/>
      <c r="HL1009" s="56"/>
      <c r="HM1009" s="56"/>
      <c r="HN1009" s="56"/>
      <c r="HO1009" s="56"/>
      <c r="HP1009" s="56"/>
      <c r="HQ1009" s="56"/>
      <c r="HR1009" s="56"/>
      <c r="HS1009" s="56"/>
      <c r="HT1009" s="56"/>
      <c r="HU1009" s="56"/>
      <c r="HV1009" s="56"/>
      <c r="HW1009" s="56"/>
      <c r="HX1009" s="56"/>
      <c r="HY1009" s="56"/>
      <c r="HZ1009" s="56"/>
      <c r="IA1009" s="56"/>
      <c r="IB1009" s="56"/>
      <c r="IC1009" s="56"/>
      <c r="ID1009" s="56"/>
      <c r="IE1009" s="56"/>
      <c r="IF1009" s="56"/>
      <c r="IG1009" s="56"/>
      <c r="IH1009" s="56"/>
      <c r="II1009" s="56"/>
    </row>
    <row r="1010" spans="3:243" x14ac:dyDescent="0.25">
      <c r="C1010" s="56"/>
      <c r="D1010" s="56"/>
      <c r="E1010" s="56"/>
      <c r="F1010" s="354"/>
      <c r="G1010" s="354"/>
      <c r="H1010" s="56"/>
      <c r="I1010" s="56"/>
      <c r="J1010" s="56"/>
      <c r="K1010" s="56"/>
      <c r="L1010" s="56"/>
      <c r="M1010" s="598"/>
      <c r="N1010" s="56"/>
      <c r="O1010" s="56"/>
      <c r="AW1010" s="56"/>
      <c r="AX1010" s="56"/>
      <c r="AY1010" s="56"/>
      <c r="AZ1010" s="56"/>
      <c r="BA1010" s="56"/>
      <c r="BB1010" s="56"/>
      <c r="BC1010" s="56"/>
      <c r="BD1010" s="56"/>
      <c r="BE1010" s="56"/>
      <c r="BF1010" s="56"/>
      <c r="BG1010" s="56"/>
      <c r="BH1010" s="56"/>
      <c r="BI1010" s="56"/>
      <c r="BJ1010" s="56"/>
      <c r="BK1010" s="56"/>
      <c r="BL1010" s="56"/>
      <c r="BM1010" s="56"/>
      <c r="BN1010" s="56"/>
      <c r="BO1010" s="56"/>
      <c r="BP1010" s="56"/>
      <c r="BQ1010" s="56"/>
      <c r="BR1010" s="56"/>
      <c r="BS1010" s="56"/>
      <c r="BT1010" s="56"/>
      <c r="BU1010" s="56"/>
      <c r="BV1010" s="56"/>
      <c r="BW1010" s="56"/>
      <c r="BX1010" s="56"/>
      <c r="BY1010" s="56"/>
      <c r="BZ1010" s="56"/>
      <c r="CA1010" s="56"/>
      <c r="CB1010" s="56"/>
      <c r="CC1010" s="56"/>
      <c r="CD1010" s="56"/>
      <c r="CE1010" s="56"/>
      <c r="CF1010" s="56"/>
      <c r="CG1010" s="56"/>
      <c r="CH1010" s="56"/>
      <c r="CI1010" s="56"/>
      <c r="CJ1010" s="56"/>
      <c r="CK1010" s="56"/>
      <c r="CL1010" s="56"/>
      <c r="CM1010" s="56"/>
      <c r="CN1010" s="56"/>
      <c r="CO1010" s="56"/>
      <c r="CP1010" s="56"/>
      <c r="CQ1010" s="56"/>
      <c r="CR1010" s="56"/>
      <c r="CS1010" s="56"/>
      <c r="CT1010" s="56"/>
      <c r="CU1010" s="56"/>
      <c r="CV1010" s="56"/>
      <c r="CW1010" s="56"/>
      <c r="CX1010" s="56"/>
      <c r="CY1010" s="56"/>
      <c r="CZ1010" s="56"/>
      <c r="DA1010" s="56"/>
      <c r="DB1010" s="56"/>
      <c r="DC1010" s="56"/>
      <c r="DD1010" s="56"/>
      <c r="DE1010" s="56"/>
      <c r="DF1010" s="56"/>
      <c r="DG1010" s="56"/>
      <c r="DH1010" s="56"/>
      <c r="DI1010" s="56"/>
      <c r="DJ1010" s="56"/>
      <c r="DK1010" s="56"/>
      <c r="DL1010" s="56"/>
      <c r="DM1010" s="56"/>
      <c r="DN1010" s="56"/>
      <c r="DO1010" s="56"/>
      <c r="DP1010" s="56"/>
      <c r="DQ1010" s="56"/>
      <c r="DR1010" s="56"/>
      <c r="DS1010" s="56"/>
      <c r="DT1010" s="56"/>
      <c r="DU1010" s="56"/>
      <c r="DV1010" s="56"/>
      <c r="DW1010" s="56"/>
      <c r="DX1010" s="56"/>
      <c r="DY1010" s="56"/>
      <c r="DZ1010" s="56"/>
      <c r="EA1010" s="56"/>
      <c r="EB1010" s="56"/>
      <c r="EC1010" s="56"/>
      <c r="ED1010" s="56"/>
      <c r="EE1010" s="56"/>
      <c r="EF1010" s="56"/>
      <c r="EG1010" s="56"/>
      <c r="EH1010" s="56"/>
      <c r="EI1010" s="56"/>
      <c r="EJ1010" s="56"/>
      <c r="EK1010" s="56"/>
      <c r="EL1010" s="56"/>
      <c r="EM1010" s="56"/>
      <c r="EN1010" s="56"/>
      <c r="EO1010" s="56"/>
      <c r="EP1010" s="56"/>
      <c r="EQ1010" s="56"/>
      <c r="ER1010" s="56"/>
      <c r="ES1010" s="56"/>
      <c r="ET1010" s="56"/>
      <c r="EU1010" s="56"/>
      <c r="EV1010" s="56"/>
      <c r="EW1010" s="56"/>
      <c r="EX1010" s="56"/>
      <c r="EY1010" s="56"/>
      <c r="EZ1010" s="56"/>
      <c r="FA1010" s="56"/>
      <c r="FB1010" s="56"/>
      <c r="FC1010" s="56"/>
      <c r="FD1010" s="56"/>
      <c r="FE1010" s="56"/>
      <c r="FF1010" s="56"/>
      <c r="FG1010" s="56"/>
      <c r="FH1010" s="56"/>
      <c r="FI1010" s="56"/>
      <c r="FJ1010" s="56"/>
      <c r="FK1010" s="56"/>
      <c r="FL1010" s="56"/>
      <c r="FM1010" s="56"/>
      <c r="FN1010" s="56"/>
      <c r="FO1010" s="56"/>
      <c r="FP1010" s="56"/>
      <c r="FQ1010" s="56"/>
      <c r="FR1010" s="56"/>
      <c r="FS1010" s="56"/>
      <c r="FT1010" s="56"/>
      <c r="FU1010" s="56"/>
      <c r="FV1010" s="56"/>
      <c r="FW1010" s="56"/>
      <c r="FX1010" s="56"/>
      <c r="FY1010" s="56"/>
      <c r="FZ1010" s="56"/>
      <c r="GA1010" s="56"/>
      <c r="GB1010" s="56"/>
      <c r="GC1010" s="56"/>
      <c r="GD1010" s="56"/>
      <c r="GE1010" s="56"/>
      <c r="GF1010" s="56"/>
      <c r="GG1010" s="56"/>
      <c r="GH1010" s="56"/>
      <c r="GI1010" s="56"/>
      <c r="GJ1010" s="56"/>
      <c r="GK1010" s="56"/>
      <c r="GL1010" s="56"/>
      <c r="GM1010" s="56"/>
      <c r="GN1010" s="56"/>
      <c r="GO1010" s="56"/>
      <c r="GP1010" s="56"/>
      <c r="GQ1010" s="56"/>
      <c r="GR1010" s="56"/>
      <c r="GS1010" s="56"/>
      <c r="GT1010" s="56"/>
      <c r="GU1010" s="56"/>
      <c r="GV1010" s="56"/>
      <c r="GW1010" s="56"/>
      <c r="GX1010" s="56"/>
      <c r="GY1010" s="56"/>
      <c r="GZ1010" s="56"/>
      <c r="HA1010" s="56"/>
      <c r="HB1010" s="56"/>
      <c r="HC1010" s="56"/>
      <c r="HD1010" s="56"/>
      <c r="HE1010" s="56"/>
      <c r="HF1010" s="56"/>
      <c r="HG1010" s="56"/>
      <c r="HH1010" s="56"/>
      <c r="HI1010" s="56"/>
      <c r="HJ1010" s="56"/>
      <c r="HK1010" s="56"/>
      <c r="HL1010" s="56"/>
      <c r="HM1010" s="56"/>
      <c r="HN1010" s="56"/>
      <c r="HO1010" s="56"/>
      <c r="HP1010" s="56"/>
      <c r="HQ1010" s="56"/>
      <c r="HR1010" s="56"/>
      <c r="HS1010" s="56"/>
      <c r="HT1010" s="56"/>
      <c r="HU1010" s="56"/>
      <c r="HV1010" s="56"/>
      <c r="HW1010" s="56"/>
      <c r="HX1010" s="56"/>
      <c r="HY1010" s="56"/>
      <c r="HZ1010" s="56"/>
      <c r="IA1010" s="56"/>
      <c r="IB1010" s="56"/>
      <c r="IC1010" s="56"/>
      <c r="ID1010" s="56"/>
      <c r="IE1010" s="56"/>
      <c r="IF1010" s="56"/>
      <c r="IG1010" s="56"/>
      <c r="IH1010" s="56"/>
      <c r="II1010" s="56"/>
    </row>
    <row r="1011" spans="3:243" x14ac:dyDescent="0.25">
      <c r="C1011" s="56"/>
      <c r="D1011" s="56"/>
      <c r="E1011" s="56"/>
      <c r="F1011" s="354"/>
      <c r="G1011" s="354"/>
      <c r="H1011" s="56"/>
      <c r="I1011" s="56"/>
      <c r="J1011" s="56"/>
      <c r="K1011" s="56"/>
      <c r="L1011" s="56"/>
      <c r="M1011" s="598"/>
      <c r="N1011" s="56"/>
      <c r="O1011" s="56"/>
      <c r="AW1011" s="56"/>
      <c r="AX1011" s="56"/>
      <c r="AY1011" s="56"/>
      <c r="AZ1011" s="56"/>
      <c r="BA1011" s="56"/>
      <c r="BB1011" s="56"/>
      <c r="BC1011" s="56"/>
      <c r="BD1011" s="56"/>
      <c r="BE1011" s="56"/>
      <c r="BF1011" s="56"/>
      <c r="BG1011" s="56"/>
      <c r="BH1011" s="56"/>
      <c r="BI1011" s="56"/>
      <c r="BJ1011" s="56"/>
      <c r="BK1011" s="56"/>
      <c r="BL1011" s="56"/>
      <c r="BM1011" s="56"/>
      <c r="BN1011" s="56"/>
      <c r="BO1011" s="56"/>
      <c r="BP1011" s="56"/>
      <c r="BQ1011" s="56"/>
      <c r="BR1011" s="56"/>
      <c r="BS1011" s="56"/>
      <c r="BT1011" s="56"/>
      <c r="BU1011" s="56"/>
      <c r="BV1011" s="56"/>
      <c r="BW1011" s="56"/>
      <c r="BX1011" s="56"/>
      <c r="BY1011" s="56"/>
      <c r="BZ1011" s="56"/>
      <c r="CA1011" s="56"/>
      <c r="CB1011" s="56"/>
      <c r="CC1011" s="56"/>
      <c r="CD1011" s="56"/>
      <c r="CE1011" s="56"/>
      <c r="CF1011" s="56"/>
      <c r="CG1011" s="56"/>
      <c r="CH1011" s="56"/>
      <c r="CI1011" s="56"/>
      <c r="CJ1011" s="56"/>
      <c r="CK1011" s="56"/>
      <c r="CL1011" s="56"/>
      <c r="CM1011" s="56"/>
      <c r="CN1011" s="56"/>
      <c r="CO1011" s="56"/>
      <c r="CP1011" s="56"/>
      <c r="CQ1011" s="56"/>
      <c r="CR1011" s="56"/>
      <c r="CS1011" s="56"/>
      <c r="CT1011" s="56"/>
      <c r="CU1011" s="56"/>
      <c r="CV1011" s="56"/>
      <c r="CW1011" s="56"/>
      <c r="CX1011" s="56"/>
      <c r="CY1011" s="56"/>
      <c r="CZ1011" s="56"/>
      <c r="DA1011" s="56"/>
      <c r="DB1011" s="56"/>
      <c r="DC1011" s="56"/>
      <c r="DD1011" s="56"/>
      <c r="DE1011" s="56"/>
      <c r="DF1011" s="56"/>
      <c r="DG1011" s="56"/>
      <c r="DH1011" s="56"/>
      <c r="DI1011" s="56"/>
      <c r="DJ1011" s="56"/>
      <c r="DK1011" s="56"/>
      <c r="DL1011" s="56"/>
      <c r="DM1011" s="56"/>
      <c r="DN1011" s="56"/>
      <c r="DO1011" s="56"/>
      <c r="DP1011" s="56"/>
      <c r="DQ1011" s="56"/>
      <c r="DR1011" s="56"/>
      <c r="DS1011" s="56"/>
      <c r="DT1011" s="56"/>
      <c r="DU1011" s="56"/>
      <c r="DV1011" s="56"/>
      <c r="DW1011" s="56"/>
      <c r="DX1011" s="56"/>
      <c r="DY1011" s="56"/>
      <c r="DZ1011" s="56"/>
      <c r="EA1011" s="56"/>
      <c r="EB1011" s="56"/>
      <c r="EC1011" s="56"/>
      <c r="ED1011" s="56"/>
      <c r="EE1011" s="56"/>
      <c r="EF1011" s="56"/>
      <c r="EG1011" s="56"/>
      <c r="EH1011" s="56"/>
      <c r="EI1011" s="56"/>
      <c r="EJ1011" s="56"/>
      <c r="EK1011" s="56"/>
      <c r="EL1011" s="56"/>
      <c r="EM1011" s="56"/>
      <c r="EN1011" s="56"/>
      <c r="EO1011" s="56"/>
      <c r="EP1011" s="56"/>
      <c r="EQ1011" s="56"/>
      <c r="ER1011" s="56"/>
      <c r="ES1011" s="56"/>
      <c r="ET1011" s="56"/>
      <c r="EU1011" s="56"/>
      <c r="EV1011" s="56"/>
      <c r="EW1011" s="56"/>
      <c r="EX1011" s="56"/>
      <c r="EY1011" s="56"/>
      <c r="EZ1011" s="56"/>
      <c r="FA1011" s="56"/>
      <c r="FB1011" s="56"/>
      <c r="FC1011" s="56"/>
      <c r="FD1011" s="56"/>
      <c r="FE1011" s="56"/>
      <c r="FF1011" s="56"/>
      <c r="FG1011" s="56"/>
      <c r="FH1011" s="56"/>
      <c r="FI1011" s="56"/>
      <c r="FJ1011" s="56"/>
      <c r="FK1011" s="56"/>
      <c r="FL1011" s="56"/>
      <c r="FM1011" s="56"/>
      <c r="FN1011" s="56"/>
      <c r="FO1011" s="56"/>
      <c r="FP1011" s="56"/>
      <c r="FQ1011" s="56"/>
      <c r="FR1011" s="56"/>
      <c r="FS1011" s="56"/>
      <c r="FT1011" s="56"/>
      <c r="FU1011" s="56"/>
      <c r="FV1011" s="56"/>
      <c r="FW1011" s="56"/>
      <c r="FX1011" s="56"/>
      <c r="FY1011" s="56"/>
      <c r="FZ1011" s="56"/>
      <c r="GA1011" s="56"/>
      <c r="GB1011" s="56"/>
      <c r="GC1011" s="56"/>
      <c r="GD1011" s="56"/>
      <c r="GE1011" s="56"/>
      <c r="GF1011" s="56"/>
      <c r="GG1011" s="56"/>
      <c r="GH1011" s="56"/>
      <c r="GI1011" s="56"/>
      <c r="GJ1011" s="56"/>
      <c r="GK1011" s="56"/>
      <c r="GL1011" s="56"/>
      <c r="GM1011" s="56"/>
      <c r="GN1011" s="56"/>
      <c r="GO1011" s="56"/>
      <c r="GP1011" s="56"/>
      <c r="GQ1011" s="56"/>
      <c r="GR1011" s="56"/>
      <c r="GS1011" s="56"/>
      <c r="GT1011" s="56"/>
      <c r="GU1011" s="56"/>
      <c r="GV1011" s="56"/>
      <c r="GW1011" s="56"/>
      <c r="GX1011" s="56"/>
      <c r="GY1011" s="56"/>
      <c r="GZ1011" s="56"/>
      <c r="HA1011" s="56"/>
      <c r="HB1011" s="56"/>
      <c r="HC1011" s="56"/>
      <c r="HD1011" s="56"/>
      <c r="HE1011" s="56"/>
      <c r="HF1011" s="56"/>
      <c r="HG1011" s="56"/>
      <c r="HH1011" s="56"/>
      <c r="HI1011" s="56"/>
      <c r="HJ1011" s="56"/>
      <c r="HK1011" s="56"/>
      <c r="HL1011" s="56"/>
      <c r="HM1011" s="56"/>
      <c r="HN1011" s="56"/>
      <c r="HO1011" s="56"/>
      <c r="HP1011" s="56"/>
      <c r="HQ1011" s="56"/>
      <c r="HR1011" s="56"/>
      <c r="HS1011" s="56"/>
      <c r="HT1011" s="56"/>
      <c r="HU1011" s="56"/>
      <c r="HV1011" s="56"/>
      <c r="HW1011" s="56"/>
      <c r="HX1011" s="56"/>
      <c r="HY1011" s="56"/>
      <c r="HZ1011" s="56"/>
      <c r="IA1011" s="56"/>
      <c r="IB1011" s="56"/>
      <c r="IC1011" s="56"/>
      <c r="ID1011" s="56"/>
      <c r="IE1011" s="56"/>
      <c r="IF1011" s="56"/>
      <c r="IG1011" s="56"/>
      <c r="IH1011" s="56"/>
      <c r="II1011" s="56"/>
    </row>
    <row r="1012" spans="3:243" x14ac:dyDescent="0.25">
      <c r="C1012" s="56"/>
      <c r="D1012" s="56"/>
      <c r="E1012" s="56"/>
      <c r="F1012" s="354"/>
      <c r="G1012" s="354"/>
      <c r="H1012" s="56"/>
      <c r="I1012" s="56"/>
      <c r="J1012" s="56"/>
      <c r="K1012" s="56"/>
      <c r="L1012" s="56"/>
      <c r="M1012" s="598"/>
      <c r="N1012" s="56"/>
      <c r="O1012" s="56"/>
      <c r="AW1012" s="56"/>
      <c r="AX1012" s="56"/>
      <c r="AY1012" s="56"/>
      <c r="AZ1012" s="56"/>
      <c r="BA1012" s="56"/>
      <c r="BB1012" s="56"/>
      <c r="BC1012" s="56"/>
      <c r="BD1012" s="56"/>
      <c r="BE1012" s="56"/>
      <c r="BF1012" s="56"/>
      <c r="BG1012" s="56"/>
      <c r="BH1012" s="56"/>
      <c r="BI1012" s="56"/>
      <c r="BJ1012" s="56"/>
      <c r="BK1012" s="56"/>
      <c r="BL1012" s="56"/>
      <c r="BM1012" s="56"/>
      <c r="BN1012" s="56"/>
      <c r="BO1012" s="56"/>
      <c r="BP1012" s="56"/>
      <c r="BQ1012" s="56"/>
      <c r="BR1012" s="56"/>
      <c r="BS1012" s="56"/>
      <c r="BT1012" s="56"/>
      <c r="BU1012" s="56"/>
      <c r="BV1012" s="56"/>
      <c r="BW1012" s="56"/>
      <c r="BX1012" s="56"/>
      <c r="BY1012" s="56"/>
      <c r="BZ1012" s="56"/>
      <c r="CA1012" s="56"/>
      <c r="CB1012" s="56"/>
      <c r="CC1012" s="56"/>
      <c r="CD1012" s="56"/>
      <c r="CE1012" s="56"/>
      <c r="CF1012" s="56"/>
      <c r="CG1012" s="56"/>
      <c r="CH1012" s="56"/>
      <c r="CI1012" s="56"/>
      <c r="CJ1012" s="56"/>
      <c r="CK1012" s="56"/>
      <c r="CL1012" s="56"/>
      <c r="CM1012" s="56"/>
      <c r="CN1012" s="56"/>
      <c r="CO1012" s="56"/>
      <c r="CP1012" s="56"/>
      <c r="CQ1012" s="56"/>
      <c r="CR1012" s="56"/>
      <c r="CS1012" s="56"/>
      <c r="CT1012" s="56"/>
      <c r="CU1012" s="56"/>
      <c r="CV1012" s="56"/>
      <c r="CW1012" s="56"/>
      <c r="CX1012" s="56"/>
      <c r="CY1012" s="56"/>
      <c r="CZ1012" s="56"/>
      <c r="DA1012" s="56"/>
      <c r="DB1012" s="56"/>
      <c r="DC1012" s="56"/>
      <c r="DD1012" s="56"/>
      <c r="DE1012" s="56"/>
      <c r="DF1012" s="56"/>
      <c r="DG1012" s="56"/>
      <c r="DH1012" s="56"/>
      <c r="DI1012" s="56"/>
      <c r="DJ1012" s="56"/>
      <c r="DK1012" s="56"/>
      <c r="DL1012" s="56"/>
      <c r="DM1012" s="56"/>
      <c r="DN1012" s="56"/>
      <c r="DO1012" s="56"/>
      <c r="DP1012" s="56"/>
      <c r="DQ1012" s="56"/>
      <c r="DR1012" s="56"/>
      <c r="DS1012" s="56"/>
      <c r="DT1012" s="56"/>
      <c r="DU1012" s="56"/>
      <c r="DV1012" s="56"/>
      <c r="DW1012" s="56"/>
      <c r="DX1012" s="56"/>
      <c r="DY1012" s="56"/>
      <c r="DZ1012" s="56"/>
      <c r="EA1012" s="56"/>
      <c r="EB1012" s="56"/>
      <c r="EC1012" s="56"/>
      <c r="ED1012" s="56"/>
      <c r="EE1012" s="56"/>
      <c r="EF1012" s="56"/>
      <c r="EG1012" s="56"/>
      <c r="EH1012" s="56"/>
      <c r="EI1012" s="56"/>
      <c r="EJ1012" s="56"/>
      <c r="EK1012" s="56"/>
      <c r="EL1012" s="56"/>
      <c r="EM1012" s="56"/>
      <c r="EN1012" s="56"/>
      <c r="EO1012" s="56"/>
      <c r="EP1012" s="56"/>
      <c r="EQ1012" s="56"/>
      <c r="ER1012" s="56"/>
      <c r="ES1012" s="56"/>
      <c r="ET1012" s="56"/>
      <c r="EU1012" s="56"/>
      <c r="EV1012" s="56"/>
      <c r="EW1012" s="56"/>
      <c r="EX1012" s="56"/>
      <c r="EY1012" s="56"/>
      <c r="EZ1012" s="56"/>
      <c r="FA1012" s="56"/>
      <c r="FB1012" s="56"/>
      <c r="FC1012" s="56"/>
      <c r="FD1012" s="56"/>
      <c r="FE1012" s="56"/>
      <c r="FF1012" s="56"/>
      <c r="FG1012" s="56"/>
      <c r="FH1012" s="56"/>
      <c r="FI1012" s="56"/>
      <c r="FJ1012" s="56"/>
      <c r="FK1012" s="56"/>
      <c r="FL1012" s="56"/>
      <c r="FM1012" s="56"/>
      <c r="FN1012" s="56"/>
      <c r="FO1012" s="56"/>
      <c r="FP1012" s="56"/>
      <c r="FQ1012" s="56"/>
      <c r="FR1012" s="56"/>
      <c r="FS1012" s="56"/>
      <c r="FT1012" s="56"/>
      <c r="FU1012" s="56"/>
      <c r="FV1012" s="56"/>
      <c r="FW1012" s="56"/>
      <c r="FX1012" s="56"/>
      <c r="FY1012" s="56"/>
      <c r="FZ1012" s="56"/>
      <c r="GA1012" s="56"/>
      <c r="GB1012" s="56"/>
      <c r="GC1012" s="56"/>
      <c r="GD1012" s="56"/>
      <c r="GE1012" s="56"/>
      <c r="GF1012" s="56"/>
      <c r="GG1012" s="56"/>
      <c r="GH1012" s="56"/>
      <c r="GI1012" s="56"/>
      <c r="GJ1012" s="56"/>
      <c r="GK1012" s="56"/>
      <c r="GL1012" s="56"/>
      <c r="GM1012" s="56"/>
      <c r="GN1012" s="56"/>
      <c r="GO1012" s="56"/>
      <c r="GP1012" s="56"/>
      <c r="GQ1012" s="56"/>
      <c r="GR1012" s="56"/>
      <c r="GS1012" s="56"/>
      <c r="GT1012" s="56"/>
      <c r="GU1012" s="56"/>
      <c r="GV1012" s="56"/>
      <c r="GW1012" s="56"/>
      <c r="GX1012" s="56"/>
      <c r="GY1012" s="56"/>
      <c r="GZ1012" s="56"/>
      <c r="HA1012" s="56"/>
      <c r="HB1012" s="56"/>
      <c r="HC1012" s="56"/>
      <c r="HD1012" s="56"/>
      <c r="HE1012" s="56"/>
      <c r="HF1012" s="56"/>
      <c r="HG1012" s="56"/>
      <c r="HH1012" s="56"/>
      <c r="HI1012" s="56"/>
      <c r="HJ1012" s="56"/>
      <c r="HK1012" s="56"/>
      <c r="HL1012" s="56"/>
      <c r="HM1012" s="56"/>
      <c r="HN1012" s="56"/>
      <c r="HO1012" s="56"/>
      <c r="HP1012" s="56"/>
      <c r="HQ1012" s="56"/>
      <c r="HR1012" s="56"/>
      <c r="HS1012" s="56"/>
      <c r="HT1012" s="56"/>
      <c r="HU1012" s="56"/>
      <c r="HV1012" s="56"/>
      <c r="HW1012" s="56"/>
      <c r="HX1012" s="56"/>
      <c r="HY1012" s="56"/>
      <c r="HZ1012" s="56"/>
      <c r="IA1012" s="56"/>
      <c r="IB1012" s="56"/>
      <c r="IC1012" s="56"/>
      <c r="ID1012" s="56"/>
      <c r="IE1012" s="56"/>
      <c r="IF1012" s="56"/>
      <c r="IG1012" s="56"/>
      <c r="IH1012" s="56"/>
      <c r="II1012" s="56"/>
    </row>
    <row r="1013" spans="3:243" x14ac:dyDescent="0.25">
      <c r="C1013" s="56"/>
      <c r="D1013" s="56"/>
      <c r="E1013" s="56"/>
      <c r="F1013" s="354"/>
      <c r="G1013" s="354"/>
      <c r="H1013" s="56"/>
      <c r="I1013" s="56"/>
      <c r="J1013" s="56"/>
      <c r="K1013" s="56"/>
      <c r="L1013" s="56"/>
      <c r="M1013" s="598"/>
      <c r="N1013" s="56"/>
      <c r="O1013" s="56"/>
      <c r="AW1013" s="56"/>
      <c r="AX1013" s="56"/>
      <c r="AY1013" s="56"/>
      <c r="AZ1013" s="56"/>
      <c r="BA1013" s="56"/>
      <c r="BB1013" s="56"/>
      <c r="BC1013" s="56"/>
      <c r="BD1013" s="56"/>
      <c r="BE1013" s="56"/>
      <c r="BF1013" s="56"/>
      <c r="BG1013" s="56"/>
      <c r="BH1013" s="56"/>
      <c r="BI1013" s="56"/>
      <c r="BJ1013" s="56"/>
      <c r="BK1013" s="56"/>
      <c r="BL1013" s="56"/>
      <c r="BM1013" s="56"/>
      <c r="BN1013" s="56"/>
      <c r="BO1013" s="56"/>
      <c r="BP1013" s="56"/>
      <c r="BQ1013" s="56"/>
      <c r="BR1013" s="56"/>
      <c r="BS1013" s="56"/>
      <c r="BT1013" s="56"/>
      <c r="BU1013" s="56"/>
      <c r="BV1013" s="56"/>
      <c r="BW1013" s="56"/>
      <c r="BX1013" s="56"/>
      <c r="BY1013" s="56"/>
      <c r="BZ1013" s="56"/>
      <c r="CA1013" s="56"/>
      <c r="CB1013" s="56"/>
      <c r="CC1013" s="56"/>
      <c r="CD1013" s="56"/>
      <c r="CE1013" s="56"/>
      <c r="CF1013" s="56"/>
      <c r="CG1013" s="56"/>
      <c r="CH1013" s="56"/>
      <c r="CI1013" s="56"/>
      <c r="CJ1013" s="56"/>
      <c r="CK1013" s="56"/>
      <c r="CL1013" s="56"/>
      <c r="CM1013" s="56"/>
      <c r="CN1013" s="56"/>
      <c r="CO1013" s="56"/>
      <c r="CP1013" s="56"/>
      <c r="CQ1013" s="56"/>
      <c r="CR1013" s="56"/>
      <c r="CS1013" s="56"/>
      <c r="CT1013" s="56"/>
      <c r="CU1013" s="56"/>
      <c r="CV1013" s="56"/>
      <c r="CW1013" s="56"/>
      <c r="CX1013" s="56"/>
      <c r="CY1013" s="56"/>
      <c r="CZ1013" s="56"/>
      <c r="DA1013" s="56"/>
      <c r="DB1013" s="56"/>
      <c r="DC1013" s="56"/>
      <c r="DD1013" s="56"/>
      <c r="DE1013" s="56"/>
      <c r="DF1013" s="56"/>
      <c r="DG1013" s="56"/>
      <c r="DH1013" s="56"/>
      <c r="DI1013" s="56"/>
      <c r="DJ1013" s="56"/>
      <c r="DK1013" s="56"/>
      <c r="DL1013" s="56"/>
      <c r="DM1013" s="56"/>
      <c r="DN1013" s="56"/>
      <c r="DO1013" s="56"/>
      <c r="DP1013" s="56"/>
      <c r="DQ1013" s="56"/>
      <c r="DR1013" s="56"/>
      <c r="DS1013" s="56"/>
      <c r="DT1013" s="56"/>
      <c r="DU1013" s="56"/>
      <c r="DV1013" s="56"/>
      <c r="DW1013" s="56"/>
      <c r="DX1013" s="56"/>
      <c r="DY1013" s="56"/>
      <c r="DZ1013" s="56"/>
      <c r="EA1013" s="56"/>
      <c r="EB1013" s="56"/>
      <c r="EC1013" s="56"/>
      <c r="ED1013" s="56"/>
      <c r="EE1013" s="56"/>
      <c r="EF1013" s="56"/>
      <c r="EG1013" s="56"/>
      <c r="EH1013" s="56"/>
      <c r="EI1013" s="56"/>
      <c r="EJ1013" s="56"/>
      <c r="EK1013" s="56"/>
      <c r="EL1013" s="56"/>
      <c r="EM1013" s="56"/>
      <c r="EN1013" s="56"/>
      <c r="EO1013" s="56"/>
      <c r="EP1013" s="56"/>
      <c r="EQ1013" s="56"/>
      <c r="ER1013" s="56"/>
      <c r="ES1013" s="56"/>
      <c r="ET1013" s="56"/>
      <c r="EU1013" s="56"/>
      <c r="EV1013" s="56"/>
      <c r="EW1013" s="56"/>
      <c r="EX1013" s="56"/>
      <c r="EY1013" s="56"/>
      <c r="EZ1013" s="56"/>
      <c r="FA1013" s="56"/>
      <c r="FB1013" s="56"/>
      <c r="FC1013" s="56"/>
      <c r="FD1013" s="56"/>
      <c r="FE1013" s="56"/>
      <c r="FF1013" s="56"/>
      <c r="FG1013" s="56"/>
      <c r="FH1013" s="56"/>
      <c r="FI1013" s="56"/>
      <c r="FJ1013" s="56"/>
      <c r="FK1013" s="56"/>
      <c r="FL1013" s="56"/>
      <c r="FM1013" s="56"/>
      <c r="FN1013" s="56"/>
      <c r="FO1013" s="56"/>
      <c r="FP1013" s="56"/>
      <c r="FQ1013" s="56"/>
      <c r="FR1013" s="56"/>
      <c r="FS1013" s="56"/>
      <c r="FT1013" s="56"/>
      <c r="FU1013" s="56"/>
      <c r="FV1013" s="56"/>
      <c r="FW1013" s="56"/>
      <c r="FX1013" s="56"/>
      <c r="FY1013" s="56"/>
      <c r="FZ1013" s="56"/>
      <c r="GA1013" s="56"/>
      <c r="GB1013" s="56"/>
      <c r="GC1013" s="56"/>
      <c r="GD1013" s="56"/>
      <c r="GE1013" s="56"/>
      <c r="GF1013" s="56"/>
      <c r="GG1013" s="56"/>
      <c r="GH1013" s="56"/>
      <c r="GI1013" s="56"/>
      <c r="GJ1013" s="56"/>
      <c r="GK1013" s="56"/>
      <c r="GL1013" s="56"/>
      <c r="GM1013" s="56"/>
      <c r="GN1013" s="56"/>
      <c r="GO1013" s="56"/>
      <c r="GP1013" s="56"/>
      <c r="GQ1013" s="56"/>
      <c r="GR1013" s="56"/>
      <c r="GS1013" s="56"/>
      <c r="GT1013" s="56"/>
      <c r="GU1013" s="56"/>
      <c r="GV1013" s="56"/>
      <c r="GW1013" s="56"/>
      <c r="GX1013" s="56"/>
      <c r="GY1013" s="56"/>
      <c r="GZ1013" s="56"/>
      <c r="HA1013" s="56"/>
      <c r="HB1013" s="56"/>
      <c r="HC1013" s="56"/>
      <c r="HD1013" s="56"/>
      <c r="HE1013" s="56"/>
      <c r="HF1013" s="56"/>
      <c r="HG1013" s="56"/>
      <c r="HH1013" s="56"/>
      <c r="HI1013" s="56"/>
      <c r="HJ1013" s="56"/>
      <c r="HK1013" s="56"/>
      <c r="HL1013" s="56"/>
      <c r="HM1013" s="56"/>
      <c r="HN1013" s="56"/>
      <c r="HO1013" s="56"/>
      <c r="HP1013" s="56"/>
      <c r="HQ1013" s="56"/>
      <c r="HR1013" s="56"/>
      <c r="HS1013" s="56"/>
      <c r="HT1013" s="56"/>
      <c r="HU1013" s="56"/>
      <c r="HV1013" s="56"/>
      <c r="HW1013" s="56"/>
      <c r="HX1013" s="56"/>
      <c r="HY1013" s="56"/>
      <c r="HZ1013" s="56"/>
      <c r="IA1013" s="56"/>
      <c r="IB1013" s="56"/>
      <c r="IC1013" s="56"/>
      <c r="ID1013" s="56"/>
      <c r="IE1013" s="56"/>
      <c r="IF1013" s="56"/>
      <c r="IG1013" s="56"/>
      <c r="IH1013" s="56"/>
      <c r="II1013" s="56"/>
    </row>
    <row r="1014" spans="3:243" x14ac:dyDescent="0.25">
      <c r="C1014" s="56"/>
      <c r="D1014" s="56"/>
      <c r="E1014" s="56"/>
      <c r="F1014" s="354"/>
      <c r="G1014" s="354"/>
      <c r="H1014" s="56"/>
      <c r="I1014" s="56"/>
      <c r="J1014" s="56"/>
      <c r="K1014" s="56"/>
      <c r="L1014" s="56"/>
      <c r="M1014" s="598"/>
      <c r="N1014" s="56"/>
      <c r="O1014" s="56"/>
      <c r="AW1014" s="56"/>
      <c r="AX1014" s="56"/>
      <c r="AY1014" s="56"/>
      <c r="AZ1014" s="56"/>
      <c r="BA1014" s="56"/>
      <c r="BB1014" s="56"/>
      <c r="BC1014" s="56"/>
      <c r="BD1014" s="56"/>
      <c r="BE1014" s="56"/>
      <c r="BF1014" s="56"/>
      <c r="BG1014" s="56"/>
      <c r="BH1014" s="56"/>
      <c r="BI1014" s="56"/>
      <c r="BJ1014" s="56"/>
      <c r="BK1014" s="56"/>
      <c r="BL1014" s="56"/>
      <c r="BM1014" s="56"/>
      <c r="BN1014" s="56"/>
      <c r="BO1014" s="56"/>
      <c r="BP1014" s="56"/>
      <c r="BQ1014" s="56"/>
      <c r="BR1014" s="56"/>
      <c r="BS1014" s="56"/>
      <c r="BT1014" s="56"/>
      <c r="BU1014" s="56"/>
      <c r="BV1014" s="56"/>
      <c r="BW1014" s="56"/>
      <c r="BX1014" s="56"/>
      <c r="BY1014" s="56"/>
      <c r="BZ1014" s="56"/>
      <c r="CA1014" s="56"/>
      <c r="CB1014" s="56"/>
      <c r="CC1014" s="56"/>
      <c r="CD1014" s="56"/>
      <c r="CE1014" s="56"/>
      <c r="CF1014" s="56"/>
      <c r="CG1014" s="56"/>
      <c r="CH1014" s="56"/>
      <c r="CI1014" s="56"/>
      <c r="CJ1014" s="56"/>
      <c r="CK1014" s="56"/>
      <c r="CL1014" s="56"/>
      <c r="CM1014" s="56"/>
      <c r="CN1014" s="56"/>
      <c r="CO1014" s="56"/>
      <c r="CP1014" s="56"/>
      <c r="CQ1014" s="56"/>
      <c r="CR1014" s="56"/>
      <c r="CS1014" s="56"/>
      <c r="CT1014" s="56"/>
      <c r="CU1014" s="56"/>
      <c r="CV1014" s="56"/>
      <c r="CW1014" s="56"/>
      <c r="CX1014" s="56"/>
      <c r="CY1014" s="56"/>
      <c r="CZ1014" s="56"/>
      <c r="DA1014" s="56"/>
      <c r="DB1014" s="56"/>
      <c r="DC1014" s="56"/>
      <c r="DD1014" s="56"/>
      <c r="DE1014" s="56"/>
      <c r="DF1014" s="56"/>
      <c r="DG1014" s="56"/>
      <c r="DH1014" s="56"/>
      <c r="DI1014" s="56"/>
      <c r="DJ1014" s="56"/>
      <c r="DK1014" s="56"/>
      <c r="DL1014" s="56"/>
      <c r="DM1014" s="56"/>
      <c r="DN1014" s="56"/>
      <c r="DO1014" s="56"/>
      <c r="DP1014" s="56"/>
      <c r="DQ1014" s="56"/>
      <c r="DR1014" s="56"/>
      <c r="DS1014" s="56"/>
      <c r="DT1014" s="56"/>
      <c r="DU1014" s="56"/>
      <c r="DV1014" s="56"/>
      <c r="DW1014" s="56"/>
      <c r="DX1014" s="56"/>
      <c r="DY1014" s="56"/>
      <c r="DZ1014" s="56"/>
      <c r="EA1014" s="56"/>
      <c r="EB1014" s="56"/>
      <c r="EC1014" s="56"/>
      <c r="ED1014" s="56"/>
      <c r="EE1014" s="56"/>
      <c r="EF1014" s="56"/>
      <c r="EG1014" s="56"/>
      <c r="EH1014" s="56"/>
      <c r="EI1014" s="56"/>
      <c r="EJ1014" s="56"/>
      <c r="EK1014" s="56"/>
      <c r="EL1014" s="56"/>
      <c r="EM1014" s="56"/>
      <c r="EN1014" s="56"/>
      <c r="EO1014" s="56"/>
      <c r="EP1014" s="56"/>
      <c r="EQ1014" s="56"/>
      <c r="ER1014" s="56"/>
      <c r="ES1014" s="56"/>
      <c r="ET1014" s="56"/>
      <c r="EU1014" s="56"/>
      <c r="EV1014" s="56"/>
      <c r="EW1014" s="56"/>
      <c r="EX1014" s="56"/>
      <c r="EY1014" s="56"/>
      <c r="EZ1014" s="56"/>
      <c r="FA1014" s="56"/>
      <c r="FB1014" s="56"/>
      <c r="FC1014" s="56"/>
      <c r="FD1014" s="56"/>
      <c r="FE1014" s="56"/>
      <c r="FF1014" s="56"/>
      <c r="FG1014" s="56"/>
      <c r="FH1014" s="56"/>
      <c r="FI1014" s="56"/>
      <c r="FJ1014" s="56"/>
      <c r="FK1014" s="56"/>
      <c r="FL1014" s="56"/>
      <c r="FM1014" s="56"/>
      <c r="FN1014" s="56"/>
      <c r="FO1014" s="56"/>
      <c r="FP1014" s="56"/>
      <c r="FQ1014" s="56"/>
      <c r="FR1014" s="56"/>
      <c r="FS1014" s="56"/>
      <c r="FT1014" s="56"/>
      <c r="FU1014" s="56"/>
      <c r="FV1014" s="56"/>
      <c r="FW1014" s="56"/>
      <c r="FX1014" s="56"/>
      <c r="FY1014" s="56"/>
      <c r="FZ1014" s="56"/>
      <c r="GA1014" s="56"/>
      <c r="GB1014" s="56"/>
      <c r="GC1014" s="56"/>
      <c r="GD1014" s="56"/>
      <c r="GE1014" s="56"/>
      <c r="GF1014" s="56"/>
      <c r="GG1014" s="56"/>
      <c r="GH1014" s="56"/>
      <c r="GI1014" s="56"/>
      <c r="GJ1014" s="56"/>
      <c r="GK1014" s="56"/>
      <c r="GL1014" s="56"/>
      <c r="GM1014" s="56"/>
      <c r="GN1014" s="56"/>
      <c r="GO1014" s="56"/>
      <c r="GP1014" s="56"/>
      <c r="GQ1014" s="56"/>
      <c r="GR1014" s="56"/>
      <c r="GS1014" s="56"/>
      <c r="GT1014" s="56"/>
      <c r="GU1014" s="56"/>
      <c r="GV1014" s="56"/>
      <c r="GW1014" s="56"/>
      <c r="GX1014" s="56"/>
      <c r="GY1014" s="56"/>
      <c r="GZ1014" s="56"/>
      <c r="HA1014" s="56"/>
      <c r="HB1014" s="56"/>
      <c r="HC1014" s="56"/>
      <c r="HD1014" s="56"/>
      <c r="HE1014" s="56"/>
      <c r="HF1014" s="56"/>
      <c r="HG1014" s="56"/>
      <c r="HH1014" s="56"/>
      <c r="HI1014" s="56"/>
      <c r="HJ1014" s="56"/>
      <c r="HK1014" s="56"/>
      <c r="HL1014" s="56"/>
      <c r="HM1014" s="56"/>
      <c r="HN1014" s="56"/>
      <c r="HO1014" s="56"/>
      <c r="HP1014" s="56"/>
      <c r="HQ1014" s="56"/>
      <c r="HR1014" s="56"/>
      <c r="HS1014" s="56"/>
      <c r="HT1014" s="56"/>
      <c r="HU1014" s="56"/>
      <c r="HV1014" s="56"/>
      <c r="HW1014" s="56"/>
      <c r="HX1014" s="56"/>
      <c r="HY1014" s="56"/>
      <c r="HZ1014" s="56"/>
      <c r="IA1014" s="56"/>
      <c r="IB1014" s="56"/>
      <c r="IC1014" s="56"/>
      <c r="ID1014" s="56"/>
      <c r="IE1014" s="56"/>
      <c r="IF1014" s="56"/>
      <c r="IG1014" s="56"/>
      <c r="IH1014" s="56"/>
      <c r="II1014" s="56"/>
    </row>
    <row r="1015" spans="3:243" x14ac:dyDescent="0.25">
      <c r="C1015" s="56"/>
      <c r="D1015" s="56"/>
      <c r="E1015" s="56"/>
      <c r="F1015" s="354"/>
      <c r="G1015" s="354"/>
      <c r="H1015" s="56"/>
      <c r="I1015" s="56"/>
      <c r="J1015" s="56"/>
      <c r="K1015" s="56"/>
      <c r="L1015" s="56"/>
      <c r="M1015" s="598"/>
      <c r="N1015" s="56"/>
      <c r="O1015" s="56"/>
      <c r="AW1015" s="56"/>
      <c r="AX1015" s="56"/>
      <c r="AY1015" s="56"/>
      <c r="AZ1015" s="56"/>
      <c r="BA1015" s="56"/>
      <c r="BB1015" s="56"/>
      <c r="BC1015" s="56"/>
      <c r="BD1015" s="56"/>
      <c r="BE1015" s="56"/>
      <c r="BF1015" s="56"/>
      <c r="BG1015" s="56"/>
      <c r="BH1015" s="56"/>
      <c r="BI1015" s="56"/>
      <c r="BJ1015" s="56"/>
      <c r="BK1015" s="56"/>
      <c r="BL1015" s="56"/>
      <c r="BM1015" s="56"/>
      <c r="BN1015" s="56"/>
      <c r="BO1015" s="56"/>
      <c r="BP1015" s="56"/>
      <c r="BQ1015" s="56"/>
      <c r="BR1015" s="56"/>
      <c r="BS1015" s="56"/>
      <c r="BT1015" s="56"/>
      <c r="BU1015" s="56"/>
      <c r="BV1015" s="56"/>
      <c r="BW1015" s="56"/>
      <c r="BX1015" s="56"/>
      <c r="BY1015" s="56"/>
      <c r="BZ1015" s="56"/>
      <c r="CA1015" s="56"/>
      <c r="CB1015" s="56"/>
      <c r="CC1015" s="56"/>
      <c r="CD1015" s="56"/>
      <c r="CE1015" s="56"/>
      <c r="CF1015" s="56"/>
      <c r="CG1015" s="56"/>
      <c r="CH1015" s="56"/>
      <c r="CI1015" s="56"/>
      <c r="CJ1015" s="56"/>
      <c r="CK1015" s="56"/>
      <c r="CL1015" s="56"/>
      <c r="CM1015" s="56"/>
      <c r="CN1015" s="56"/>
      <c r="CO1015" s="56"/>
      <c r="CP1015" s="56"/>
      <c r="CQ1015" s="56"/>
      <c r="CR1015" s="56"/>
      <c r="CS1015" s="56"/>
      <c r="CT1015" s="56"/>
      <c r="CU1015" s="56"/>
      <c r="CV1015" s="56"/>
      <c r="CW1015" s="56"/>
      <c r="CX1015" s="56"/>
      <c r="CY1015" s="56"/>
      <c r="CZ1015" s="56"/>
      <c r="DA1015" s="56"/>
      <c r="DB1015" s="56"/>
      <c r="DC1015" s="56"/>
      <c r="DD1015" s="56"/>
      <c r="DE1015" s="56"/>
      <c r="DF1015" s="56"/>
      <c r="DG1015" s="56"/>
      <c r="DH1015" s="56"/>
      <c r="DI1015" s="56"/>
      <c r="DJ1015" s="56"/>
      <c r="DK1015" s="56"/>
      <c r="DL1015" s="56"/>
      <c r="DM1015" s="56"/>
      <c r="DN1015" s="56"/>
      <c r="DO1015" s="56"/>
      <c r="DP1015" s="56"/>
      <c r="DQ1015" s="56"/>
      <c r="DR1015" s="56"/>
      <c r="DS1015" s="56"/>
      <c r="DT1015" s="56"/>
      <c r="DU1015" s="56"/>
      <c r="DV1015" s="56"/>
      <c r="DW1015" s="56"/>
      <c r="DX1015" s="56"/>
      <c r="DY1015" s="56"/>
      <c r="DZ1015" s="56"/>
      <c r="EA1015" s="56"/>
      <c r="EB1015" s="56"/>
      <c r="EC1015" s="56"/>
      <c r="ED1015" s="56"/>
      <c r="EE1015" s="56"/>
      <c r="EF1015" s="56"/>
      <c r="EG1015" s="56"/>
      <c r="EH1015" s="56"/>
      <c r="EI1015" s="56"/>
      <c r="EJ1015" s="56"/>
      <c r="EK1015" s="56"/>
      <c r="EL1015" s="56"/>
      <c r="EM1015" s="56"/>
      <c r="EN1015" s="56"/>
      <c r="EO1015" s="56"/>
      <c r="EP1015" s="56"/>
      <c r="EQ1015" s="56"/>
      <c r="ER1015" s="56"/>
      <c r="ES1015" s="56"/>
      <c r="ET1015" s="56"/>
      <c r="EU1015" s="56"/>
      <c r="EV1015" s="56"/>
      <c r="EW1015" s="56"/>
      <c r="EX1015" s="56"/>
      <c r="EY1015" s="56"/>
      <c r="EZ1015" s="56"/>
      <c r="FA1015" s="56"/>
      <c r="FB1015" s="56"/>
      <c r="FC1015" s="56"/>
      <c r="FD1015" s="56"/>
      <c r="FE1015" s="56"/>
      <c r="FF1015" s="56"/>
      <c r="FG1015" s="56"/>
      <c r="FH1015" s="56"/>
      <c r="FI1015" s="56"/>
      <c r="FJ1015" s="56"/>
      <c r="FK1015" s="56"/>
      <c r="FL1015" s="56"/>
      <c r="FM1015" s="56"/>
      <c r="FN1015" s="56"/>
      <c r="FO1015" s="56"/>
      <c r="FP1015" s="56"/>
      <c r="FQ1015" s="56"/>
      <c r="FR1015" s="56"/>
      <c r="FS1015" s="56"/>
      <c r="FT1015" s="56"/>
      <c r="FU1015" s="56"/>
      <c r="FV1015" s="56"/>
      <c r="FW1015" s="56"/>
      <c r="FX1015" s="56"/>
      <c r="FY1015" s="56"/>
      <c r="FZ1015" s="56"/>
      <c r="GA1015" s="56"/>
      <c r="GB1015" s="56"/>
      <c r="GC1015" s="56"/>
      <c r="GD1015" s="56"/>
      <c r="GE1015" s="56"/>
      <c r="GF1015" s="56"/>
      <c r="GG1015" s="56"/>
      <c r="GH1015" s="56"/>
      <c r="GI1015" s="56"/>
      <c r="GJ1015" s="56"/>
      <c r="GK1015" s="56"/>
      <c r="GL1015" s="56"/>
      <c r="GM1015" s="56"/>
      <c r="GN1015" s="56"/>
      <c r="GO1015" s="56"/>
      <c r="GP1015" s="56"/>
      <c r="GQ1015" s="56"/>
      <c r="GR1015" s="56"/>
      <c r="GS1015" s="56"/>
      <c r="GT1015" s="56"/>
      <c r="GU1015" s="56"/>
      <c r="GV1015" s="56"/>
      <c r="GW1015" s="56"/>
      <c r="GX1015" s="56"/>
      <c r="GY1015" s="56"/>
      <c r="GZ1015" s="56"/>
      <c r="HA1015" s="56"/>
      <c r="HB1015" s="56"/>
      <c r="HC1015" s="56"/>
      <c r="HD1015" s="56"/>
      <c r="HE1015" s="56"/>
      <c r="HF1015" s="56"/>
      <c r="HG1015" s="56"/>
      <c r="HH1015" s="56"/>
      <c r="HI1015" s="56"/>
      <c r="HJ1015" s="56"/>
      <c r="HK1015" s="56"/>
      <c r="HL1015" s="56"/>
      <c r="HM1015" s="56"/>
      <c r="HN1015" s="56"/>
      <c r="HO1015" s="56"/>
      <c r="HP1015" s="56"/>
      <c r="HQ1015" s="56"/>
      <c r="HR1015" s="56"/>
      <c r="HS1015" s="56"/>
      <c r="HT1015" s="56"/>
      <c r="HU1015" s="56"/>
      <c r="HV1015" s="56"/>
      <c r="HW1015" s="56"/>
      <c r="HX1015" s="56"/>
      <c r="HY1015" s="56"/>
      <c r="HZ1015" s="56"/>
      <c r="IA1015" s="56"/>
      <c r="IB1015" s="56"/>
      <c r="IC1015" s="56"/>
      <c r="ID1015" s="56"/>
      <c r="IE1015" s="56"/>
      <c r="IF1015" s="56"/>
      <c r="IG1015" s="56"/>
      <c r="IH1015" s="56"/>
      <c r="II1015" s="56"/>
    </row>
    <row r="1016" spans="3:243" x14ac:dyDescent="0.25">
      <c r="C1016" s="56"/>
      <c r="D1016" s="56"/>
      <c r="E1016" s="56"/>
      <c r="F1016" s="354"/>
      <c r="G1016" s="354"/>
      <c r="H1016" s="56"/>
      <c r="I1016" s="56"/>
      <c r="J1016" s="56"/>
      <c r="K1016" s="56"/>
      <c r="L1016" s="56"/>
      <c r="M1016" s="598"/>
      <c r="N1016" s="56"/>
      <c r="O1016" s="56"/>
      <c r="AW1016" s="56"/>
      <c r="AX1016" s="56"/>
      <c r="AY1016" s="56"/>
      <c r="AZ1016" s="56"/>
      <c r="BA1016" s="56"/>
      <c r="BB1016" s="56"/>
      <c r="BC1016" s="56"/>
      <c r="BD1016" s="56"/>
      <c r="BE1016" s="56"/>
      <c r="BF1016" s="56"/>
      <c r="BG1016" s="56"/>
      <c r="BH1016" s="56"/>
      <c r="BI1016" s="56"/>
      <c r="BJ1016" s="56"/>
      <c r="BK1016" s="56"/>
      <c r="BL1016" s="56"/>
      <c r="BM1016" s="56"/>
      <c r="BN1016" s="56"/>
      <c r="BO1016" s="56"/>
      <c r="BP1016" s="56"/>
      <c r="BQ1016" s="56"/>
      <c r="BR1016" s="56"/>
      <c r="BS1016" s="56"/>
      <c r="BT1016" s="56"/>
      <c r="BU1016" s="56"/>
      <c r="BV1016" s="56"/>
      <c r="BW1016" s="56"/>
      <c r="BX1016" s="56"/>
      <c r="BY1016" s="56"/>
      <c r="BZ1016" s="56"/>
      <c r="CA1016" s="56"/>
      <c r="CB1016" s="56"/>
      <c r="CC1016" s="56"/>
      <c r="CD1016" s="56"/>
      <c r="CE1016" s="56"/>
      <c r="CF1016" s="56"/>
      <c r="CG1016" s="56"/>
      <c r="CH1016" s="56"/>
      <c r="CI1016" s="56"/>
      <c r="CJ1016" s="56"/>
      <c r="CK1016" s="56"/>
      <c r="CL1016" s="56"/>
      <c r="CM1016" s="56"/>
      <c r="CN1016" s="56"/>
      <c r="CO1016" s="56"/>
      <c r="CP1016" s="56"/>
      <c r="CQ1016" s="56"/>
      <c r="CR1016" s="56"/>
      <c r="CS1016" s="56"/>
      <c r="CT1016" s="56"/>
      <c r="CU1016" s="56"/>
      <c r="CV1016" s="56"/>
      <c r="CW1016" s="56"/>
      <c r="CX1016" s="56"/>
      <c r="CY1016" s="56"/>
      <c r="CZ1016" s="56"/>
      <c r="DA1016" s="56"/>
      <c r="DB1016" s="56"/>
      <c r="DC1016" s="56"/>
      <c r="DD1016" s="56"/>
      <c r="DE1016" s="56"/>
      <c r="DF1016" s="56"/>
      <c r="DG1016" s="56"/>
      <c r="DH1016" s="56"/>
      <c r="DI1016" s="56"/>
      <c r="DJ1016" s="56"/>
      <c r="DK1016" s="56"/>
      <c r="DL1016" s="56"/>
      <c r="DM1016" s="56"/>
      <c r="DN1016" s="56"/>
      <c r="DO1016" s="56"/>
      <c r="DP1016" s="56"/>
      <c r="DQ1016" s="56"/>
      <c r="DR1016" s="56"/>
      <c r="DS1016" s="56"/>
      <c r="DT1016" s="56"/>
      <c r="DU1016" s="56"/>
      <c r="DV1016" s="56"/>
      <c r="DW1016" s="56"/>
      <c r="DX1016" s="56"/>
      <c r="DY1016" s="56"/>
      <c r="DZ1016" s="56"/>
      <c r="EA1016" s="56"/>
      <c r="EB1016" s="56"/>
      <c r="EC1016" s="56"/>
      <c r="ED1016" s="56"/>
      <c r="EE1016" s="56"/>
      <c r="EF1016" s="56"/>
      <c r="EG1016" s="56"/>
      <c r="EH1016" s="56"/>
      <c r="EI1016" s="56"/>
      <c r="EJ1016" s="56"/>
      <c r="EK1016" s="56"/>
      <c r="EL1016" s="56"/>
      <c r="EM1016" s="56"/>
      <c r="EN1016" s="56"/>
      <c r="EO1016" s="56"/>
      <c r="EP1016" s="56"/>
      <c r="EQ1016" s="56"/>
      <c r="ER1016" s="56"/>
      <c r="ES1016" s="56"/>
      <c r="ET1016" s="56"/>
      <c r="EU1016" s="56"/>
      <c r="EV1016" s="56"/>
      <c r="EW1016" s="56"/>
      <c r="EX1016" s="56"/>
      <c r="EY1016" s="56"/>
      <c r="EZ1016" s="56"/>
      <c r="FA1016" s="56"/>
      <c r="FB1016" s="56"/>
      <c r="FC1016" s="56"/>
      <c r="FD1016" s="56"/>
      <c r="FE1016" s="56"/>
      <c r="FF1016" s="56"/>
      <c r="FG1016" s="56"/>
      <c r="FH1016" s="56"/>
      <c r="FI1016" s="56"/>
      <c r="FJ1016" s="56"/>
      <c r="FK1016" s="56"/>
      <c r="FL1016" s="56"/>
      <c r="FM1016" s="56"/>
      <c r="FN1016" s="56"/>
      <c r="FO1016" s="56"/>
      <c r="FP1016" s="56"/>
      <c r="FQ1016" s="56"/>
      <c r="FR1016" s="56"/>
      <c r="FS1016" s="56"/>
      <c r="FT1016" s="56"/>
      <c r="FU1016" s="56"/>
      <c r="FV1016" s="56"/>
      <c r="FW1016" s="56"/>
      <c r="FX1016" s="56"/>
      <c r="FY1016" s="56"/>
      <c r="FZ1016" s="56"/>
      <c r="GA1016" s="56"/>
      <c r="GB1016" s="56"/>
      <c r="GC1016" s="56"/>
      <c r="GD1016" s="56"/>
      <c r="GE1016" s="56"/>
      <c r="GF1016" s="56"/>
      <c r="GG1016" s="56"/>
      <c r="GH1016" s="56"/>
      <c r="GI1016" s="56"/>
      <c r="GJ1016" s="56"/>
      <c r="GK1016" s="56"/>
      <c r="GL1016" s="56"/>
      <c r="GM1016" s="56"/>
      <c r="GN1016" s="56"/>
      <c r="GO1016" s="56"/>
      <c r="GP1016" s="56"/>
      <c r="GQ1016" s="56"/>
      <c r="GR1016" s="56"/>
      <c r="GS1016" s="56"/>
      <c r="GT1016" s="56"/>
      <c r="GU1016" s="56"/>
      <c r="GV1016" s="56"/>
      <c r="GW1016" s="56"/>
      <c r="GX1016" s="56"/>
      <c r="GY1016" s="56"/>
      <c r="GZ1016" s="56"/>
      <c r="HA1016" s="56"/>
      <c r="HB1016" s="56"/>
      <c r="HC1016" s="56"/>
      <c r="HD1016" s="56"/>
      <c r="HE1016" s="56"/>
      <c r="HF1016" s="56"/>
      <c r="HG1016" s="56"/>
      <c r="HH1016" s="56"/>
      <c r="HI1016" s="56"/>
      <c r="HJ1016" s="56"/>
      <c r="HK1016" s="56"/>
      <c r="HL1016" s="56"/>
      <c r="HM1016" s="56"/>
      <c r="HN1016" s="56"/>
      <c r="HO1016" s="56"/>
      <c r="HP1016" s="56"/>
      <c r="HQ1016" s="56"/>
      <c r="HR1016" s="56"/>
      <c r="HS1016" s="56"/>
      <c r="HT1016" s="56"/>
      <c r="HU1016" s="56"/>
      <c r="HV1016" s="56"/>
      <c r="HW1016" s="56"/>
      <c r="HX1016" s="56"/>
      <c r="HY1016" s="56"/>
      <c r="HZ1016" s="56"/>
      <c r="IA1016" s="56"/>
      <c r="IB1016" s="56"/>
      <c r="IC1016" s="56"/>
      <c r="ID1016" s="56"/>
      <c r="IE1016" s="56"/>
      <c r="IF1016" s="56"/>
      <c r="IG1016" s="56"/>
      <c r="IH1016" s="56"/>
      <c r="II1016" s="56"/>
    </row>
    <row r="1017" spans="3:243" x14ac:dyDescent="0.25">
      <c r="C1017" s="56"/>
      <c r="D1017" s="56"/>
      <c r="E1017" s="56"/>
      <c r="F1017" s="354"/>
      <c r="G1017" s="354"/>
      <c r="H1017" s="56"/>
      <c r="I1017" s="56"/>
      <c r="J1017" s="56"/>
      <c r="K1017" s="56"/>
      <c r="L1017" s="56"/>
      <c r="M1017" s="598"/>
      <c r="N1017" s="56"/>
      <c r="O1017" s="56"/>
      <c r="AW1017" s="56"/>
      <c r="AX1017" s="56"/>
      <c r="AY1017" s="56"/>
      <c r="AZ1017" s="56"/>
      <c r="BA1017" s="56"/>
      <c r="BB1017" s="56"/>
      <c r="BC1017" s="56"/>
      <c r="BD1017" s="56"/>
      <c r="BE1017" s="56"/>
      <c r="BF1017" s="56"/>
      <c r="BG1017" s="56"/>
      <c r="BH1017" s="56"/>
      <c r="BI1017" s="56"/>
      <c r="BJ1017" s="56"/>
      <c r="BK1017" s="56"/>
      <c r="BL1017" s="56"/>
      <c r="BM1017" s="56"/>
      <c r="BN1017" s="56"/>
      <c r="BO1017" s="56"/>
      <c r="BP1017" s="56"/>
      <c r="BQ1017" s="56"/>
      <c r="BR1017" s="56"/>
      <c r="BS1017" s="56"/>
      <c r="BT1017" s="56"/>
      <c r="BU1017" s="56"/>
      <c r="BV1017" s="56"/>
      <c r="BW1017" s="56"/>
      <c r="BX1017" s="56"/>
      <c r="BY1017" s="56"/>
      <c r="BZ1017" s="56"/>
      <c r="CA1017" s="56"/>
      <c r="CB1017" s="56"/>
      <c r="CC1017" s="56"/>
      <c r="CD1017" s="56"/>
      <c r="CE1017" s="56"/>
      <c r="CF1017" s="56"/>
      <c r="CG1017" s="56"/>
      <c r="CH1017" s="56"/>
      <c r="CI1017" s="56"/>
      <c r="CJ1017" s="56"/>
      <c r="CK1017" s="56"/>
      <c r="CL1017" s="56"/>
      <c r="CM1017" s="56"/>
      <c r="CN1017" s="56"/>
      <c r="CO1017" s="56"/>
      <c r="CP1017" s="56"/>
      <c r="CQ1017" s="56"/>
      <c r="CR1017" s="56"/>
      <c r="CS1017" s="56"/>
      <c r="CT1017" s="56"/>
      <c r="CU1017" s="56"/>
      <c r="CV1017" s="56"/>
      <c r="CW1017" s="56"/>
      <c r="CX1017" s="56"/>
      <c r="CY1017" s="56"/>
      <c r="CZ1017" s="56"/>
      <c r="DA1017" s="56"/>
      <c r="DB1017" s="56"/>
      <c r="DC1017" s="56"/>
      <c r="DD1017" s="56"/>
      <c r="DE1017" s="56"/>
      <c r="DF1017" s="56"/>
      <c r="DG1017" s="56"/>
      <c r="DH1017" s="56"/>
      <c r="DI1017" s="56"/>
      <c r="DJ1017" s="56"/>
      <c r="DK1017" s="56"/>
      <c r="DL1017" s="56"/>
      <c r="DM1017" s="56"/>
      <c r="DN1017" s="56"/>
      <c r="DO1017" s="56"/>
      <c r="DP1017" s="56"/>
      <c r="DQ1017" s="56"/>
      <c r="DR1017" s="56"/>
      <c r="DS1017" s="56"/>
      <c r="DT1017" s="56"/>
      <c r="DU1017" s="56"/>
      <c r="DV1017" s="56"/>
      <c r="DW1017" s="56"/>
      <c r="DX1017" s="56"/>
      <c r="DY1017" s="56"/>
      <c r="DZ1017" s="56"/>
      <c r="EA1017" s="56"/>
      <c r="EB1017" s="56"/>
      <c r="EC1017" s="56"/>
      <c r="ED1017" s="56"/>
      <c r="EE1017" s="56"/>
      <c r="EF1017" s="56"/>
      <c r="EG1017" s="56"/>
      <c r="EH1017" s="56"/>
      <c r="EI1017" s="56"/>
      <c r="EJ1017" s="56"/>
      <c r="EK1017" s="56"/>
      <c r="EL1017" s="56"/>
      <c r="EM1017" s="56"/>
      <c r="EN1017" s="56"/>
      <c r="EO1017" s="56"/>
      <c r="EP1017" s="56"/>
      <c r="EQ1017" s="56"/>
      <c r="ER1017" s="56"/>
      <c r="ES1017" s="56"/>
      <c r="ET1017" s="56"/>
      <c r="EU1017" s="56"/>
      <c r="EV1017" s="56"/>
      <c r="EW1017" s="56"/>
      <c r="EX1017" s="56"/>
      <c r="EY1017" s="56"/>
      <c r="EZ1017" s="56"/>
      <c r="FA1017" s="56"/>
      <c r="FB1017" s="56"/>
      <c r="FC1017" s="56"/>
      <c r="FD1017" s="56"/>
      <c r="FE1017" s="56"/>
      <c r="FF1017" s="56"/>
      <c r="FG1017" s="56"/>
      <c r="FH1017" s="56"/>
      <c r="FI1017" s="56"/>
      <c r="FJ1017" s="56"/>
      <c r="FK1017" s="56"/>
      <c r="FL1017" s="56"/>
      <c r="FM1017" s="56"/>
      <c r="FN1017" s="56"/>
      <c r="FO1017" s="56"/>
      <c r="FP1017" s="56"/>
      <c r="FQ1017" s="56"/>
      <c r="FR1017" s="56"/>
      <c r="FS1017" s="56"/>
      <c r="FT1017" s="56"/>
      <c r="FU1017" s="56"/>
      <c r="FV1017" s="56"/>
      <c r="FW1017" s="56"/>
      <c r="FX1017" s="56"/>
      <c r="FY1017" s="56"/>
      <c r="FZ1017" s="56"/>
      <c r="GA1017" s="56"/>
      <c r="GB1017" s="56"/>
      <c r="GC1017" s="56"/>
      <c r="GD1017" s="56"/>
      <c r="GE1017" s="56"/>
      <c r="GF1017" s="56"/>
      <c r="GG1017" s="56"/>
      <c r="GH1017" s="56"/>
      <c r="GI1017" s="56"/>
      <c r="GJ1017" s="56"/>
      <c r="GK1017" s="56"/>
      <c r="GL1017" s="56"/>
      <c r="GM1017" s="56"/>
      <c r="GN1017" s="56"/>
      <c r="GO1017" s="56"/>
      <c r="GP1017" s="56"/>
      <c r="GQ1017" s="56"/>
      <c r="GR1017" s="56"/>
      <c r="GS1017" s="56"/>
      <c r="GT1017" s="56"/>
      <c r="GU1017" s="56"/>
      <c r="GV1017" s="56"/>
      <c r="GW1017" s="56"/>
      <c r="GX1017" s="56"/>
      <c r="GY1017" s="56"/>
      <c r="GZ1017" s="56"/>
      <c r="HA1017" s="56"/>
      <c r="HB1017" s="56"/>
      <c r="HC1017" s="56"/>
      <c r="HD1017" s="56"/>
      <c r="HE1017" s="56"/>
      <c r="HF1017" s="56"/>
      <c r="HG1017" s="56"/>
      <c r="HH1017" s="56"/>
      <c r="HI1017" s="56"/>
      <c r="HJ1017" s="56"/>
      <c r="HK1017" s="56"/>
      <c r="HL1017" s="56"/>
      <c r="HM1017" s="56"/>
      <c r="HN1017" s="56"/>
      <c r="HO1017" s="56"/>
      <c r="HP1017" s="56"/>
      <c r="HQ1017" s="56"/>
      <c r="HR1017" s="56"/>
      <c r="HS1017" s="56"/>
      <c r="HT1017" s="56"/>
      <c r="HU1017" s="56"/>
      <c r="HV1017" s="56"/>
      <c r="HW1017" s="56"/>
      <c r="HX1017" s="56"/>
      <c r="HY1017" s="56"/>
      <c r="HZ1017" s="56"/>
      <c r="IA1017" s="56"/>
      <c r="IB1017" s="56"/>
      <c r="IC1017" s="56"/>
      <c r="ID1017" s="56"/>
      <c r="IE1017" s="56"/>
      <c r="IF1017" s="56"/>
      <c r="IG1017" s="56"/>
      <c r="IH1017" s="56"/>
      <c r="II1017" s="56"/>
    </row>
    <row r="1018" spans="3:243" x14ac:dyDescent="0.25">
      <c r="C1018" s="56"/>
      <c r="D1018" s="56"/>
      <c r="E1018" s="56"/>
      <c r="F1018" s="354"/>
      <c r="G1018" s="354"/>
      <c r="H1018" s="56"/>
      <c r="I1018" s="56"/>
      <c r="J1018" s="56"/>
      <c r="K1018" s="56"/>
      <c r="L1018" s="56"/>
      <c r="M1018" s="598"/>
      <c r="N1018" s="56"/>
      <c r="O1018" s="56"/>
      <c r="AW1018" s="56"/>
      <c r="AX1018" s="56"/>
      <c r="AY1018" s="56"/>
      <c r="AZ1018" s="56"/>
      <c r="BA1018" s="56"/>
      <c r="BB1018" s="56"/>
      <c r="BC1018" s="56"/>
      <c r="BD1018" s="56"/>
      <c r="BE1018" s="56"/>
      <c r="BF1018" s="56"/>
      <c r="BG1018" s="56"/>
      <c r="BH1018" s="56"/>
      <c r="BI1018" s="56"/>
      <c r="BJ1018" s="56"/>
      <c r="BK1018" s="56"/>
      <c r="BL1018" s="56"/>
      <c r="BM1018" s="56"/>
      <c r="BN1018" s="56"/>
      <c r="BO1018" s="56"/>
      <c r="BP1018" s="56"/>
      <c r="BQ1018" s="56"/>
      <c r="BR1018" s="56"/>
      <c r="BS1018" s="56"/>
      <c r="BT1018" s="56"/>
      <c r="BU1018" s="56"/>
      <c r="BV1018" s="56"/>
      <c r="BW1018" s="56"/>
      <c r="BX1018" s="56"/>
      <c r="BY1018" s="56"/>
      <c r="BZ1018" s="56"/>
      <c r="CA1018" s="56"/>
      <c r="CB1018" s="56"/>
      <c r="CC1018" s="56"/>
      <c r="CD1018" s="56"/>
      <c r="CE1018" s="56"/>
      <c r="CF1018" s="56"/>
      <c r="CG1018" s="56"/>
      <c r="CH1018" s="56"/>
      <c r="CI1018" s="56"/>
      <c r="CJ1018" s="56"/>
      <c r="CK1018" s="56"/>
      <c r="CL1018" s="56"/>
      <c r="CM1018" s="56"/>
      <c r="CN1018" s="56"/>
      <c r="CO1018" s="56"/>
      <c r="CP1018" s="56"/>
      <c r="CQ1018" s="56"/>
      <c r="CR1018" s="56"/>
      <c r="CS1018" s="56"/>
      <c r="CT1018" s="56"/>
      <c r="CU1018" s="56"/>
      <c r="CV1018" s="56"/>
      <c r="CW1018" s="56"/>
      <c r="CX1018" s="56"/>
      <c r="CY1018" s="56"/>
      <c r="CZ1018" s="56"/>
      <c r="DA1018" s="56"/>
      <c r="DB1018" s="56"/>
      <c r="DC1018" s="56"/>
      <c r="DD1018" s="56"/>
      <c r="DE1018" s="56"/>
      <c r="DF1018" s="56"/>
      <c r="DG1018" s="56"/>
      <c r="DH1018" s="56"/>
      <c r="DI1018" s="56"/>
      <c r="DJ1018" s="56"/>
      <c r="DK1018" s="56"/>
      <c r="DL1018" s="56"/>
      <c r="DM1018" s="56"/>
      <c r="DN1018" s="56"/>
      <c r="DO1018" s="56"/>
      <c r="DP1018" s="56"/>
      <c r="DQ1018" s="56"/>
      <c r="DR1018" s="56"/>
      <c r="DS1018" s="56"/>
      <c r="DT1018" s="56"/>
      <c r="DU1018" s="56"/>
      <c r="DV1018" s="56"/>
      <c r="DW1018" s="56"/>
      <c r="DX1018" s="56"/>
      <c r="DY1018" s="56"/>
      <c r="DZ1018" s="56"/>
      <c r="EA1018" s="56"/>
      <c r="EB1018" s="56"/>
      <c r="EC1018" s="56"/>
      <c r="ED1018" s="56"/>
      <c r="EE1018" s="56"/>
      <c r="EF1018" s="56"/>
      <c r="EG1018" s="56"/>
      <c r="EH1018" s="56"/>
      <c r="EI1018" s="56"/>
      <c r="EJ1018" s="56"/>
      <c r="EK1018" s="56"/>
      <c r="EL1018" s="56"/>
      <c r="EM1018" s="56"/>
      <c r="EN1018" s="56"/>
      <c r="EO1018" s="56"/>
      <c r="EP1018" s="56"/>
      <c r="EQ1018" s="56"/>
      <c r="ER1018" s="56"/>
      <c r="ES1018" s="56"/>
      <c r="ET1018" s="56"/>
      <c r="EU1018" s="56"/>
      <c r="EV1018" s="56"/>
      <c r="EW1018" s="56"/>
      <c r="EX1018" s="56"/>
      <c r="EY1018" s="56"/>
      <c r="EZ1018" s="56"/>
      <c r="FA1018" s="56"/>
      <c r="FB1018" s="56"/>
      <c r="FC1018" s="56"/>
      <c r="FD1018" s="56"/>
      <c r="FE1018" s="56"/>
      <c r="FF1018" s="56"/>
      <c r="FG1018" s="56"/>
      <c r="FH1018" s="56"/>
      <c r="FI1018" s="56"/>
      <c r="FJ1018" s="56"/>
      <c r="FK1018" s="56"/>
      <c r="FL1018" s="56"/>
      <c r="FM1018" s="56"/>
      <c r="FN1018" s="56"/>
      <c r="FO1018" s="56"/>
      <c r="FP1018" s="56"/>
      <c r="FQ1018" s="56"/>
      <c r="FR1018" s="56"/>
      <c r="FS1018" s="56"/>
      <c r="FT1018" s="56"/>
      <c r="FU1018" s="56"/>
      <c r="FV1018" s="56"/>
      <c r="FW1018" s="56"/>
      <c r="FX1018" s="56"/>
      <c r="FY1018" s="56"/>
      <c r="FZ1018" s="56"/>
      <c r="GA1018" s="56"/>
      <c r="GB1018" s="56"/>
      <c r="GC1018" s="56"/>
      <c r="GD1018" s="56"/>
      <c r="GE1018" s="56"/>
      <c r="GF1018" s="56"/>
      <c r="GG1018" s="56"/>
      <c r="GH1018" s="56"/>
      <c r="GI1018" s="56"/>
      <c r="GJ1018" s="56"/>
      <c r="GK1018" s="56"/>
      <c r="GL1018" s="56"/>
      <c r="GM1018" s="56"/>
      <c r="GN1018" s="56"/>
      <c r="GO1018" s="56"/>
      <c r="GP1018" s="56"/>
      <c r="GQ1018" s="56"/>
      <c r="GR1018" s="56"/>
      <c r="GS1018" s="56"/>
      <c r="GT1018" s="56"/>
      <c r="GU1018" s="56"/>
      <c r="GV1018" s="56"/>
      <c r="GW1018" s="56"/>
      <c r="GX1018" s="56"/>
      <c r="GY1018" s="56"/>
      <c r="GZ1018" s="56"/>
      <c r="HA1018" s="56"/>
      <c r="HB1018" s="56"/>
      <c r="HC1018" s="56"/>
      <c r="HD1018" s="56"/>
      <c r="HE1018" s="56"/>
      <c r="HF1018" s="56"/>
      <c r="HG1018" s="56"/>
      <c r="HH1018" s="56"/>
      <c r="HI1018" s="56"/>
      <c r="HJ1018" s="56"/>
      <c r="HK1018" s="56"/>
      <c r="HL1018" s="56"/>
      <c r="HM1018" s="56"/>
      <c r="HN1018" s="56"/>
      <c r="HO1018" s="56"/>
      <c r="HP1018" s="56"/>
      <c r="HQ1018" s="56"/>
      <c r="HR1018" s="56"/>
      <c r="HS1018" s="56"/>
      <c r="HT1018" s="56"/>
      <c r="HU1018" s="56"/>
      <c r="HV1018" s="56"/>
      <c r="HW1018" s="56"/>
      <c r="HX1018" s="56"/>
      <c r="HY1018" s="56"/>
      <c r="HZ1018" s="56"/>
      <c r="IA1018" s="56"/>
      <c r="IB1018" s="56"/>
      <c r="IC1018" s="56"/>
      <c r="ID1018" s="56"/>
      <c r="IE1018" s="56"/>
      <c r="IF1018" s="56"/>
      <c r="IG1018" s="56"/>
      <c r="IH1018" s="56"/>
      <c r="II1018" s="56"/>
    </row>
    <row r="1019" spans="3:243" x14ac:dyDescent="0.25">
      <c r="C1019" s="56"/>
      <c r="D1019" s="56"/>
      <c r="E1019" s="56"/>
      <c r="F1019" s="354"/>
      <c r="G1019" s="354"/>
      <c r="H1019" s="56"/>
      <c r="I1019" s="56"/>
      <c r="J1019" s="56"/>
      <c r="K1019" s="56"/>
      <c r="L1019" s="56"/>
      <c r="M1019" s="598"/>
      <c r="N1019" s="56"/>
      <c r="O1019" s="56"/>
      <c r="AW1019" s="56"/>
      <c r="AX1019" s="56"/>
      <c r="AY1019" s="56"/>
      <c r="AZ1019" s="56"/>
      <c r="BA1019" s="56"/>
      <c r="BB1019" s="56"/>
      <c r="BC1019" s="56"/>
      <c r="BD1019" s="56"/>
      <c r="BE1019" s="56"/>
      <c r="BF1019" s="56"/>
      <c r="BG1019" s="56"/>
      <c r="BH1019" s="56"/>
      <c r="BI1019" s="56"/>
      <c r="BJ1019" s="56"/>
      <c r="BK1019" s="56"/>
      <c r="BL1019" s="56"/>
      <c r="BM1019" s="56"/>
      <c r="BN1019" s="56"/>
      <c r="BO1019" s="56"/>
      <c r="BP1019" s="56"/>
      <c r="BQ1019" s="56"/>
      <c r="BR1019" s="56"/>
      <c r="BS1019" s="56"/>
      <c r="BT1019" s="56"/>
      <c r="BU1019" s="56"/>
      <c r="BV1019" s="56"/>
      <c r="BW1019" s="56"/>
      <c r="BX1019" s="56"/>
      <c r="BY1019" s="56"/>
      <c r="BZ1019" s="56"/>
      <c r="CA1019" s="56"/>
      <c r="CB1019" s="56"/>
      <c r="CC1019" s="56"/>
      <c r="CD1019" s="56"/>
      <c r="CE1019" s="56"/>
      <c r="CF1019" s="56"/>
      <c r="CG1019" s="56"/>
      <c r="CH1019" s="56"/>
      <c r="CI1019" s="56"/>
      <c r="CJ1019" s="56"/>
      <c r="CK1019" s="56"/>
      <c r="CL1019" s="56"/>
      <c r="CM1019" s="56"/>
      <c r="CN1019" s="56"/>
      <c r="CO1019" s="56"/>
      <c r="CP1019" s="56"/>
      <c r="CQ1019" s="56"/>
      <c r="CR1019" s="56"/>
      <c r="CS1019" s="56"/>
      <c r="CT1019" s="56"/>
      <c r="CU1019" s="56"/>
      <c r="CV1019" s="56"/>
      <c r="CW1019" s="56"/>
      <c r="CX1019" s="56"/>
      <c r="CY1019" s="56"/>
      <c r="CZ1019" s="56"/>
      <c r="DA1019" s="56"/>
      <c r="DB1019" s="56"/>
      <c r="DC1019" s="56"/>
      <c r="DD1019" s="56"/>
      <c r="DE1019" s="56"/>
      <c r="DF1019" s="56"/>
      <c r="DG1019" s="56"/>
      <c r="DH1019" s="56"/>
      <c r="DI1019" s="56"/>
      <c r="DJ1019" s="56"/>
      <c r="DK1019" s="56"/>
      <c r="DL1019" s="56"/>
      <c r="DM1019" s="56"/>
      <c r="DN1019" s="56"/>
      <c r="DO1019" s="56"/>
      <c r="DP1019" s="56"/>
      <c r="DQ1019" s="56"/>
      <c r="DR1019" s="56"/>
      <c r="DS1019" s="56"/>
      <c r="DT1019" s="56"/>
      <c r="DU1019" s="56"/>
      <c r="DV1019" s="56"/>
      <c r="DW1019" s="56"/>
      <c r="DX1019" s="56"/>
      <c r="DY1019" s="56"/>
      <c r="DZ1019" s="56"/>
      <c r="EA1019" s="56"/>
      <c r="EB1019" s="56"/>
      <c r="EC1019" s="56"/>
      <c r="ED1019" s="56"/>
      <c r="EE1019" s="56"/>
      <c r="EF1019" s="56"/>
      <c r="EG1019" s="56"/>
      <c r="EH1019" s="56"/>
      <c r="EI1019" s="56"/>
      <c r="EJ1019" s="56"/>
      <c r="EK1019" s="56"/>
      <c r="EL1019" s="56"/>
      <c r="EM1019" s="56"/>
      <c r="EN1019" s="56"/>
      <c r="EO1019" s="56"/>
      <c r="EP1019" s="56"/>
      <c r="EQ1019" s="56"/>
      <c r="ER1019" s="56"/>
      <c r="ES1019" s="56"/>
      <c r="ET1019" s="56"/>
      <c r="EU1019" s="56"/>
      <c r="EV1019" s="56"/>
      <c r="EW1019" s="56"/>
      <c r="EX1019" s="56"/>
      <c r="EY1019" s="56"/>
      <c r="EZ1019" s="56"/>
      <c r="FA1019" s="56"/>
      <c r="FB1019" s="56"/>
      <c r="FC1019" s="56"/>
      <c r="FD1019" s="56"/>
      <c r="FE1019" s="56"/>
      <c r="FF1019" s="56"/>
      <c r="FG1019" s="56"/>
      <c r="FH1019" s="56"/>
      <c r="FI1019" s="56"/>
      <c r="FJ1019" s="56"/>
      <c r="FK1019" s="56"/>
      <c r="FL1019" s="56"/>
      <c r="FM1019" s="56"/>
      <c r="FN1019" s="56"/>
      <c r="FO1019" s="56"/>
      <c r="FP1019" s="56"/>
      <c r="FQ1019" s="56"/>
      <c r="FR1019" s="56"/>
      <c r="FS1019" s="56"/>
      <c r="FT1019" s="56"/>
      <c r="FU1019" s="56"/>
      <c r="FV1019" s="56"/>
      <c r="FW1019" s="56"/>
      <c r="FX1019" s="56"/>
      <c r="FY1019" s="56"/>
      <c r="FZ1019" s="56"/>
      <c r="GA1019" s="56"/>
      <c r="GB1019" s="56"/>
      <c r="GC1019" s="56"/>
      <c r="GD1019" s="56"/>
      <c r="GE1019" s="56"/>
      <c r="GF1019" s="56"/>
      <c r="GG1019" s="56"/>
      <c r="GH1019" s="56"/>
      <c r="GI1019" s="56"/>
      <c r="GJ1019" s="56"/>
      <c r="GK1019" s="56"/>
      <c r="GL1019" s="56"/>
      <c r="GM1019" s="56"/>
      <c r="GN1019" s="56"/>
      <c r="GO1019" s="56"/>
      <c r="GP1019" s="56"/>
      <c r="GQ1019" s="56"/>
      <c r="GR1019" s="56"/>
      <c r="GS1019" s="56"/>
      <c r="GT1019" s="56"/>
      <c r="GU1019" s="56"/>
      <c r="GV1019" s="56"/>
      <c r="GW1019" s="56"/>
      <c r="GX1019" s="56"/>
      <c r="GY1019" s="56"/>
      <c r="GZ1019" s="56"/>
      <c r="HA1019" s="56"/>
      <c r="HB1019" s="56"/>
      <c r="HC1019" s="56"/>
      <c r="HD1019" s="56"/>
      <c r="HE1019" s="56"/>
      <c r="HF1019" s="56"/>
      <c r="HG1019" s="56"/>
      <c r="HH1019" s="56"/>
      <c r="HI1019" s="56"/>
      <c r="HJ1019" s="56"/>
      <c r="HK1019" s="56"/>
      <c r="HL1019" s="56"/>
      <c r="HM1019" s="56"/>
      <c r="HN1019" s="56"/>
      <c r="HO1019" s="56"/>
      <c r="HP1019" s="56"/>
      <c r="HQ1019" s="56"/>
      <c r="HR1019" s="56"/>
      <c r="HS1019" s="56"/>
      <c r="HT1019" s="56"/>
      <c r="HU1019" s="56"/>
      <c r="HV1019" s="56"/>
      <c r="HW1019" s="56"/>
      <c r="HX1019" s="56"/>
      <c r="HY1019" s="56"/>
      <c r="HZ1019" s="56"/>
      <c r="IA1019" s="56"/>
      <c r="IB1019" s="56"/>
      <c r="IC1019" s="56"/>
      <c r="ID1019" s="56"/>
      <c r="IE1019" s="56"/>
      <c r="IF1019" s="56"/>
      <c r="IG1019" s="56"/>
      <c r="IH1019" s="56"/>
      <c r="II1019" s="56"/>
    </row>
    <row r="1020" spans="3:243" x14ac:dyDescent="0.25">
      <c r="C1020" s="56"/>
      <c r="D1020" s="56"/>
      <c r="E1020" s="56"/>
      <c r="F1020" s="354"/>
      <c r="G1020" s="354"/>
      <c r="H1020" s="56"/>
      <c r="I1020" s="56"/>
      <c r="J1020" s="56"/>
      <c r="K1020" s="56"/>
      <c r="L1020" s="56"/>
      <c r="M1020" s="598"/>
      <c r="N1020" s="56"/>
      <c r="O1020" s="56"/>
      <c r="AW1020" s="56"/>
      <c r="AX1020" s="56"/>
      <c r="AY1020" s="56"/>
      <c r="AZ1020" s="56"/>
      <c r="BA1020" s="56"/>
      <c r="BB1020" s="56"/>
      <c r="BC1020" s="56"/>
      <c r="BD1020" s="56"/>
      <c r="BE1020" s="56"/>
      <c r="BF1020" s="56"/>
      <c r="BG1020" s="56"/>
      <c r="BH1020" s="56"/>
      <c r="BI1020" s="56"/>
      <c r="BJ1020" s="56"/>
      <c r="BK1020" s="56"/>
      <c r="BL1020" s="56"/>
      <c r="BM1020" s="56"/>
      <c r="BN1020" s="56"/>
      <c r="BO1020" s="56"/>
      <c r="BP1020" s="56"/>
      <c r="BQ1020" s="56"/>
      <c r="BR1020" s="56"/>
      <c r="BS1020" s="56"/>
      <c r="BT1020" s="56"/>
      <c r="BU1020" s="56"/>
      <c r="BV1020" s="56"/>
      <c r="BW1020" s="56"/>
      <c r="BX1020" s="56"/>
      <c r="BY1020" s="56"/>
      <c r="BZ1020" s="56"/>
      <c r="CA1020" s="56"/>
      <c r="CB1020" s="56"/>
      <c r="CC1020" s="56"/>
      <c r="CD1020" s="56"/>
      <c r="CE1020" s="56"/>
      <c r="CF1020" s="56"/>
      <c r="CG1020" s="56"/>
      <c r="CH1020" s="56"/>
      <c r="CI1020" s="56"/>
      <c r="CJ1020" s="56"/>
      <c r="CK1020" s="56"/>
      <c r="CL1020" s="56"/>
      <c r="CM1020" s="56"/>
      <c r="CN1020" s="56"/>
      <c r="CO1020" s="56"/>
      <c r="CP1020" s="56"/>
      <c r="CQ1020" s="56"/>
      <c r="CR1020" s="56"/>
      <c r="CS1020" s="56"/>
      <c r="CT1020" s="56"/>
      <c r="CU1020" s="56"/>
      <c r="CV1020" s="56"/>
      <c r="CW1020" s="56"/>
      <c r="CX1020" s="56"/>
      <c r="CY1020" s="56"/>
      <c r="CZ1020" s="56"/>
      <c r="DA1020" s="56"/>
      <c r="DB1020" s="56"/>
      <c r="DC1020" s="56"/>
      <c r="DD1020" s="56"/>
      <c r="DE1020" s="56"/>
      <c r="DF1020" s="56"/>
      <c r="DG1020" s="56"/>
      <c r="DH1020" s="56"/>
      <c r="DI1020" s="56"/>
      <c r="DJ1020" s="56"/>
      <c r="DK1020" s="56"/>
      <c r="DL1020" s="56"/>
      <c r="DM1020" s="56"/>
      <c r="DN1020" s="56"/>
      <c r="DO1020" s="56"/>
      <c r="DP1020" s="56"/>
      <c r="DQ1020" s="56"/>
      <c r="DR1020" s="56"/>
      <c r="DS1020" s="56"/>
      <c r="DT1020" s="56"/>
      <c r="DU1020" s="56"/>
      <c r="DV1020" s="56"/>
      <c r="DW1020" s="56"/>
      <c r="DX1020" s="56"/>
      <c r="DY1020" s="56"/>
      <c r="DZ1020" s="56"/>
      <c r="EA1020" s="56"/>
      <c r="EB1020" s="56"/>
      <c r="EC1020" s="56"/>
      <c r="ED1020" s="56"/>
      <c r="EE1020" s="56"/>
      <c r="EF1020" s="56"/>
      <c r="EG1020" s="56"/>
      <c r="EH1020" s="56"/>
      <c r="EI1020" s="56"/>
      <c r="EJ1020" s="56"/>
      <c r="EK1020" s="56"/>
      <c r="EL1020" s="56"/>
      <c r="EM1020" s="56"/>
      <c r="EN1020" s="56"/>
      <c r="EO1020" s="56"/>
      <c r="EP1020" s="56"/>
      <c r="EQ1020" s="56"/>
      <c r="ER1020" s="56"/>
      <c r="ES1020" s="56"/>
      <c r="ET1020" s="56"/>
      <c r="EU1020" s="56"/>
      <c r="EV1020" s="56"/>
      <c r="EW1020" s="56"/>
      <c r="EX1020" s="56"/>
      <c r="EY1020" s="56"/>
      <c r="EZ1020" s="56"/>
      <c r="FA1020" s="56"/>
      <c r="FB1020" s="56"/>
      <c r="FC1020" s="56"/>
      <c r="FD1020" s="56"/>
      <c r="FE1020" s="56"/>
      <c r="FF1020" s="56"/>
      <c r="FG1020" s="56"/>
      <c r="FH1020" s="56"/>
      <c r="FI1020" s="56"/>
      <c r="FJ1020" s="56"/>
      <c r="FK1020" s="56"/>
      <c r="FL1020" s="56"/>
      <c r="FM1020" s="56"/>
      <c r="FN1020" s="56"/>
      <c r="FO1020" s="56"/>
      <c r="FP1020" s="56"/>
      <c r="FQ1020" s="56"/>
      <c r="FR1020" s="56"/>
      <c r="FS1020" s="56"/>
      <c r="FT1020" s="56"/>
      <c r="FU1020" s="56"/>
      <c r="FV1020" s="56"/>
      <c r="FW1020" s="56"/>
      <c r="FX1020" s="56"/>
      <c r="FY1020" s="56"/>
      <c r="FZ1020" s="56"/>
      <c r="GA1020" s="56"/>
      <c r="GB1020" s="56"/>
      <c r="GC1020" s="56"/>
      <c r="GD1020" s="56"/>
      <c r="GE1020" s="56"/>
      <c r="GF1020" s="56"/>
      <c r="GG1020" s="56"/>
      <c r="GH1020" s="56"/>
      <c r="GI1020" s="56"/>
      <c r="GJ1020" s="56"/>
      <c r="GK1020" s="56"/>
      <c r="GL1020" s="56"/>
      <c r="GM1020" s="56"/>
      <c r="GN1020" s="56"/>
      <c r="GO1020" s="56"/>
      <c r="GP1020" s="56"/>
      <c r="GQ1020" s="56"/>
      <c r="GR1020" s="56"/>
      <c r="GS1020" s="56"/>
      <c r="GT1020" s="56"/>
      <c r="GU1020" s="56"/>
      <c r="GV1020" s="56"/>
      <c r="GW1020" s="56"/>
      <c r="GX1020" s="56"/>
      <c r="GY1020" s="56"/>
      <c r="GZ1020" s="56"/>
      <c r="HA1020" s="56"/>
      <c r="HB1020" s="56"/>
      <c r="HC1020" s="56"/>
      <c r="HD1020" s="56"/>
      <c r="HE1020" s="56"/>
      <c r="HF1020" s="56"/>
      <c r="HG1020" s="56"/>
      <c r="HH1020" s="56"/>
      <c r="HI1020" s="56"/>
      <c r="HJ1020" s="56"/>
      <c r="HK1020" s="56"/>
      <c r="HL1020" s="56"/>
      <c r="HM1020" s="56"/>
      <c r="HN1020" s="56"/>
      <c r="HO1020" s="56"/>
      <c r="HP1020" s="56"/>
      <c r="HQ1020" s="56"/>
      <c r="HR1020" s="56"/>
      <c r="HS1020" s="56"/>
      <c r="HT1020" s="56"/>
      <c r="HU1020" s="56"/>
      <c r="HV1020" s="56"/>
      <c r="HW1020" s="56"/>
      <c r="HX1020" s="56"/>
      <c r="HY1020" s="56"/>
      <c r="HZ1020" s="56"/>
      <c r="IA1020" s="56"/>
      <c r="IB1020" s="56"/>
      <c r="IC1020" s="56"/>
      <c r="ID1020" s="56"/>
      <c r="IE1020" s="56"/>
      <c r="IF1020" s="56"/>
      <c r="IG1020" s="56"/>
      <c r="IH1020" s="56"/>
      <c r="II1020" s="56"/>
    </row>
    <row r="1021" spans="3:243" x14ac:dyDescent="0.25">
      <c r="C1021" s="56"/>
      <c r="D1021" s="56"/>
      <c r="E1021" s="56"/>
      <c r="F1021" s="354"/>
      <c r="G1021" s="354"/>
      <c r="H1021" s="56"/>
      <c r="I1021" s="56"/>
      <c r="J1021" s="56"/>
      <c r="K1021" s="56"/>
      <c r="L1021" s="56"/>
      <c r="M1021" s="598"/>
      <c r="N1021" s="56"/>
      <c r="O1021" s="56"/>
      <c r="AW1021" s="56"/>
      <c r="AX1021" s="56"/>
      <c r="AY1021" s="56"/>
      <c r="AZ1021" s="56"/>
      <c r="BA1021" s="56"/>
      <c r="BB1021" s="56"/>
      <c r="BC1021" s="56"/>
      <c r="BD1021" s="56"/>
      <c r="BE1021" s="56"/>
      <c r="BF1021" s="56"/>
      <c r="BG1021" s="56"/>
      <c r="BH1021" s="56"/>
      <c r="BI1021" s="56"/>
      <c r="BJ1021" s="56"/>
      <c r="BK1021" s="56"/>
      <c r="BL1021" s="56"/>
      <c r="BM1021" s="56"/>
      <c r="BN1021" s="56"/>
      <c r="BO1021" s="56"/>
      <c r="BP1021" s="56"/>
      <c r="BQ1021" s="56"/>
      <c r="BR1021" s="56"/>
      <c r="BS1021" s="56"/>
      <c r="BT1021" s="56"/>
      <c r="BU1021" s="56"/>
      <c r="BV1021" s="56"/>
      <c r="BW1021" s="56"/>
      <c r="BX1021" s="56"/>
      <c r="BY1021" s="56"/>
      <c r="BZ1021" s="56"/>
      <c r="CA1021" s="56"/>
      <c r="CB1021" s="56"/>
      <c r="CC1021" s="56"/>
      <c r="CD1021" s="56"/>
      <c r="CE1021" s="56"/>
      <c r="CF1021" s="56"/>
      <c r="CG1021" s="56"/>
      <c r="CH1021" s="56"/>
      <c r="CI1021" s="56"/>
      <c r="CJ1021" s="56"/>
      <c r="CK1021" s="56"/>
      <c r="CL1021" s="56"/>
      <c r="CM1021" s="56"/>
      <c r="CN1021" s="56"/>
      <c r="CO1021" s="56"/>
      <c r="CP1021" s="56"/>
      <c r="CQ1021" s="56"/>
      <c r="CR1021" s="56"/>
      <c r="CS1021" s="56"/>
      <c r="CT1021" s="56"/>
      <c r="CU1021" s="56"/>
      <c r="CV1021" s="56"/>
      <c r="CW1021" s="56"/>
      <c r="CX1021" s="56"/>
      <c r="CY1021" s="56"/>
      <c r="CZ1021" s="56"/>
      <c r="DA1021" s="56"/>
      <c r="DB1021" s="56"/>
      <c r="DC1021" s="56"/>
      <c r="DD1021" s="56"/>
      <c r="DE1021" s="56"/>
      <c r="DF1021" s="56"/>
      <c r="DG1021" s="56"/>
      <c r="DH1021" s="56"/>
      <c r="DI1021" s="56"/>
      <c r="DJ1021" s="56"/>
      <c r="DK1021" s="56"/>
      <c r="DL1021" s="56"/>
      <c r="DM1021" s="56"/>
      <c r="DN1021" s="56"/>
      <c r="DO1021" s="56"/>
      <c r="DP1021" s="56"/>
      <c r="DQ1021" s="56"/>
      <c r="DR1021" s="56"/>
      <c r="DS1021" s="56"/>
      <c r="DT1021" s="56"/>
      <c r="DU1021" s="56"/>
      <c r="DV1021" s="56"/>
      <c r="DW1021" s="56"/>
      <c r="DX1021" s="56"/>
      <c r="DY1021" s="56"/>
      <c r="DZ1021" s="56"/>
      <c r="EA1021" s="56"/>
      <c r="EB1021" s="56"/>
      <c r="EC1021" s="56"/>
      <c r="ED1021" s="56"/>
      <c r="EE1021" s="56"/>
      <c r="EF1021" s="56"/>
      <c r="EG1021" s="56"/>
      <c r="EH1021" s="56"/>
      <c r="EI1021" s="56"/>
      <c r="EJ1021" s="56"/>
      <c r="EK1021" s="56"/>
      <c r="EL1021" s="56"/>
      <c r="EM1021" s="56"/>
      <c r="EN1021" s="56"/>
      <c r="EO1021" s="56"/>
      <c r="EP1021" s="56"/>
      <c r="EQ1021" s="56"/>
      <c r="ER1021" s="56"/>
      <c r="ES1021" s="56"/>
      <c r="ET1021" s="56"/>
      <c r="EU1021" s="56"/>
      <c r="EV1021" s="56"/>
      <c r="EW1021" s="56"/>
      <c r="EX1021" s="56"/>
      <c r="EY1021" s="56"/>
      <c r="EZ1021" s="56"/>
      <c r="FA1021" s="56"/>
      <c r="FB1021" s="56"/>
      <c r="FC1021" s="56"/>
      <c r="FD1021" s="56"/>
      <c r="FE1021" s="56"/>
      <c r="FF1021" s="56"/>
      <c r="FG1021" s="56"/>
      <c r="FH1021" s="56"/>
      <c r="FI1021" s="56"/>
      <c r="FJ1021" s="56"/>
      <c r="FK1021" s="56"/>
      <c r="FL1021" s="56"/>
      <c r="FM1021" s="56"/>
      <c r="FN1021" s="56"/>
      <c r="FO1021" s="56"/>
      <c r="FP1021" s="56"/>
      <c r="FQ1021" s="56"/>
      <c r="FR1021" s="56"/>
      <c r="FS1021" s="56"/>
      <c r="FT1021" s="56"/>
      <c r="FU1021" s="56"/>
      <c r="FV1021" s="56"/>
      <c r="FW1021" s="56"/>
      <c r="FX1021" s="56"/>
      <c r="FY1021" s="56"/>
      <c r="FZ1021" s="56"/>
      <c r="GA1021" s="56"/>
      <c r="GB1021" s="56"/>
      <c r="GC1021" s="56"/>
      <c r="GD1021" s="56"/>
      <c r="GE1021" s="56"/>
      <c r="GF1021" s="56"/>
      <c r="GG1021" s="56"/>
      <c r="GH1021" s="56"/>
      <c r="GI1021" s="56"/>
      <c r="GJ1021" s="56"/>
      <c r="GK1021" s="56"/>
      <c r="GL1021" s="56"/>
      <c r="GM1021" s="56"/>
      <c r="GN1021" s="56"/>
      <c r="GO1021" s="56"/>
      <c r="GP1021" s="56"/>
      <c r="GQ1021" s="56"/>
      <c r="GR1021" s="56"/>
      <c r="GS1021" s="56"/>
      <c r="GT1021" s="56"/>
      <c r="GU1021" s="56"/>
      <c r="GV1021" s="56"/>
      <c r="GW1021" s="56"/>
      <c r="GX1021" s="56"/>
      <c r="GY1021" s="56"/>
      <c r="GZ1021" s="56"/>
      <c r="HA1021" s="56"/>
      <c r="HB1021" s="56"/>
      <c r="HC1021" s="56"/>
      <c r="HD1021" s="56"/>
      <c r="HE1021" s="56"/>
      <c r="HF1021" s="56"/>
      <c r="HG1021" s="56"/>
      <c r="HH1021" s="56"/>
      <c r="HI1021" s="56"/>
      <c r="HJ1021" s="56"/>
      <c r="HK1021" s="56"/>
      <c r="HL1021" s="56"/>
      <c r="HM1021" s="56"/>
      <c r="HN1021" s="56"/>
      <c r="HO1021" s="56"/>
      <c r="HP1021" s="56"/>
      <c r="HQ1021" s="56"/>
      <c r="HR1021" s="56"/>
      <c r="HS1021" s="56"/>
      <c r="HT1021" s="56"/>
      <c r="HU1021" s="56"/>
      <c r="HV1021" s="56"/>
      <c r="HW1021" s="56"/>
      <c r="HX1021" s="56"/>
      <c r="HY1021" s="56"/>
      <c r="HZ1021" s="56"/>
      <c r="IA1021" s="56"/>
      <c r="IB1021" s="56"/>
      <c r="IC1021" s="56"/>
      <c r="ID1021" s="56"/>
      <c r="IE1021" s="56"/>
      <c r="IF1021" s="56"/>
      <c r="IG1021" s="56"/>
      <c r="IH1021" s="56"/>
      <c r="II1021" s="56"/>
    </row>
    <row r="1022" spans="3:243" x14ac:dyDescent="0.25">
      <c r="C1022" s="56"/>
      <c r="D1022" s="56"/>
      <c r="E1022" s="56"/>
      <c r="F1022" s="354"/>
      <c r="G1022" s="354"/>
      <c r="H1022" s="56"/>
      <c r="I1022" s="56"/>
      <c r="J1022" s="56"/>
      <c r="K1022" s="56"/>
      <c r="L1022" s="56"/>
      <c r="M1022" s="598"/>
      <c r="N1022" s="56"/>
      <c r="O1022" s="56"/>
      <c r="AW1022" s="56"/>
      <c r="AX1022" s="56"/>
      <c r="AY1022" s="56"/>
      <c r="AZ1022" s="56"/>
      <c r="BA1022" s="56"/>
      <c r="BB1022" s="56"/>
      <c r="BC1022" s="56"/>
      <c r="BD1022" s="56"/>
      <c r="BE1022" s="56"/>
      <c r="BF1022" s="56"/>
      <c r="BG1022" s="56"/>
      <c r="BH1022" s="56"/>
      <c r="BI1022" s="56"/>
      <c r="BJ1022" s="56"/>
      <c r="BK1022" s="56"/>
      <c r="BL1022" s="56"/>
      <c r="BM1022" s="56"/>
      <c r="BN1022" s="56"/>
      <c r="BO1022" s="56"/>
      <c r="BP1022" s="56"/>
      <c r="BQ1022" s="56"/>
      <c r="BR1022" s="56"/>
      <c r="BS1022" s="56"/>
      <c r="BT1022" s="56"/>
      <c r="BU1022" s="56"/>
      <c r="BV1022" s="56"/>
      <c r="BW1022" s="56"/>
      <c r="BX1022" s="56"/>
      <c r="BY1022" s="56"/>
      <c r="BZ1022" s="56"/>
      <c r="CA1022" s="56"/>
      <c r="CB1022" s="56"/>
      <c r="CC1022" s="56"/>
      <c r="CD1022" s="56"/>
      <c r="CE1022" s="56"/>
      <c r="CF1022" s="56"/>
      <c r="CG1022" s="56"/>
      <c r="CH1022" s="56"/>
      <c r="CI1022" s="56"/>
      <c r="CJ1022" s="56"/>
      <c r="CK1022" s="56"/>
      <c r="CL1022" s="56"/>
      <c r="CM1022" s="56"/>
      <c r="CN1022" s="56"/>
      <c r="CO1022" s="56"/>
      <c r="CP1022" s="56"/>
      <c r="CQ1022" s="56"/>
      <c r="CR1022" s="56"/>
      <c r="CS1022" s="56"/>
      <c r="CT1022" s="56"/>
      <c r="CU1022" s="56"/>
      <c r="CV1022" s="56"/>
      <c r="CW1022" s="56"/>
      <c r="CX1022" s="56"/>
      <c r="CY1022" s="56"/>
      <c r="CZ1022" s="56"/>
      <c r="DA1022" s="56"/>
      <c r="DB1022" s="56"/>
      <c r="DC1022" s="56"/>
      <c r="DD1022" s="56"/>
      <c r="DE1022" s="56"/>
      <c r="DF1022" s="56"/>
      <c r="DG1022" s="56"/>
      <c r="DH1022" s="56"/>
      <c r="DI1022" s="56"/>
      <c r="DJ1022" s="56"/>
      <c r="DK1022" s="56"/>
      <c r="DL1022" s="56"/>
      <c r="DM1022" s="56"/>
      <c r="DN1022" s="56"/>
      <c r="DO1022" s="56"/>
      <c r="DP1022" s="56"/>
      <c r="DQ1022" s="56"/>
      <c r="DR1022" s="56"/>
      <c r="DS1022" s="56"/>
      <c r="DT1022" s="56"/>
      <c r="DU1022" s="56"/>
      <c r="DV1022" s="56"/>
      <c r="DW1022" s="56"/>
      <c r="DX1022" s="56"/>
      <c r="DY1022" s="56"/>
      <c r="DZ1022" s="56"/>
      <c r="EA1022" s="56"/>
      <c r="EB1022" s="56"/>
      <c r="EC1022" s="56"/>
      <c r="ED1022" s="56"/>
      <c r="EE1022" s="56"/>
      <c r="EF1022" s="56"/>
      <c r="EG1022" s="56"/>
      <c r="EH1022" s="56"/>
      <c r="EI1022" s="56"/>
      <c r="EJ1022" s="56"/>
      <c r="EK1022" s="56"/>
      <c r="EL1022" s="56"/>
      <c r="EM1022" s="56"/>
      <c r="EN1022" s="56"/>
      <c r="EO1022" s="56"/>
      <c r="EP1022" s="56"/>
      <c r="EQ1022" s="56"/>
      <c r="ER1022" s="56"/>
      <c r="ES1022" s="56"/>
      <c r="ET1022" s="56"/>
      <c r="EU1022" s="56"/>
      <c r="EV1022" s="56"/>
      <c r="EW1022" s="56"/>
      <c r="EX1022" s="56"/>
      <c r="EY1022" s="56"/>
      <c r="EZ1022" s="56"/>
      <c r="FA1022" s="56"/>
      <c r="FB1022" s="56"/>
      <c r="FC1022" s="56"/>
      <c r="FD1022" s="56"/>
      <c r="FE1022" s="56"/>
      <c r="FF1022" s="56"/>
      <c r="FG1022" s="56"/>
      <c r="FH1022" s="56"/>
      <c r="FI1022" s="56"/>
      <c r="FJ1022" s="56"/>
      <c r="FK1022" s="56"/>
      <c r="FL1022" s="56"/>
      <c r="FM1022" s="56"/>
      <c r="FN1022" s="56"/>
      <c r="FO1022" s="56"/>
      <c r="FP1022" s="56"/>
      <c r="FQ1022" s="56"/>
      <c r="FR1022" s="56"/>
      <c r="FS1022" s="56"/>
      <c r="FT1022" s="56"/>
      <c r="FU1022" s="56"/>
      <c r="FV1022" s="56"/>
      <c r="FW1022" s="56"/>
      <c r="FX1022" s="56"/>
      <c r="FY1022" s="56"/>
      <c r="FZ1022" s="56"/>
      <c r="GA1022" s="56"/>
      <c r="GB1022" s="56"/>
      <c r="GC1022" s="56"/>
      <c r="GD1022" s="56"/>
      <c r="GE1022" s="56"/>
      <c r="GF1022" s="56"/>
      <c r="GG1022" s="56"/>
      <c r="GH1022" s="56"/>
      <c r="GI1022" s="56"/>
      <c r="GJ1022" s="56"/>
      <c r="GK1022" s="56"/>
      <c r="GL1022" s="56"/>
      <c r="GM1022" s="56"/>
      <c r="GN1022" s="56"/>
      <c r="GO1022" s="56"/>
      <c r="GP1022" s="56"/>
      <c r="GQ1022" s="56"/>
      <c r="GR1022" s="56"/>
      <c r="GS1022" s="56"/>
      <c r="GT1022" s="56"/>
      <c r="GU1022" s="56"/>
      <c r="GV1022" s="56"/>
      <c r="GW1022" s="56"/>
      <c r="GX1022" s="56"/>
      <c r="GY1022" s="56"/>
      <c r="GZ1022" s="56"/>
      <c r="HA1022" s="56"/>
      <c r="HB1022" s="56"/>
      <c r="HC1022" s="56"/>
      <c r="HD1022" s="56"/>
      <c r="HE1022" s="56"/>
      <c r="HF1022" s="56"/>
      <c r="HG1022" s="56"/>
      <c r="HH1022" s="56"/>
      <c r="HI1022" s="56"/>
      <c r="HJ1022" s="56"/>
      <c r="HK1022" s="56"/>
      <c r="HL1022" s="56"/>
      <c r="HM1022" s="56"/>
      <c r="HN1022" s="56"/>
      <c r="HO1022" s="56"/>
      <c r="HP1022" s="56"/>
      <c r="HQ1022" s="56"/>
      <c r="HR1022" s="56"/>
      <c r="HS1022" s="56"/>
      <c r="HT1022" s="56"/>
      <c r="HU1022" s="56"/>
      <c r="HV1022" s="56"/>
      <c r="HW1022" s="56"/>
      <c r="HX1022" s="56"/>
      <c r="HY1022" s="56"/>
      <c r="HZ1022" s="56"/>
      <c r="IA1022" s="56"/>
      <c r="IB1022" s="56"/>
      <c r="IC1022" s="56"/>
      <c r="ID1022" s="56"/>
      <c r="IE1022" s="56"/>
      <c r="IF1022" s="56"/>
      <c r="IG1022" s="56"/>
      <c r="IH1022" s="56"/>
      <c r="II1022" s="56"/>
    </row>
    <row r="1023" spans="3:243" x14ac:dyDescent="0.25">
      <c r="C1023" s="56"/>
      <c r="D1023" s="56"/>
      <c r="E1023" s="56"/>
      <c r="F1023" s="354"/>
      <c r="G1023" s="354"/>
      <c r="H1023" s="56"/>
      <c r="I1023" s="56"/>
      <c r="J1023" s="56"/>
      <c r="K1023" s="56"/>
      <c r="L1023" s="56"/>
      <c r="M1023" s="598"/>
      <c r="N1023" s="56"/>
      <c r="O1023" s="56"/>
      <c r="AW1023" s="56"/>
      <c r="AX1023" s="56"/>
      <c r="AY1023" s="56"/>
      <c r="AZ1023" s="56"/>
      <c r="BA1023" s="56"/>
      <c r="BB1023" s="56"/>
      <c r="BC1023" s="56"/>
      <c r="BD1023" s="56"/>
      <c r="BE1023" s="56"/>
      <c r="BF1023" s="56"/>
      <c r="BG1023" s="56"/>
      <c r="BH1023" s="56"/>
      <c r="BI1023" s="56"/>
      <c r="BJ1023" s="56"/>
      <c r="BK1023" s="56"/>
      <c r="BL1023" s="56"/>
      <c r="BM1023" s="56"/>
      <c r="BN1023" s="56"/>
      <c r="BO1023" s="56"/>
      <c r="BP1023" s="56"/>
      <c r="BQ1023" s="56"/>
      <c r="BR1023" s="56"/>
      <c r="BS1023" s="56"/>
      <c r="BT1023" s="56"/>
      <c r="BU1023" s="56"/>
      <c r="BV1023" s="56"/>
      <c r="BW1023" s="56"/>
      <c r="BX1023" s="56"/>
      <c r="BY1023" s="56"/>
      <c r="BZ1023" s="56"/>
      <c r="CA1023" s="56"/>
      <c r="CB1023" s="56"/>
      <c r="CC1023" s="56"/>
      <c r="CD1023" s="56"/>
      <c r="CE1023" s="56"/>
      <c r="CF1023" s="56"/>
      <c r="CG1023" s="56"/>
      <c r="CH1023" s="56"/>
      <c r="CI1023" s="56"/>
      <c r="CJ1023" s="56"/>
      <c r="CK1023" s="56"/>
      <c r="CL1023" s="56"/>
      <c r="CM1023" s="56"/>
      <c r="CN1023" s="56"/>
      <c r="CO1023" s="56"/>
      <c r="CP1023" s="56"/>
      <c r="CQ1023" s="56"/>
      <c r="CR1023" s="56"/>
      <c r="CS1023" s="56"/>
      <c r="CT1023" s="56"/>
      <c r="CU1023" s="56"/>
      <c r="CV1023" s="56"/>
      <c r="CW1023" s="56"/>
      <c r="CX1023" s="56"/>
      <c r="CY1023" s="56"/>
      <c r="CZ1023" s="56"/>
      <c r="DA1023" s="56"/>
      <c r="DB1023" s="56"/>
      <c r="DC1023" s="56"/>
      <c r="DD1023" s="56"/>
      <c r="DE1023" s="56"/>
      <c r="DF1023" s="56"/>
      <c r="DG1023" s="56"/>
      <c r="DH1023" s="56"/>
      <c r="DI1023" s="56"/>
      <c r="DJ1023" s="56"/>
      <c r="DK1023" s="56"/>
      <c r="DL1023" s="56"/>
      <c r="DM1023" s="56"/>
      <c r="DN1023" s="56"/>
      <c r="DO1023" s="56"/>
      <c r="DP1023" s="56"/>
      <c r="DQ1023" s="56"/>
      <c r="DR1023" s="56"/>
      <c r="DS1023" s="56"/>
      <c r="DT1023" s="56"/>
      <c r="DU1023" s="56"/>
      <c r="DV1023" s="56"/>
      <c r="DW1023" s="56"/>
      <c r="DX1023" s="56"/>
      <c r="DY1023" s="56"/>
      <c r="DZ1023" s="56"/>
      <c r="EA1023" s="56"/>
      <c r="EB1023" s="56"/>
      <c r="EC1023" s="56"/>
      <c r="ED1023" s="56"/>
      <c r="EE1023" s="56"/>
      <c r="EF1023" s="56"/>
      <c r="EG1023" s="56"/>
      <c r="EH1023" s="56"/>
      <c r="EI1023" s="56"/>
      <c r="EJ1023" s="56"/>
      <c r="EK1023" s="56"/>
      <c r="EL1023" s="56"/>
      <c r="EM1023" s="56"/>
      <c r="EN1023" s="56"/>
      <c r="EO1023" s="56"/>
      <c r="EP1023" s="56"/>
      <c r="EQ1023" s="56"/>
      <c r="ER1023" s="56"/>
      <c r="ES1023" s="56"/>
      <c r="ET1023" s="56"/>
      <c r="EU1023" s="56"/>
      <c r="EV1023" s="56"/>
      <c r="EW1023" s="56"/>
      <c r="EX1023" s="56"/>
      <c r="EY1023" s="56"/>
      <c r="EZ1023" s="56"/>
      <c r="FA1023" s="56"/>
      <c r="FB1023" s="56"/>
      <c r="FC1023" s="56"/>
      <c r="FD1023" s="56"/>
      <c r="FE1023" s="56"/>
      <c r="FF1023" s="56"/>
      <c r="FG1023" s="56"/>
      <c r="FH1023" s="56"/>
      <c r="FI1023" s="56"/>
      <c r="FJ1023" s="56"/>
      <c r="FK1023" s="56"/>
      <c r="FL1023" s="56"/>
      <c r="FM1023" s="56"/>
      <c r="FN1023" s="56"/>
      <c r="FO1023" s="56"/>
      <c r="FP1023" s="56"/>
      <c r="FQ1023" s="56"/>
      <c r="FR1023" s="56"/>
      <c r="FS1023" s="56"/>
      <c r="FT1023" s="56"/>
      <c r="FU1023" s="56"/>
      <c r="FV1023" s="56"/>
      <c r="FW1023" s="56"/>
      <c r="FX1023" s="56"/>
      <c r="FY1023" s="56"/>
      <c r="FZ1023" s="56"/>
      <c r="GA1023" s="56"/>
      <c r="GB1023" s="56"/>
      <c r="GC1023" s="56"/>
      <c r="GD1023" s="56"/>
      <c r="GE1023" s="56"/>
      <c r="GF1023" s="56"/>
      <c r="GG1023" s="56"/>
      <c r="GH1023" s="56"/>
      <c r="GI1023" s="56"/>
      <c r="GJ1023" s="56"/>
      <c r="GK1023" s="56"/>
      <c r="GL1023" s="56"/>
      <c r="GM1023" s="56"/>
      <c r="GN1023" s="56"/>
      <c r="GO1023" s="56"/>
      <c r="GP1023" s="56"/>
      <c r="GQ1023" s="56"/>
      <c r="GR1023" s="56"/>
      <c r="GS1023" s="56"/>
      <c r="GT1023" s="56"/>
      <c r="GU1023" s="56"/>
      <c r="GV1023" s="56"/>
      <c r="GW1023" s="56"/>
      <c r="GX1023" s="56"/>
      <c r="GY1023" s="56"/>
      <c r="GZ1023" s="56"/>
      <c r="HA1023" s="56"/>
      <c r="HB1023" s="56"/>
      <c r="HC1023" s="56"/>
      <c r="HD1023" s="56"/>
      <c r="HE1023" s="56"/>
      <c r="HF1023" s="56"/>
      <c r="HG1023" s="56"/>
      <c r="HH1023" s="56"/>
      <c r="HI1023" s="56"/>
      <c r="HJ1023" s="56"/>
      <c r="HK1023" s="56"/>
      <c r="HL1023" s="56"/>
      <c r="HM1023" s="56"/>
      <c r="HN1023" s="56"/>
      <c r="HO1023" s="56"/>
      <c r="HP1023" s="56"/>
      <c r="HQ1023" s="56"/>
      <c r="HR1023" s="56"/>
      <c r="HS1023" s="56"/>
      <c r="HT1023" s="56"/>
      <c r="HU1023" s="56"/>
      <c r="HV1023" s="56"/>
      <c r="HW1023" s="56"/>
      <c r="HX1023" s="56"/>
      <c r="HY1023" s="56"/>
      <c r="HZ1023" s="56"/>
      <c r="IA1023" s="56"/>
      <c r="IB1023" s="56"/>
      <c r="IC1023" s="56"/>
      <c r="ID1023" s="56"/>
      <c r="IE1023" s="56"/>
      <c r="IF1023" s="56"/>
      <c r="IG1023" s="56"/>
      <c r="IH1023" s="56"/>
      <c r="II1023" s="56"/>
    </row>
    <row r="1024" spans="3:243" x14ac:dyDescent="0.25">
      <c r="C1024" s="56"/>
      <c r="D1024" s="56"/>
      <c r="E1024" s="56"/>
      <c r="F1024" s="354"/>
      <c r="G1024" s="354"/>
      <c r="H1024" s="56"/>
      <c r="I1024" s="56"/>
      <c r="J1024" s="56"/>
      <c r="K1024" s="56"/>
      <c r="L1024" s="56"/>
      <c r="M1024" s="598"/>
      <c r="N1024" s="56"/>
      <c r="O1024" s="56"/>
      <c r="AW1024" s="56"/>
      <c r="AX1024" s="56"/>
      <c r="AY1024" s="56"/>
      <c r="AZ1024" s="56"/>
      <c r="BA1024" s="56"/>
      <c r="BB1024" s="56"/>
      <c r="BC1024" s="56"/>
      <c r="BD1024" s="56"/>
      <c r="BE1024" s="56"/>
      <c r="BF1024" s="56"/>
      <c r="BG1024" s="56"/>
      <c r="BH1024" s="56"/>
      <c r="BI1024" s="56"/>
      <c r="BJ1024" s="56"/>
      <c r="BK1024" s="56"/>
      <c r="BL1024" s="56"/>
      <c r="BM1024" s="56"/>
      <c r="BN1024" s="56"/>
      <c r="BO1024" s="56"/>
      <c r="BP1024" s="56"/>
      <c r="BQ1024" s="56"/>
      <c r="BR1024" s="56"/>
      <c r="BS1024" s="56"/>
      <c r="BT1024" s="56"/>
      <c r="BU1024" s="56"/>
      <c r="BV1024" s="56"/>
      <c r="BW1024" s="56"/>
      <c r="BX1024" s="56"/>
      <c r="BY1024" s="56"/>
      <c r="BZ1024" s="56"/>
      <c r="CA1024" s="56"/>
      <c r="CB1024" s="56"/>
      <c r="CC1024" s="56"/>
      <c r="CD1024" s="56"/>
      <c r="CE1024" s="56"/>
      <c r="CF1024" s="56"/>
      <c r="CG1024" s="56"/>
      <c r="CH1024" s="56"/>
      <c r="CI1024" s="56"/>
      <c r="CJ1024" s="56"/>
      <c r="CK1024" s="56"/>
      <c r="CL1024" s="56"/>
      <c r="CM1024" s="56"/>
      <c r="CN1024" s="56"/>
      <c r="CO1024" s="56"/>
      <c r="CP1024" s="56"/>
      <c r="CQ1024" s="56"/>
      <c r="CR1024" s="56"/>
      <c r="CS1024" s="56"/>
      <c r="CT1024" s="56"/>
      <c r="CU1024" s="56"/>
      <c r="CV1024" s="56"/>
      <c r="CW1024" s="56"/>
      <c r="CX1024" s="56"/>
      <c r="CY1024" s="56"/>
      <c r="CZ1024" s="56"/>
      <c r="DA1024" s="56"/>
      <c r="DB1024" s="56"/>
      <c r="DC1024" s="56"/>
      <c r="DD1024" s="56"/>
      <c r="DE1024" s="56"/>
      <c r="DF1024" s="56"/>
      <c r="DG1024" s="56"/>
      <c r="DH1024" s="56"/>
      <c r="DI1024" s="56"/>
      <c r="DJ1024" s="56"/>
      <c r="DK1024" s="56"/>
      <c r="DL1024" s="56"/>
      <c r="DM1024" s="56"/>
      <c r="DN1024" s="56"/>
      <c r="DO1024" s="56"/>
      <c r="DP1024" s="56"/>
      <c r="DQ1024" s="56"/>
      <c r="DR1024" s="56"/>
      <c r="DS1024" s="56"/>
      <c r="DT1024" s="56"/>
      <c r="DU1024" s="56"/>
      <c r="DV1024" s="56"/>
      <c r="DW1024" s="56"/>
      <c r="DX1024" s="56"/>
      <c r="DY1024" s="56"/>
      <c r="DZ1024" s="56"/>
      <c r="EA1024" s="56"/>
      <c r="EB1024" s="56"/>
      <c r="EC1024" s="56"/>
      <c r="ED1024" s="56"/>
      <c r="EE1024" s="56"/>
      <c r="EF1024" s="56"/>
      <c r="EG1024" s="56"/>
      <c r="EH1024" s="56"/>
      <c r="EI1024" s="56"/>
      <c r="EJ1024" s="56"/>
      <c r="EK1024" s="56"/>
      <c r="EL1024" s="56"/>
      <c r="EM1024" s="56"/>
      <c r="EN1024" s="56"/>
      <c r="EO1024" s="56"/>
      <c r="EP1024" s="56"/>
      <c r="EQ1024" s="56"/>
      <c r="ER1024" s="56"/>
      <c r="ES1024" s="56"/>
      <c r="ET1024" s="56"/>
      <c r="EU1024" s="56"/>
      <c r="EV1024" s="56"/>
      <c r="EW1024" s="56"/>
      <c r="EX1024" s="56"/>
      <c r="EY1024" s="56"/>
      <c r="EZ1024" s="56"/>
      <c r="FA1024" s="56"/>
      <c r="FB1024" s="56"/>
      <c r="FC1024" s="56"/>
      <c r="FD1024" s="56"/>
      <c r="FE1024" s="56"/>
      <c r="FF1024" s="56"/>
      <c r="FG1024" s="56"/>
      <c r="FH1024" s="56"/>
      <c r="FI1024" s="56"/>
      <c r="FJ1024" s="56"/>
      <c r="FK1024" s="56"/>
      <c r="FL1024" s="56"/>
      <c r="FM1024" s="56"/>
      <c r="FN1024" s="56"/>
      <c r="FO1024" s="56"/>
      <c r="FP1024" s="56"/>
      <c r="FQ1024" s="56"/>
      <c r="FR1024" s="56"/>
      <c r="FS1024" s="56"/>
      <c r="FT1024" s="56"/>
      <c r="FU1024" s="56"/>
      <c r="FV1024" s="56"/>
      <c r="FW1024" s="56"/>
      <c r="FX1024" s="56"/>
      <c r="FY1024" s="56"/>
      <c r="FZ1024" s="56"/>
      <c r="GA1024" s="56"/>
      <c r="GB1024" s="56"/>
      <c r="GC1024" s="56"/>
      <c r="GD1024" s="56"/>
      <c r="GE1024" s="56"/>
      <c r="GF1024" s="56"/>
      <c r="GG1024" s="56"/>
      <c r="GH1024" s="56"/>
      <c r="GI1024" s="56"/>
      <c r="GJ1024" s="56"/>
      <c r="GK1024" s="56"/>
      <c r="GL1024" s="56"/>
      <c r="GM1024" s="56"/>
      <c r="GN1024" s="56"/>
      <c r="GO1024" s="56"/>
      <c r="GP1024" s="56"/>
      <c r="GQ1024" s="56"/>
      <c r="GR1024" s="56"/>
      <c r="GS1024" s="56"/>
      <c r="GT1024" s="56"/>
      <c r="GU1024" s="56"/>
      <c r="GV1024" s="56"/>
      <c r="GW1024" s="56"/>
      <c r="GX1024" s="56"/>
      <c r="GY1024" s="56"/>
      <c r="GZ1024" s="56"/>
      <c r="HA1024" s="56"/>
      <c r="HB1024" s="56"/>
      <c r="HC1024" s="56"/>
      <c r="HD1024" s="56"/>
      <c r="HE1024" s="56"/>
      <c r="HF1024" s="56"/>
      <c r="HG1024" s="56"/>
      <c r="HH1024" s="56"/>
      <c r="HI1024" s="56"/>
      <c r="HJ1024" s="56"/>
      <c r="HK1024" s="56"/>
      <c r="HL1024" s="56"/>
      <c r="HM1024" s="56"/>
      <c r="HN1024" s="56"/>
      <c r="HO1024" s="56"/>
      <c r="HP1024" s="56"/>
      <c r="HQ1024" s="56"/>
      <c r="HR1024" s="56"/>
      <c r="HS1024" s="56"/>
      <c r="HT1024" s="56"/>
      <c r="HU1024" s="56"/>
      <c r="HV1024" s="56"/>
      <c r="HW1024" s="56"/>
      <c r="HX1024" s="56"/>
      <c r="HY1024" s="56"/>
      <c r="HZ1024" s="56"/>
      <c r="IA1024" s="56"/>
      <c r="IB1024" s="56"/>
      <c r="IC1024" s="56"/>
      <c r="ID1024" s="56"/>
      <c r="IE1024" s="56"/>
      <c r="IF1024" s="56"/>
      <c r="IG1024" s="56"/>
      <c r="IH1024" s="56"/>
      <c r="II1024" s="56"/>
    </row>
    <row r="1025" spans="3:243" x14ac:dyDescent="0.25">
      <c r="C1025" s="56"/>
      <c r="D1025" s="56"/>
      <c r="E1025" s="56"/>
      <c r="F1025" s="354"/>
      <c r="G1025" s="354"/>
      <c r="H1025" s="56"/>
      <c r="I1025" s="56"/>
      <c r="J1025" s="56"/>
      <c r="K1025" s="56"/>
      <c r="L1025" s="56"/>
      <c r="M1025" s="598"/>
      <c r="N1025" s="56"/>
      <c r="O1025" s="56"/>
      <c r="AW1025" s="56"/>
      <c r="AX1025" s="56"/>
      <c r="AY1025" s="56"/>
      <c r="AZ1025" s="56"/>
      <c r="BA1025" s="56"/>
      <c r="BB1025" s="56"/>
      <c r="BC1025" s="56"/>
      <c r="BD1025" s="56"/>
      <c r="BE1025" s="56"/>
      <c r="BF1025" s="56"/>
      <c r="BG1025" s="56"/>
      <c r="BH1025" s="56"/>
      <c r="BI1025" s="56"/>
      <c r="BJ1025" s="56"/>
      <c r="BK1025" s="56"/>
      <c r="BL1025" s="56"/>
      <c r="BM1025" s="56"/>
      <c r="BN1025" s="56"/>
      <c r="BO1025" s="56"/>
      <c r="BP1025" s="56"/>
      <c r="BQ1025" s="56"/>
      <c r="BR1025" s="56"/>
      <c r="BS1025" s="56"/>
      <c r="BT1025" s="56"/>
      <c r="BU1025" s="56"/>
      <c r="BV1025" s="56"/>
      <c r="BW1025" s="56"/>
      <c r="BX1025" s="56"/>
      <c r="BY1025" s="56"/>
      <c r="BZ1025" s="56"/>
      <c r="CA1025" s="56"/>
      <c r="CB1025" s="56"/>
      <c r="CC1025" s="56"/>
      <c r="CD1025" s="56"/>
      <c r="CE1025" s="56"/>
      <c r="CF1025" s="56"/>
      <c r="CG1025" s="56"/>
      <c r="CH1025" s="56"/>
      <c r="CI1025" s="56"/>
      <c r="CJ1025" s="56"/>
      <c r="CK1025" s="56"/>
      <c r="CL1025" s="56"/>
      <c r="CM1025" s="56"/>
      <c r="CN1025" s="56"/>
      <c r="CO1025" s="56"/>
      <c r="CP1025" s="56"/>
      <c r="CQ1025" s="56"/>
      <c r="CR1025" s="56"/>
      <c r="CS1025" s="56"/>
      <c r="CT1025" s="56"/>
      <c r="CU1025" s="56"/>
      <c r="CV1025" s="56"/>
      <c r="CW1025" s="56"/>
      <c r="CX1025" s="56"/>
      <c r="CY1025" s="56"/>
      <c r="CZ1025" s="56"/>
      <c r="DA1025" s="56"/>
      <c r="DB1025" s="56"/>
      <c r="DC1025" s="56"/>
      <c r="DD1025" s="56"/>
      <c r="DE1025" s="56"/>
      <c r="DF1025" s="56"/>
      <c r="DG1025" s="56"/>
      <c r="DH1025" s="56"/>
      <c r="DI1025" s="56"/>
      <c r="DJ1025" s="56"/>
      <c r="DK1025" s="56"/>
      <c r="DL1025" s="56"/>
      <c r="DM1025" s="56"/>
      <c r="DN1025" s="56"/>
      <c r="DO1025" s="56"/>
      <c r="DP1025" s="56"/>
      <c r="DQ1025" s="56"/>
      <c r="DR1025" s="56"/>
      <c r="DS1025" s="56"/>
      <c r="DT1025" s="56"/>
      <c r="DU1025" s="56"/>
      <c r="DV1025" s="56"/>
      <c r="DW1025" s="56"/>
      <c r="DX1025" s="56"/>
      <c r="DY1025" s="56"/>
      <c r="DZ1025" s="56"/>
      <c r="EA1025" s="56"/>
      <c r="EB1025" s="56"/>
      <c r="EC1025" s="56"/>
      <c r="ED1025" s="56"/>
      <c r="EE1025" s="56"/>
      <c r="EF1025" s="56"/>
      <c r="EG1025" s="56"/>
      <c r="EH1025" s="56"/>
      <c r="EI1025" s="56"/>
      <c r="EJ1025" s="56"/>
      <c r="EK1025" s="56"/>
      <c r="EL1025" s="56"/>
      <c r="EM1025" s="56"/>
      <c r="EN1025" s="56"/>
      <c r="EO1025" s="56"/>
      <c r="EP1025" s="56"/>
      <c r="EQ1025" s="56"/>
      <c r="ER1025" s="56"/>
      <c r="ES1025" s="56"/>
      <c r="ET1025" s="56"/>
      <c r="EU1025" s="56"/>
      <c r="EV1025" s="56"/>
      <c r="EW1025" s="56"/>
      <c r="EX1025" s="56"/>
      <c r="EY1025" s="56"/>
      <c r="EZ1025" s="56"/>
      <c r="FA1025" s="56"/>
      <c r="FB1025" s="56"/>
      <c r="FC1025" s="56"/>
      <c r="FD1025" s="56"/>
      <c r="FE1025" s="56"/>
      <c r="FF1025" s="56"/>
      <c r="FG1025" s="56"/>
      <c r="FH1025" s="56"/>
      <c r="FI1025" s="56"/>
      <c r="FJ1025" s="56"/>
      <c r="FK1025" s="56"/>
      <c r="FL1025" s="56"/>
      <c r="FM1025" s="56"/>
      <c r="FN1025" s="56"/>
      <c r="FO1025" s="56"/>
      <c r="FP1025" s="56"/>
      <c r="FQ1025" s="56"/>
      <c r="FR1025" s="56"/>
      <c r="FS1025" s="56"/>
      <c r="FT1025" s="56"/>
      <c r="FU1025" s="56"/>
      <c r="FV1025" s="56"/>
      <c r="FW1025" s="56"/>
      <c r="FX1025" s="56"/>
      <c r="FY1025" s="56"/>
      <c r="FZ1025" s="56"/>
      <c r="GA1025" s="56"/>
      <c r="GB1025" s="56"/>
      <c r="GC1025" s="56"/>
      <c r="GD1025" s="56"/>
      <c r="GE1025" s="56"/>
      <c r="GF1025" s="56"/>
      <c r="GG1025" s="56"/>
      <c r="GH1025" s="56"/>
      <c r="GI1025" s="56"/>
      <c r="GJ1025" s="56"/>
      <c r="GK1025" s="56"/>
      <c r="GL1025" s="56"/>
      <c r="GM1025" s="56"/>
      <c r="GN1025" s="56"/>
      <c r="GO1025" s="56"/>
      <c r="GP1025" s="56"/>
      <c r="GQ1025" s="56"/>
      <c r="GR1025" s="56"/>
      <c r="GS1025" s="56"/>
      <c r="GT1025" s="56"/>
      <c r="GU1025" s="56"/>
      <c r="GV1025" s="56"/>
      <c r="GW1025" s="56"/>
      <c r="GX1025" s="56"/>
      <c r="GY1025" s="56"/>
      <c r="GZ1025" s="56"/>
      <c r="HA1025" s="56"/>
      <c r="HB1025" s="56"/>
      <c r="HC1025" s="56"/>
      <c r="HD1025" s="56"/>
      <c r="HE1025" s="56"/>
      <c r="HF1025" s="56"/>
      <c r="HG1025" s="56"/>
      <c r="HH1025" s="56"/>
      <c r="HI1025" s="56"/>
      <c r="HJ1025" s="56"/>
      <c r="HK1025" s="56"/>
      <c r="HL1025" s="56"/>
      <c r="HM1025" s="56"/>
      <c r="HN1025" s="56"/>
      <c r="HO1025" s="56"/>
      <c r="HP1025" s="56"/>
      <c r="HQ1025" s="56"/>
      <c r="HR1025" s="56"/>
      <c r="HS1025" s="56"/>
      <c r="HT1025" s="56"/>
      <c r="HU1025" s="56"/>
      <c r="HV1025" s="56"/>
      <c r="HW1025" s="56"/>
      <c r="HX1025" s="56"/>
      <c r="HY1025" s="56"/>
      <c r="HZ1025" s="56"/>
      <c r="IA1025" s="56"/>
      <c r="IB1025" s="56"/>
      <c r="IC1025" s="56"/>
      <c r="ID1025" s="56"/>
      <c r="IE1025" s="56"/>
      <c r="IF1025" s="56"/>
      <c r="IG1025" s="56"/>
      <c r="IH1025" s="56"/>
      <c r="II1025" s="56"/>
    </row>
    <row r="1026" spans="3:243" x14ac:dyDescent="0.25">
      <c r="C1026" s="56"/>
      <c r="D1026" s="56"/>
      <c r="E1026" s="56"/>
      <c r="F1026" s="354"/>
      <c r="G1026" s="354"/>
      <c r="H1026" s="56"/>
      <c r="I1026" s="56"/>
      <c r="J1026" s="56"/>
      <c r="K1026" s="56"/>
      <c r="L1026" s="56"/>
      <c r="M1026" s="598"/>
      <c r="N1026" s="56"/>
      <c r="O1026" s="56"/>
      <c r="AW1026" s="56"/>
      <c r="AX1026" s="56"/>
      <c r="AY1026" s="56"/>
      <c r="AZ1026" s="56"/>
      <c r="BA1026" s="56"/>
      <c r="BB1026" s="56"/>
      <c r="BC1026" s="56"/>
      <c r="BD1026" s="56"/>
      <c r="BE1026" s="56"/>
      <c r="BF1026" s="56"/>
      <c r="BG1026" s="56"/>
      <c r="BH1026" s="56"/>
      <c r="BI1026" s="56"/>
      <c r="BJ1026" s="56"/>
      <c r="BK1026" s="56"/>
      <c r="BL1026" s="56"/>
      <c r="BM1026" s="56"/>
      <c r="BN1026" s="56"/>
      <c r="BO1026" s="56"/>
      <c r="BP1026" s="56"/>
      <c r="BQ1026" s="56"/>
      <c r="BR1026" s="56"/>
      <c r="BS1026" s="56"/>
      <c r="BT1026" s="56"/>
      <c r="BU1026" s="56"/>
      <c r="BV1026" s="56"/>
      <c r="BW1026" s="56"/>
      <c r="BX1026" s="56"/>
      <c r="BY1026" s="56"/>
      <c r="BZ1026" s="56"/>
      <c r="CA1026" s="56"/>
      <c r="CB1026" s="56"/>
      <c r="CC1026" s="56"/>
      <c r="CD1026" s="56"/>
      <c r="CE1026" s="56"/>
      <c r="CF1026" s="56"/>
      <c r="CG1026" s="56"/>
      <c r="CH1026" s="56"/>
      <c r="CI1026" s="56"/>
      <c r="CJ1026" s="56"/>
      <c r="CK1026" s="56"/>
      <c r="CL1026" s="56"/>
      <c r="CM1026" s="56"/>
      <c r="CN1026" s="56"/>
      <c r="CO1026" s="56"/>
      <c r="CP1026" s="56"/>
      <c r="CQ1026" s="56"/>
      <c r="CR1026" s="56"/>
      <c r="CS1026" s="56"/>
      <c r="CT1026" s="56"/>
      <c r="CU1026" s="56"/>
      <c r="CV1026" s="56"/>
      <c r="CW1026" s="56"/>
      <c r="CX1026" s="56"/>
      <c r="CY1026" s="56"/>
      <c r="CZ1026" s="56"/>
      <c r="DA1026" s="56"/>
      <c r="DB1026" s="56"/>
      <c r="DC1026" s="56"/>
      <c r="DD1026" s="56"/>
      <c r="DE1026" s="56"/>
      <c r="DF1026" s="56"/>
      <c r="DG1026" s="56"/>
      <c r="DH1026" s="56"/>
      <c r="DI1026" s="56"/>
      <c r="DJ1026" s="56"/>
      <c r="DK1026" s="56"/>
      <c r="DL1026" s="56"/>
      <c r="DM1026" s="56"/>
      <c r="DN1026" s="56"/>
      <c r="DO1026" s="56"/>
      <c r="DP1026" s="56"/>
      <c r="DQ1026" s="56"/>
      <c r="DR1026" s="56"/>
      <c r="DS1026" s="56"/>
      <c r="DT1026" s="56"/>
      <c r="DU1026" s="56"/>
      <c r="DV1026" s="56"/>
      <c r="DW1026" s="56"/>
      <c r="DX1026" s="56"/>
      <c r="DY1026" s="56"/>
      <c r="DZ1026" s="56"/>
      <c r="EA1026" s="56"/>
      <c r="EB1026" s="56"/>
      <c r="EC1026" s="56"/>
      <c r="ED1026" s="56"/>
      <c r="EE1026" s="56"/>
      <c r="EF1026" s="56"/>
      <c r="EG1026" s="56"/>
      <c r="EH1026" s="56"/>
      <c r="EI1026" s="56"/>
      <c r="EJ1026" s="56"/>
      <c r="EK1026" s="56"/>
      <c r="EL1026" s="56"/>
      <c r="EM1026" s="56"/>
      <c r="EN1026" s="56"/>
      <c r="EO1026" s="56"/>
      <c r="EP1026" s="56"/>
      <c r="EQ1026" s="56"/>
      <c r="ER1026" s="56"/>
      <c r="ES1026" s="56"/>
      <c r="ET1026" s="56"/>
      <c r="EU1026" s="56"/>
      <c r="EV1026" s="56"/>
      <c r="EW1026" s="56"/>
      <c r="EX1026" s="56"/>
      <c r="EY1026" s="56"/>
      <c r="EZ1026" s="56"/>
      <c r="FA1026" s="56"/>
      <c r="FB1026" s="56"/>
      <c r="FC1026" s="56"/>
      <c r="FD1026" s="56"/>
      <c r="FE1026" s="56"/>
      <c r="FF1026" s="56"/>
      <c r="FG1026" s="56"/>
      <c r="FH1026" s="56"/>
      <c r="FI1026" s="56"/>
      <c r="FJ1026" s="56"/>
      <c r="FK1026" s="56"/>
      <c r="FL1026" s="56"/>
      <c r="FM1026" s="56"/>
      <c r="FN1026" s="56"/>
      <c r="FO1026" s="56"/>
      <c r="FP1026" s="56"/>
      <c r="FQ1026" s="56"/>
      <c r="FR1026" s="56"/>
      <c r="FS1026" s="56"/>
      <c r="FT1026" s="56"/>
      <c r="FU1026" s="56"/>
      <c r="FV1026" s="56"/>
      <c r="FW1026" s="56"/>
      <c r="FX1026" s="56"/>
      <c r="FY1026" s="56"/>
      <c r="FZ1026" s="56"/>
      <c r="GA1026" s="56"/>
      <c r="GB1026" s="56"/>
      <c r="GC1026" s="56"/>
      <c r="GD1026" s="56"/>
      <c r="GE1026" s="56"/>
      <c r="GF1026" s="56"/>
      <c r="GG1026" s="56"/>
      <c r="GH1026" s="56"/>
      <c r="GI1026" s="56"/>
      <c r="GJ1026" s="56"/>
      <c r="GK1026" s="56"/>
      <c r="GL1026" s="56"/>
      <c r="GM1026" s="56"/>
      <c r="GN1026" s="56"/>
      <c r="GO1026" s="56"/>
      <c r="GP1026" s="56"/>
      <c r="GQ1026" s="56"/>
      <c r="GR1026" s="56"/>
      <c r="GS1026" s="56"/>
      <c r="GT1026" s="56"/>
      <c r="GU1026" s="56"/>
      <c r="GV1026" s="56"/>
      <c r="GW1026" s="56"/>
      <c r="GX1026" s="56"/>
      <c r="GY1026" s="56"/>
      <c r="GZ1026" s="56"/>
      <c r="HA1026" s="56"/>
      <c r="HB1026" s="56"/>
      <c r="HC1026" s="56"/>
      <c r="HD1026" s="56"/>
      <c r="HE1026" s="56"/>
      <c r="HF1026" s="56"/>
      <c r="HG1026" s="56"/>
      <c r="HH1026" s="56"/>
      <c r="HI1026" s="56"/>
      <c r="HJ1026" s="56"/>
      <c r="HK1026" s="56"/>
      <c r="HL1026" s="56"/>
      <c r="HM1026" s="56"/>
      <c r="HN1026" s="56"/>
      <c r="HO1026" s="56"/>
      <c r="HP1026" s="56"/>
      <c r="HQ1026" s="56"/>
      <c r="HR1026" s="56"/>
      <c r="HS1026" s="56"/>
      <c r="HT1026" s="56"/>
      <c r="HU1026" s="56"/>
      <c r="HV1026" s="56"/>
      <c r="HW1026" s="56"/>
      <c r="HX1026" s="56"/>
      <c r="HY1026" s="56"/>
      <c r="HZ1026" s="56"/>
      <c r="IA1026" s="56"/>
      <c r="IB1026" s="56"/>
      <c r="IC1026" s="56"/>
      <c r="ID1026" s="56"/>
      <c r="IE1026" s="56"/>
      <c r="IF1026" s="56"/>
      <c r="IG1026" s="56"/>
      <c r="IH1026" s="56"/>
      <c r="II1026" s="56"/>
    </row>
    <row r="1027" spans="3:243" x14ac:dyDescent="0.25">
      <c r="C1027" s="56"/>
      <c r="D1027" s="56"/>
      <c r="E1027" s="56"/>
      <c r="F1027" s="354"/>
      <c r="G1027" s="354"/>
      <c r="H1027" s="56"/>
      <c r="I1027" s="56"/>
      <c r="J1027" s="56"/>
      <c r="K1027" s="56"/>
      <c r="L1027" s="56"/>
      <c r="M1027" s="598"/>
      <c r="N1027" s="56"/>
      <c r="O1027" s="56"/>
      <c r="AW1027" s="56"/>
      <c r="AX1027" s="56"/>
      <c r="AY1027" s="56"/>
      <c r="AZ1027" s="56"/>
      <c r="BA1027" s="56"/>
      <c r="BB1027" s="56"/>
      <c r="BC1027" s="56"/>
      <c r="BD1027" s="56"/>
      <c r="BE1027" s="56"/>
      <c r="BF1027" s="56"/>
      <c r="BG1027" s="56"/>
      <c r="BH1027" s="56"/>
      <c r="BI1027" s="56"/>
      <c r="BJ1027" s="56"/>
      <c r="BK1027" s="56"/>
      <c r="BL1027" s="56"/>
      <c r="BM1027" s="56"/>
      <c r="BN1027" s="56"/>
      <c r="BO1027" s="56"/>
      <c r="BP1027" s="56"/>
      <c r="BQ1027" s="56"/>
      <c r="BR1027" s="56"/>
      <c r="BS1027" s="56"/>
      <c r="BT1027" s="56"/>
      <c r="BU1027" s="56"/>
      <c r="BV1027" s="56"/>
      <c r="BW1027" s="56"/>
      <c r="BX1027" s="56"/>
      <c r="BY1027" s="56"/>
      <c r="BZ1027" s="56"/>
      <c r="CA1027" s="56"/>
      <c r="CB1027" s="56"/>
      <c r="CC1027" s="56"/>
      <c r="CD1027" s="56"/>
      <c r="CE1027" s="56"/>
      <c r="CF1027" s="56"/>
      <c r="CG1027" s="56"/>
      <c r="CH1027" s="56"/>
      <c r="CI1027" s="56"/>
      <c r="CJ1027" s="56"/>
      <c r="CK1027" s="56"/>
      <c r="CL1027" s="56"/>
      <c r="CM1027" s="56"/>
      <c r="CN1027" s="56"/>
      <c r="CO1027" s="56"/>
      <c r="CP1027" s="56"/>
      <c r="CQ1027" s="56"/>
      <c r="CR1027" s="56"/>
      <c r="CS1027" s="56"/>
      <c r="CT1027" s="56"/>
      <c r="CU1027" s="56"/>
      <c r="CV1027" s="56"/>
      <c r="CW1027" s="56"/>
      <c r="CX1027" s="56"/>
      <c r="CY1027" s="56"/>
      <c r="CZ1027" s="56"/>
      <c r="DA1027" s="56"/>
      <c r="DB1027" s="56"/>
      <c r="DC1027" s="56"/>
      <c r="DD1027" s="56"/>
      <c r="DE1027" s="56"/>
      <c r="DF1027" s="56"/>
      <c r="DG1027" s="56"/>
      <c r="DH1027" s="56"/>
      <c r="DI1027" s="56"/>
      <c r="DJ1027" s="56"/>
      <c r="DK1027" s="56"/>
      <c r="DL1027" s="56"/>
      <c r="DM1027" s="56"/>
      <c r="DN1027" s="56"/>
      <c r="DO1027" s="56"/>
      <c r="DP1027" s="56"/>
      <c r="DQ1027" s="56"/>
      <c r="DR1027" s="56"/>
      <c r="DS1027" s="56"/>
      <c r="DT1027" s="56"/>
      <c r="DU1027" s="56"/>
      <c r="DV1027" s="56"/>
      <c r="DW1027" s="56"/>
      <c r="DX1027" s="56"/>
      <c r="DY1027" s="56"/>
      <c r="DZ1027" s="56"/>
      <c r="EA1027" s="56"/>
      <c r="EB1027" s="56"/>
      <c r="EC1027" s="56"/>
      <c r="ED1027" s="56"/>
      <c r="EE1027" s="56"/>
      <c r="EF1027" s="56"/>
      <c r="EG1027" s="56"/>
      <c r="EH1027" s="56"/>
      <c r="EI1027" s="56"/>
      <c r="EJ1027" s="56"/>
      <c r="EK1027" s="56"/>
      <c r="EL1027" s="56"/>
      <c r="EM1027" s="56"/>
      <c r="EN1027" s="56"/>
      <c r="EO1027" s="56"/>
      <c r="EP1027" s="56"/>
      <c r="EQ1027" s="56"/>
      <c r="ER1027" s="56"/>
      <c r="ES1027" s="56"/>
      <c r="ET1027" s="56"/>
      <c r="EU1027" s="56"/>
      <c r="EV1027" s="56"/>
      <c r="EW1027" s="56"/>
      <c r="EX1027" s="56"/>
      <c r="EY1027" s="56"/>
      <c r="EZ1027" s="56"/>
      <c r="FA1027" s="56"/>
      <c r="FB1027" s="56"/>
      <c r="FC1027" s="56"/>
      <c r="FD1027" s="56"/>
      <c r="FE1027" s="56"/>
      <c r="FF1027" s="56"/>
      <c r="FG1027" s="56"/>
      <c r="FH1027" s="56"/>
      <c r="FI1027" s="56"/>
      <c r="FJ1027" s="56"/>
      <c r="FK1027" s="56"/>
      <c r="FL1027" s="56"/>
      <c r="FM1027" s="56"/>
      <c r="FN1027" s="56"/>
      <c r="FO1027" s="56"/>
      <c r="FP1027" s="56"/>
      <c r="FQ1027" s="56"/>
      <c r="FR1027" s="56"/>
      <c r="FS1027" s="56"/>
      <c r="FT1027" s="56"/>
      <c r="FU1027" s="56"/>
      <c r="FV1027" s="56"/>
      <c r="FW1027" s="56"/>
      <c r="FX1027" s="56"/>
      <c r="FY1027" s="56"/>
      <c r="FZ1027" s="56"/>
      <c r="GA1027" s="56"/>
      <c r="GB1027" s="56"/>
      <c r="GC1027" s="56"/>
      <c r="GD1027" s="56"/>
      <c r="GE1027" s="56"/>
      <c r="GF1027" s="56"/>
      <c r="GG1027" s="56"/>
      <c r="GH1027" s="56"/>
      <c r="GI1027" s="56"/>
      <c r="GJ1027" s="56"/>
      <c r="GK1027" s="56"/>
      <c r="GL1027" s="56"/>
      <c r="GM1027" s="56"/>
      <c r="GN1027" s="56"/>
      <c r="GO1027" s="56"/>
      <c r="GP1027" s="56"/>
      <c r="GQ1027" s="56"/>
      <c r="GR1027" s="56"/>
      <c r="GS1027" s="56"/>
      <c r="GT1027" s="56"/>
      <c r="GU1027" s="56"/>
      <c r="GV1027" s="56"/>
      <c r="GW1027" s="56"/>
      <c r="GX1027" s="56"/>
      <c r="GY1027" s="56"/>
      <c r="GZ1027" s="56"/>
      <c r="HA1027" s="56"/>
      <c r="HB1027" s="56"/>
      <c r="HC1027" s="56"/>
      <c r="HD1027" s="56"/>
      <c r="HE1027" s="56"/>
      <c r="HF1027" s="56"/>
      <c r="HG1027" s="56"/>
      <c r="HH1027" s="56"/>
      <c r="HI1027" s="56"/>
      <c r="HJ1027" s="56"/>
      <c r="HK1027" s="56"/>
      <c r="HL1027" s="56"/>
      <c r="HM1027" s="56"/>
      <c r="HN1027" s="56"/>
      <c r="HO1027" s="56"/>
      <c r="HP1027" s="56"/>
      <c r="HQ1027" s="56"/>
      <c r="HR1027" s="56"/>
      <c r="HS1027" s="56"/>
      <c r="HT1027" s="56"/>
      <c r="HU1027" s="56"/>
      <c r="HV1027" s="56"/>
      <c r="HW1027" s="56"/>
      <c r="HX1027" s="56"/>
      <c r="HY1027" s="56"/>
      <c r="HZ1027" s="56"/>
      <c r="IA1027" s="56"/>
      <c r="IB1027" s="56"/>
      <c r="IC1027" s="56"/>
      <c r="ID1027" s="56"/>
      <c r="IE1027" s="56"/>
      <c r="IF1027" s="56"/>
      <c r="IG1027" s="56"/>
      <c r="IH1027" s="56"/>
      <c r="II1027" s="56"/>
    </row>
    <row r="1028" spans="3:243" x14ac:dyDescent="0.25">
      <c r="C1028" s="56"/>
      <c r="D1028" s="56"/>
      <c r="E1028" s="56"/>
      <c r="F1028" s="354"/>
      <c r="G1028" s="354"/>
      <c r="H1028" s="56"/>
      <c r="I1028" s="56"/>
      <c r="J1028" s="56"/>
      <c r="K1028" s="56"/>
      <c r="L1028" s="56"/>
      <c r="M1028" s="598"/>
      <c r="N1028" s="56"/>
      <c r="O1028" s="56"/>
      <c r="AW1028" s="56"/>
      <c r="AX1028" s="56"/>
      <c r="AY1028" s="56"/>
      <c r="AZ1028" s="56"/>
      <c r="BA1028" s="56"/>
      <c r="BB1028" s="56"/>
      <c r="BC1028" s="56"/>
      <c r="BD1028" s="56"/>
      <c r="BE1028" s="56"/>
      <c r="BF1028" s="56"/>
      <c r="BG1028" s="56"/>
      <c r="BH1028" s="56"/>
      <c r="BI1028" s="56"/>
      <c r="BJ1028" s="56"/>
      <c r="BK1028" s="56"/>
      <c r="BL1028" s="56"/>
      <c r="BM1028" s="56"/>
      <c r="BN1028" s="56"/>
      <c r="BO1028" s="56"/>
      <c r="BP1028" s="56"/>
      <c r="BQ1028" s="56"/>
      <c r="BR1028" s="56"/>
      <c r="BS1028" s="56"/>
      <c r="BT1028" s="56"/>
      <c r="BU1028" s="56"/>
      <c r="BV1028" s="56"/>
      <c r="BW1028" s="56"/>
      <c r="BX1028" s="56"/>
      <c r="BY1028" s="56"/>
      <c r="BZ1028" s="56"/>
      <c r="CA1028" s="56"/>
      <c r="CB1028" s="56"/>
      <c r="CC1028" s="56"/>
      <c r="CD1028" s="56"/>
      <c r="CE1028" s="56"/>
      <c r="CF1028" s="56"/>
      <c r="CG1028" s="56"/>
      <c r="CH1028" s="56"/>
      <c r="CI1028" s="56"/>
      <c r="CJ1028" s="56"/>
      <c r="CK1028" s="56"/>
      <c r="CL1028" s="56"/>
      <c r="CM1028" s="56"/>
      <c r="CN1028" s="56"/>
      <c r="CO1028" s="56"/>
      <c r="CP1028" s="56"/>
      <c r="CQ1028" s="56"/>
      <c r="CR1028" s="56"/>
      <c r="CS1028" s="56"/>
      <c r="CT1028" s="56"/>
      <c r="CU1028" s="56"/>
      <c r="CV1028" s="56"/>
      <c r="CW1028" s="56"/>
      <c r="CX1028" s="56"/>
      <c r="CY1028" s="56"/>
      <c r="CZ1028" s="56"/>
      <c r="DA1028" s="56"/>
      <c r="DB1028" s="56"/>
      <c r="DC1028" s="56"/>
      <c r="DD1028" s="56"/>
      <c r="DE1028" s="56"/>
      <c r="DF1028" s="56"/>
      <c r="DG1028" s="56"/>
      <c r="DH1028" s="56"/>
      <c r="DI1028" s="56"/>
      <c r="DJ1028" s="56"/>
      <c r="DK1028" s="56"/>
      <c r="DL1028" s="56"/>
      <c r="DM1028" s="56"/>
      <c r="DN1028" s="56"/>
      <c r="DO1028" s="56"/>
      <c r="DP1028" s="56"/>
      <c r="DQ1028" s="56"/>
      <c r="DR1028" s="56"/>
      <c r="DS1028" s="56"/>
      <c r="DT1028" s="56"/>
      <c r="DU1028" s="56"/>
      <c r="DV1028" s="56"/>
      <c r="DW1028" s="56"/>
      <c r="DX1028" s="56"/>
      <c r="DY1028" s="56"/>
      <c r="DZ1028" s="56"/>
      <c r="EA1028" s="56"/>
      <c r="EB1028" s="56"/>
      <c r="EC1028" s="56"/>
      <c r="ED1028" s="56"/>
      <c r="EE1028" s="56"/>
      <c r="EF1028" s="56"/>
      <c r="EG1028" s="56"/>
      <c r="EH1028" s="56"/>
      <c r="EI1028" s="56"/>
      <c r="EJ1028" s="56"/>
      <c r="EK1028" s="56"/>
      <c r="EL1028" s="56"/>
      <c r="EM1028" s="56"/>
      <c r="EN1028" s="56"/>
      <c r="EO1028" s="56"/>
      <c r="EP1028" s="56"/>
      <c r="EQ1028" s="56"/>
      <c r="ER1028" s="56"/>
      <c r="ES1028" s="56"/>
      <c r="ET1028" s="56"/>
      <c r="EU1028" s="56"/>
      <c r="EV1028" s="56"/>
      <c r="EW1028" s="56"/>
      <c r="EX1028" s="56"/>
      <c r="EY1028" s="56"/>
      <c r="EZ1028" s="56"/>
      <c r="FA1028" s="56"/>
      <c r="FB1028" s="56"/>
      <c r="FC1028" s="56"/>
      <c r="FD1028" s="56"/>
      <c r="FE1028" s="56"/>
      <c r="FF1028" s="56"/>
      <c r="FG1028" s="56"/>
      <c r="FH1028" s="56"/>
      <c r="FI1028" s="56"/>
      <c r="FJ1028" s="56"/>
      <c r="FK1028" s="56"/>
      <c r="FL1028" s="56"/>
      <c r="FM1028" s="56"/>
      <c r="FN1028" s="56"/>
      <c r="FO1028" s="56"/>
      <c r="FP1028" s="56"/>
      <c r="FQ1028" s="56"/>
      <c r="FR1028" s="56"/>
      <c r="FS1028" s="56"/>
      <c r="FT1028" s="56"/>
      <c r="FU1028" s="56"/>
      <c r="FV1028" s="56"/>
      <c r="FW1028" s="56"/>
      <c r="FX1028" s="56"/>
      <c r="FY1028" s="56"/>
      <c r="FZ1028" s="56"/>
      <c r="GA1028" s="56"/>
      <c r="GB1028" s="56"/>
      <c r="GC1028" s="56"/>
      <c r="GD1028" s="56"/>
      <c r="GE1028" s="56"/>
      <c r="GF1028" s="56"/>
      <c r="GG1028" s="56"/>
      <c r="GH1028" s="56"/>
      <c r="GI1028" s="56"/>
      <c r="GJ1028" s="56"/>
      <c r="GK1028" s="56"/>
      <c r="GL1028" s="56"/>
      <c r="GM1028" s="56"/>
      <c r="GN1028" s="56"/>
      <c r="GO1028" s="56"/>
      <c r="GP1028" s="56"/>
      <c r="GQ1028" s="56"/>
      <c r="GR1028" s="56"/>
      <c r="GS1028" s="56"/>
      <c r="GT1028" s="56"/>
      <c r="GU1028" s="56"/>
      <c r="GV1028" s="56"/>
      <c r="GW1028" s="56"/>
      <c r="GX1028" s="56"/>
      <c r="GY1028" s="56"/>
      <c r="GZ1028" s="56"/>
      <c r="HA1028" s="56"/>
      <c r="HB1028" s="56"/>
      <c r="HC1028" s="56"/>
      <c r="HD1028" s="56"/>
      <c r="HE1028" s="56"/>
      <c r="HF1028" s="56"/>
      <c r="HG1028" s="56"/>
      <c r="HH1028" s="56"/>
      <c r="HI1028" s="56"/>
      <c r="HJ1028" s="56"/>
      <c r="HK1028" s="56"/>
      <c r="HL1028" s="56"/>
      <c r="HM1028" s="56"/>
      <c r="HN1028" s="56"/>
      <c r="HO1028" s="56"/>
      <c r="HP1028" s="56"/>
      <c r="HQ1028" s="56"/>
      <c r="HR1028" s="56"/>
      <c r="HS1028" s="56"/>
      <c r="HT1028" s="56"/>
      <c r="HU1028" s="56"/>
      <c r="HV1028" s="56"/>
      <c r="HW1028" s="56"/>
      <c r="HX1028" s="56"/>
      <c r="HY1028" s="56"/>
      <c r="HZ1028" s="56"/>
      <c r="IA1028" s="56"/>
      <c r="IB1028" s="56"/>
      <c r="IC1028" s="56"/>
      <c r="ID1028" s="56"/>
      <c r="IE1028" s="56"/>
      <c r="IF1028" s="56"/>
      <c r="IG1028" s="56"/>
      <c r="IH1028" s="56"/>
      <c r="II1028" s="56"/>
    </row>
    <row r="1029" spans="3:243" x14ac:dyDescent="0.25">
      <c r="C1029" s="56"/>
      <c r="D1029" s="56"/>
      <c r="E1029" s="56"/>
      <c r="F1029" s="354"/>
      <c r="G1029" s="354"/>
      <c r="H1029" s="56"/>
      <c r="I1029" s="56"/>
      <c r="J1029" s="56"/>
      <c r="K1029" s="56"/>
      <c r="L1029" s="56"/>
      <c r="M1029" s="598"/>
      <c r="N1029" s="56"/>
      <c r="O1029" s="56"/>
      <c r="AW1029" s="56"/>
      <c r="AX1029" s="56"/>
      <c r="AY1029" s="56"/>
      <c r="AZ1029" s="56"/>
      <c r="BA1029" s="56"/>
      <c r="BB1029" s="56"/>
      <c r="BC1029" s="56"/>
      <c r="BD1029" s="56"/>
      <c r="BE1029" s="56"/>
      <c r="BF1029" s="56"/>
      <c r="BG1029" s="56"/>
      <c r="BH1029" s="56"/>
      <c r="BI1029" s="56"/>
      <c r="BJ1029" s="56"/>
      <c r="BK1029" s="56"/>
      <c r="BL1029" s="56"/>
      <c r="BM1029" s="56"/>
      <c r="BN1029" s="56"/>
      <c r="BO1029" s="56"/>
      <c r="BP1029" s="56"/>
      <c r="BQ1029" s="56"/>
      <c r="BR1029" s="56"/>
      <c r="BS1029" s="56"/>
      <c r="BT1029" s="56"/>
      <c r="BU1029" s="56"/>
      <c r="BV1029" s="56"/>
      <c r="BW1029" s="56"/>
      <c r="BX1029" s="56"/>
      <c r="BY1029" s="56"/>
      <c r="BZ1029" s="56"/>
      <c r="CA1029" s="56"/>
      <c r="CB1029" s="56"/>
      <c r="CC1029" s="56"/>
      <c r="CD1029" s="56"/>
      <c r="CE1029" s="56"/>
      <c r="CF1029" s="56"/>
      <c r="CG1029" s="56"/>
      <c r="CH1029" s="56"/>
      <c r="CI1029" s="56"/>
      <c r="CJ1029" s="56"/>
      <c r="CK1029" s="56"/>
      <c r="CL1029" s="56"/>
      <c r="CM1029" s="56"/>
      <c r="CN1029" s="56"/>
      <c r="CO1029" s="56"/>
      <c r="CP1029" s="56"/>
      <c r="CQ1029" s="56"/>
      <c r="CR1029" s="56"/>
      <c r="CS1029" s="56"/>
      <c r="CT1029" s="56"/>
      <c r="CU1029" s="56"/>
      <c r="CV1029" s="56"/>
      <c r="CW1029" s="56"/>
      <c r="CX1029" s="56"/>
      <c r="CY1029" s="56"/>
      <c r="CZ1029" s="56"/>
      <c r="DA1029" s="56"/>
      <c r="DB1029" s="56"/>
      <c r="DC1029" s="56"/>
      <c r="DD1029" s="56"/>
      <c r="DE1029" s="56"/>
      <c r="DF1029" s="56"/>
      <c r="DG1029" s="56"/>
      <c r="DH1029" s="56"/>
      <c r="DI1029" s="56"/>
      <c r="DJ1029" s="56"/>
      <c r="DK1029" s="56"/>
      <c r="DL1029" s="56"/>
      <c r="DM1029" s="56"/>
      <c r="DN1029" s="56"/>
      <c r="DO1029" s="56"/>
      <c r="DP1029" s="56"/>
      <c r="DQ1029" s="56"/>
      <c r="DR1029" s="56"/>
      <c r="DS1029" s="56"/>
      <c r="DT1029" s="56"/>
      <c r="DU1029" s="56"/>
      <c r="DV1029" s="56"/>
      <c r="DW1029" s="56"/>
      <c r="DX1029" s="56"/>
      <c r="DY1029" s="56"/>
      <c r="DZ1029" s="56"/>
      <c r="EA1029" s="56"/>
      <c r="EB1029" s="56"/>
      <c r="EC1029" s="56"/>
      <c r="ED1029" s="56"/>
      <c r="EE1029" s="56"/>
      <c r="EF1029" s="56"/>
      <c r="EG1029" s="56"/>
      <c r="EH1029" s="56"/>
      <c r="EI1029" s="56"/>
      <c r="EJ1029" s="56"/>
      <c r="EK1029" s="56"/>
      <c r="EL1029" s="56"/>
      <c r="EM1029" s="56"/>
      <c r="EN1029" s="56"/>
      <c r="EO1029" s="56"/>
      <c r="EP1029" s="56"/>
      <c r="EQ1029" s="56"/>
      <c r="ER1029" s="56"/>
      <c r="ES1029" s="56"/>
      <c r="ET1029" s="56"/>
      <c r="EU1029" s="56"/>
      <c r="EV1029" s="56"/>
      <c r="EW1029" s="56"/>
      <c r="EX1029" s="56"/>
      <c r="EY1029" s="56"/>
      <c r="EZ1029" s="56"/>
      <c r="FA1029" s="56"/>
      <c r="FB1029" s="56"/>
      <c r="FC1029" s="56"/>
      <c r="FD1029" s="56"/>
      <c r="FE1029" s="56"/>
      <c r="FF1029" s="56"/>
      <c r="FG1029" s="56"/>
      <c r="FH1029" s="56"/>
      <c r="FI1029" s="56"/>
      <c r="FJ1029" s="56"/>
      <c r="FK1029" s="56"/>
      <c r="FL1029" s="56"/>
      <c r="FM1029" s="56"/>
      <c r="FN1029" s="56"/>
      <c r="FO1029" s="56"/>
      <c r="FP1029" s="56"/>
      <c r="FQ1029" s="56"/>
      <c r="FR1029" s="56"/>
      <c r="FS1029" s="56"/>
      <c r="FT1029" s="56"/>
      <c r="FU1029" s="56"/>
      <c r="FV1029" s="56"/>
      <c r="FW1029" s="56"/>
      <c r="FX1029" s="56"/>
      <c r="FY1029" s="56"/>
      <c r="FZ1029" s="56"/>
      <c r="GA1029" s="56"/>
      <c r="GB1029" s="56"/>
      <c r="GC1029" s="56"/>
      <c r="GD1029" s="56"/>
      <c r="GE1029" s="56"/>
      <c r="GF1029" s="56"/>
      <c r="GG1029" s="56"/>
      <c r="GH1029" s="56"/>
      <c r="GI1029" s="56"/>
      <c r="GJ1029" s="56"/>
      <c r="GK1029" s="56"/>
      <c r="GL1029" s="56"/>
      <c r="GM1029" s="56"/>
      <c r="GN1029" s="56"/>
      <c r="GO1029" s="56"/>
      <c r="GP1029" s="56"/>
      <c r="GQ1029" s="56"/>
      <c r="GR1029" s="56"/>
      <c r="GS1029" s="56"/>
      <c r="GT1029" s="56"/>
      <c r="GU1029" s="56"/>
      <c r="GV1029" s="56"/>
      <c r="GW1029" s="56"/>
      <c r="GX1029" s="56"/>
      <c r="GY1029" s="56"/>
      <c r="GZ1029" s="56"/>
      <c r="HA1029" s="56"/>
      <c r="HB1029" s="56"/>
      <c r="HC1029" s="56"/>
      <c r="HD1029" s="56"/>
      <c r="HE1029" s="56"/>
      <c r="HF1029" s="56"/>
      <c r="HG1029" s="56"/>
      <c r="HH1029" s="56"/>
      <c r="HI1029" s="56"/>
      <c r="HJ1029" s="56"/>
      <c r="HK1029" s="56"/>
      <c r="HL1029" s="56"/>
      <c r="HM1029" s="56"/>
      <c r="HN1029" s="56"/>
      <c r="HO1029" s="56"/>
      <c r="HP1029" s="56"/>
      <c r="HQ1029" s="56"/>
      <c r="HR1029" s="56"/>
      <c r="HS1029" s="56"/>
      <c r="HT1029" s="56"/>
      <c r="HU1029" s="56"/>
      <c r="HV1029" s="56"/>
      <c r="HW1029" s="56"/>
      <c r="HX1029" s="56"/>
      <c r="HY1029" s="56"/>
      <c r="HZ1029" s="56"/>
      <c r="IA1029" s="56"/>
      <c r="IB1029" s="56"/>
      <c r="IC1029" s="56"/>
      <c r="ID1029" s="56"/>
      <c r="IE1029" s="56"/>
      <c r="IF1029" s="56"/>
      <c r="IG1029" s="56"/>
      <c r="IH1029" s="56"/>
      <c r="II1029" s="56"/>
    </row>
    <row r="1030" spans="3:243" x14ac:dyDescent="0.25">
      <c r="C1030" s="56"/>
      <c r="D1030" s="56"/>
      <c r="E1030" s="56"/>
      <c r="F1030" s="354"/>
      <c r="G1030" s="354"/>
      <c r="H1030" s="56"/>
      <c r="I1030" s="56"/>
      <c r="J1030" s="56"/>
      <c r="K1030" s="56"/>
      <c r="L1030" s="56"/>
      <c r="M1030" s="598"/>
      <c r="N1030" s="56"/>
      <c r="O1030" s="56"/>
      <c r="AW1030" s="56"/>
      <c r="AX1030" s="56"/>
      <c r="AY1030" s="56"/>
      <c r="AZ1030" s="56"/>
      <c r="BA1030" s="56"/>
      <c r="BB1030" s="56"/>
      <c r="BC1030" s="56"/>
      <c r="BD1030" s="56"/>
      <c r="BE1030" s="56"/>
      <c r="BF1030" s="56"/>
      <c r="BG1030" s="56"/>
      <c r="BH1030" s="56"/>
      <c r="BI1030" s="56"/>
      <c r="BJ1030" s="56"/>
      <c r="BK1030" s="56"/>
      <c r="BL1030" s="56"/>
      <c r="BM1030" s="56"/>
      <c r="BN1030" s="56"/>
      <c r="BO1030" s="56"/>
      <c r="BP1030" s="56"/>
      <c r="BQ1030" s="56"/>
      <c r="BR1030" s="56"/>
      <c r="BS1030" s="56"/>
      <c r="BT1030" s="56"/>
      <c r="BU1030" s="56"/>
      <c r="BV1030" s="56"/>
      <c r="BW1030" s="56"/>
      <c r="BX1030" s="56"/>
      <c r="BY1030" s="56"/>
      <c r="BZ1030" s="56"/>
      <c r="CA1030" s="56"/>
      <c r="CB1030" s="56"/>
      <c r="CC1030" s="56"/>
      <c r="CD1030" s="56"/>
      <c r="CE1030" s="56"/>
      <c r="CF1030" s="56"/>
      <c r="CG1030" s="56"/>
      <c r="CH1030" s="56"/>
      <c r="CI1030" s="56"/>
      <c r="CJ1030" s="56"/>
      <c r="CK1030" s="56"/>
      <c r="CL1030" s="56"/>
      <c r="CM1030" s="56"/>
      <c r="CN1030" s="56"/>
      <c r="CO1030" s="56"/>
      <c r="CP1030" s="56"/>
      <c r="CQ1030" s="56"/>
      <c r="CR1030" s="56"/>
      <c r="CS1030" s="56"/>
      <c r="CT1030" s="56"/>
      <c r="CU1030" s="56"/>
      <c r="CV1030" s="56"/>
      <c r="CW1030" s="56"/>
      <c r="CX1030" s="56"/>
      <c r="CY1030" s="56"/>
      <c r="CZ1030" s="56"/>
      <c r="DA1030" s="56"/>
      <c r="DB1030" s="56"/>
      <c r="DC1030" s="56"/>
      <c r="DD1030" s="56"/>
      <c r="DE1030" s="56"/>
      <c r="DF1030" s="56"/>
      <c r="DG1030" s="56"/>
      <c r="DH1030" s="56"/>
      <c r="DI1030" s="56"/>
      <c r="DJ1030" s="56"/>
      <c r="DK1030" s="56"/>
      <c r="DL1030" s="56"/>
      <c r="DM1030" s="56"/>
      <c r="DN1030" s="56"/>
      <c r="DO1030" s="56"/>
      <c r="DP1030" s="56"/>
      <c r="DQ1030" s="56"/>
      <c r="DR1030" s="56"/>
      <c r="DS1030" s="56"/>
      <c r="DT1030" s="56"/>
      <c r="DU1030" s="56"/>
      <c r="DV1030" s="56"/>
      <c r="DW1030" s="56"/>
      <c r="DX1030" s="56"/>
      <c r="DY1030" s="56"/>
      <c r="DZ1030" s="56"/>
      <c r="EA1030" s="56"/>
      <c r="EB1030" s="56"/>
      <c r="EC1030" s="56"/>
      <c r="ED1030" s="56"/>
      <c r="EE1030" s="56"/>
      <c r="EF1030" s="56"/>
      <c r="EG1030" s="56"/>
      <c r="EH1030" s="56"/>
      <c r="EI1030" s="56"/>
      <c r="EJ1030" s="56"/>
      <c r="EK1030" s="56"/>
      <c r="EL1030" s="56"/>
      <c r="EM1030" s="56"/>
      <c r="EN1030" s="56"/>
      <c r="EO1030" s="56"/>
      <c r="EP1030" s="56"/>
      <c r="EQ1030" s="56"/>
      <c r="ER1030" s="56"/>
      <c r="ES1030" s="56"/>
      <c r="ET1030" s="56"/>
      <c r="EU1030" s="56"/>
      <c r="EV1030" s="56"/>
      <c r="EW1030" s="56"/>
      <c r="EX1030" s="56"/>
      <c r="EY1030" s="56"/>
      <c r="EZ1030" s="56"/>
      <c r="FA1030" s="56"/>
      <c r="FB1030" s="56"/>
      <c r="FC1030" s="56"/>
      <c r="FD1030" s="56"/>
      <c r="FE1030" s="56"/>
      <c r="FF1030" s="56"/>
      <c r="FG1030" s="56"/>
      <c r="FH1030" s="56"/>
      <c r="FI1030" s="56"/>
      <c r="FJ1030" s="56"/>
      <c r="FK1030" s="56"/>
      <c r="FL1030" s="56"/>
      <c r="FM1030" s="56"/>
      <c r="FN1030" s="56"/>
      <c r="FO1030" s="56"/>
      <c r="FP1030" s="56"/>
      <c r="FQ1030" s="56"/>
      <c r="FR1030" s="56"/>
      <c r="FS1030" s="56"/>
      <c r="FT1030" s="56"/>
      <c r="FU1030" s="56"/>
      <c r="FV1030" s="56"/>
      <c r="FW1030" s="56"/>
      <c r="FX1030" s="56"/>
      <c r="FY1030" s="56"/>
      <c r="FZ1030" s="56"/>
      <c r="GA1030" s="56"/>
      <c r="GB1030" s="56"/>
      <c r="GC1030" s="56"/>
      <c r="GD1030" s="56"/>
      <c r="GE1030" s="56"/>
      <c r="GF1030" s="56"/>
      <c r="GG1030" s="56"/>
      <c r="GH1030" s="56"/>
      <c r="GI1030" s="56"/>
      <c r="GJ1030" s="56"/>
      <c r="GK1030" s="56"/>
      <c r="GL1030" s="56"/>
      <c r="GM1030" s="56"/>
      <c r="GN1030" s="56"/>
      <c r="GO1030" s="56"/>
      <c r="GP1030" s="56"/>
      <c r="GQ1030" s="56"/>
      <c r="GR1030" s="56"/>
      <c r="GS1030" s="56"/>
      <c r="GT1030" s="56"/>
      <c r="GU1030" s="56"/>
      <c r="GV1030" s="56"/>
      <c r="GW1030" s="56"/>
      <c r="GX1030" s="56"/>
      <c r="GY1030" s="56"/>
      <c r="GZ1030" s="56"/>
      <c r="HA1030" s="56"/>
      <c r="HB1030" s="56"/>
      <c r="HC1030" s="56"/>
      <c r="HD1030" s="56"/>
      <c r="HE1030" s="56"/>
      <c r="HF1030" s="56"/>
      <c r="HG1030" s="56"/>
      <c r="HH1030" s="56"/>
      <c r="HI1030" s="56"/>
      <c r="HJ1030" s="56"/>
      <c r="HK1030" s="56"/>
      <c r="HL1030" s="56"/>
      <c r="HM1030" s="56"/>
      <c r="HN1030" s="56"/>
      <c r="HO1030" s="56"/>
      <c r="HP1030" s="56"/>
      <c r="HQ1030" s="56"/>
      <c r="HR1030" s="56"/>
      <c r="HS1030" s="56"/>
      <c r="HT1030" s="56"/>
      <c r="HU1030" s="56"/>
      <c r="HV1030" s="56"/>
      <c r="HW1030" s="56"/>
      <c r="HX1030" s="56"/>
      <c r="HY1030" s="56"/>
      <c r="HZ1030" s="56"/>
      <c r="IA1030" s="56"/>
      <c r="IB1030" s="56"/>
      <c r="IC1030" s="56"/>
      <c r="ID1030" s="56"/>
      <c r="IE1030" s="56"/>
      <c r="IF1030" s="56"/>
      <c r="IG1030" s="56"/>
      <c r="IH1030" s="56"/>
      <c r="II1030" s="56"/>
    </row>
    <row r="1031" spans="3:243" x14ac:dyDescent="0.25">
      <c r="C1031" s="56"/>
      <c r="D1031" s="56"/>
      <c r="E1031" s="56"/>
      <c r="F1031" s="354"/>
      <c r="G1031" s="354"/>
      <c r="H1031" s="56"/>
      <c r="I1031" s="56"/>
      <c r="J1031" s="56"/>
      <c r="K1031" s="56"/>
      <c r="L1031" s="56"/>
      <c r="M1031" s="598"/>
      <c r="N1031" s="56"/>
      <c r="O1031" s="56"/>
      <c r="AW1031" s="56"/>
      <c r="AX1031" s="56"/>
      <c r="AY1031" s="56"/>
      <c r="AZ1031" s="56"/>
      <c r="BA1031" s="56"/>
      <c r="BB1031" s="56"/>
      <c r="BC1031" s="56"/>
      <c r="BD1031" s="56"/>
      <c r="BE1031" s="56"/>
      <c r="BF1031" s="56"/>
      <c r="BG1031" s="56"/>
      <c r="BH1031" s="56"/>
      <c r="BI1031" s="56"/>
      <c r="BJ1031" s="56"/>
      <c r="BK1031" s="56"/>
      <c r="BL1031" s="56"/>
      <c r="BM1031" s="56"/>
      <c r="BN1031" s="56"/>
      <c r="BO1031" s="56"/>
      <c r="BP1031" s="56"/>
      <c r="BQ1031" s="56"/>
      <c r="BR1031" s="56"/>
      <c r="BS1031" s="56"/>
      <c r="BT1031" s="56"/>
      <c r="BU1031" s="56"/>
      <c r="BV1031" s="56"/>
      <c r="BW1031" s="56"/>
      <c r="BX1031" s="56"/>
      <c r="BY1031" s="56"/>
      <c r="BZ1031" s="56"/>
      <c r="CA1031" s="56"/>
      <c r="CB1031" s="56"/>
      <c r="CC1031" s="56"/>
      <c r="CD1031" s="56"/>
      <c r="CE1031" s="56"/>
      <c r="CF1031" s="56"/>
      <c r="CG1031" s="56"/>
      <c r="CH1031" s="56"/>
      <c r="CI1031" s="56"/>
      <c r="CJ1031" s="56"/>
      <c r="CK1031" s="56"/>
      <c r="CL1031" s="56"/>
      <c r="CM1031" s="56"/>
      <c r="CN1031" s="56"/>
      <c r="CO1031" s="56"/>
      <c r="CP1031" s="56"/>
      <c r="CQ1031" s="56"/>
      <c r="CR1031" s="56"/>
      <c r="CS1031" s="56"/>
      <c r="CT1031" s="56"/>
      <c r="CU1031" s="56"/>
      <c r="CV1031" s="56"/>
      <c r="CW1031" s="56"/>
      <c r="CX1031" s="56"/>
      <c r="CY1031" s="56"/>
      <c r="CZ1031" s="56"/>
      <c r="DA1031" s="56"/>
      <c r="DB1031" s="56"/>
      <c r="DC1031" s="56"/>
      <c r="DD1031" s="56"/>
      <c r="DE1031" s="56"/>
      <c r="DF1031" s="56"/>
      <c r="DG1031" s="56"/>
      <c r="DH1031" s="56"/>
      <c r="DI1031" s="56"/>
      <c r="DJ1031" s="56"/>
      <c r="DK1031" s="56"/>
      <c r="DL1031" s="56"/>
      <c r="DM1031" s="56"/>
      <c r="DN1031" s="56"/>
      <c r="DO1031" s="56"/>
      <c r="DP1031" s="56"/>
      <c r="DQ1031" s="56"/>
      <c r="DR1031" s="56"/>
      <c r="DS1031" s="56"/>
      <c r="DT1031" s="56"/>
      <c r="DU1031" s="56"/>
      <c r="DV1031" s="56"/>
      <c r="DW1031" s="56"/>
      <c r="DX1031" s="56"/>
      <c r="DY1031" s="56"/>
      <c r="DZ1031" s="56"/>
      <c r="EA1031" s="56"/>
      <c r="EB1031" s="56"/>
      <c r="EC1031" s="56"/>
      <c r="ED1031" s="56"/>
      <c r="EE1031" s="56"/>
      <c r="EF1031" s="56"/>
      <c r="EG1031" s="56"/>
      <c r="EH1031" s="56"/>
      <c r="EI1031" s="56"/>
      <c r="EJ1031" s="56"/>
      <c r="EK1031" s="56"/>
      <c r="EL1031" s="56"/>
      <c r="EM1031" s="56"/>
      <c r="EN1031" s="56"/>
      <c r="EO1031" s="56"/>
      <c r="EP1031" s="56"/>
      <c r="EQ1031" s="56"/>
      <c r="ER1031" s="56"/>
      <c r="ES1031" s="56"/>
      <c r="ET1031" s="56"/>
      <c r="EU1031" s="56"/>
      <c r="EV1031" s="56"/>
      <c r="EW1031" s="56"/>
      <c r="EX1031" s="56"/>
      <c r="EY1031" s="56"/>
      <c r="EZ1031" s="56"/>
      <c r="FA1031" s="56"/>
      <c r="FB1031" s="56"/>
      <c r="FC1031" s="56"/>
      <c r="FD1031" s="56"/>
      <c r="FE1031" s="56"/>
      <c r="FF1031" s="56"/>
      <c r="FG1031" s="56"/>
      <c r="FH1031" s="56"/>
      <c r="FI1031" s="56"/>
      <c r="FJ1031" s="56"/>
      <c r="FK1031" s="56"/>
      <c r="FL1031" s="56"/>
      <c r="FM1031" s="56"/>
      <c r="FN1031" s="56"/>
      <c r="FO1031" s="56"/>
      <c r="FP1031" s="56"/>
      <c r="FQ1031" s="56"/>
      <c r="FR1031" s="56"/>
      <c r="FS1031" s="56"/>
      <c r="FT1031" s="56"/>
      <c r="FU1031" s="56"/>
      <c r="FV1031" s="56"/>
      <c r="FW1031" s="56"/>
      <c r="FX1031" s="56"/>
      <c r="FY1031" s="56"/>
      <c r="FZ1031" s="56"/>
      <c r="GA1031" s="56"/>
      <c r="GB1031" s="56"/>
      <c r="GC1031" s="56"/>
      <c r="GD1031" s="56"/>
      <c r="GE1031" s="56"/>
      <c r="GF1031" s="56"/>
      <c r="GG1031" s="56"/>
      <c r="GH1031" s="56"/>
      <c r="GI1031" s="56"/>
      <c r="GJ1031" s="56"/>
      <c r="GK1031" s="56"/>
      <c r="GL1031" s="56"/>
      <c r="GM1031" s="56"/>
      <c r="GN1031" s="56"/>
      <c r="GO1031" s="56"/>
      <c r="GP1031" s="56"/>
      <c r="GQ1031" s="56"/>
      <c r="GR1031" s="56"/>
      <c r="GS1031" s="56"/>
      <c r="GT1031" s="56"/>
      <c r="GU1031" s="56"/>
      <c r="GV1031" s="56"/>
      <c r="GW1031" s="56"/>
      <c r="GX1031" s="56"/>
      <c r="GY1031" s="56"/>
      <c r="GZ1031" s="56"/>
      <c r="HA1031" s="56"/>
      <c r="HB1031" s="56"/>
      <c r="HC1031" s="56"/>
      <c r="HD1031" s="56"/>
      <c r="HE1031" s="56"/>
      <c r="HF1031" s="56"/>
      <c r="HG1031" s="56"/>
      <c r="HH1031" s="56"/>
      <c r="HI1031" s="56"/>
      <c r="HJ1031" s="56"/>
      <c r="HK1031" s="56"/>
      <c r="HL1031" s="56"/>
      <c r="HM1031" s="56"/>
      <c r="HN1031" s="56"/>
      <c r="HO1031" s="56"/>
      <c r="HP1031" s="56"/>
      <c r="HQ1031" s="56"/>
      <c r="HR1031" s="56"/>
      <c r="HS1031" s="56"/>
      <c r="HT1031" s="56"/>
      <c r="HU1031" s="56"/>
      <c r="HV1031" s="56"/>
      <c r="HW1031" s="56"/>
      <c r="HX1031" s="56"/>
      <c r="HY1031" s="56"/>
      <c r="HZ1031" s="56"/>
      <c r="IA1031" s="56"/>
      <c r="IB1031" s="56"/>
      <c r="IC1031" s="56"/>
      <c r="ID1031" s="56"/>
      <c r="IE1031" s="56"/>
      <c r="IF1031" s="56"/>
      <c r="IG1031" s="56"/>
      <c r="IH1031" s="56"/>
      <c r="II1031" s="56"/>
    </row>
    <row r="1032" spans="3:243" x14ac:dyDescent="0.25">
      <c r="C1032" s="56"/>
      <c r="D1032" s="56"/>
      <c r="E1032" s="56"/>
      <c r="F1032" s="354"/>
      <c r="G1032" s="354"/>
      <c r="H1032" s="56"/>
      <c r="I1032" s="56"/>
      <c r="J1032" s="56"/>
      <c r="K1032" s="56"/>
      <c r="L1032" s="56"/>
      <c r="M1032" s="598"/>
      <c r="N1032" s="56"/>
      <c r="O1032" s="56"/>
      <c r="AW1032" s="56"/>
      <c r="AX1032" s="56"/>
      <c r="AY1032" s="56"/>
      <c r="AZ1032" s="56"/>
      <c r="BA1032" s="56"/>
      <c r="BB1032" s="56"/>
      <c r="BC1032" s="56"/>
      <c r="BD1032" s="56"/>
      <c r="BE1032" s="56"/>
      <c r="BF1032" s="56"/>
      <c r="BG1032" s="56"/>
      <c r="BH1032" s="56"/>
      <c r="BI1032" s="56"/>
      <c r="BJ1032" s="56"/>
      <c r="BK1032" s="56"/>
      <c r="BL1032" s="56"/>
      <c r="BM1032" s="56"/>
      <c r="BN1032" s="56"/>
      <c r="BO1032" s="56"/>
      <c r="BP1032" s="56"/>
      <c r="BQ1032" s="56"/>
      <c r="BR1032" s="56"/>
      <c r="BS1032" s="56"/>
      <c r="BT1032" s="56"/>
      <c r="BU1032" s="56"/>
      <c r="BV1032" s="56"/>
      <c r="BW1032" s="56"/>
      <c r="BX1032" s="56"/>
      <c r="BY1032" s="56"/>
      <c r="BZ1032" s="56"/>
      <c r="CA1032" s="56"/>
      <c r="CB1032" s="56"/>
      <c r="CC1032" s="56"/>
      <c r="CD1032" s="56"/>
      <c r="CE1032" s="56"/>
      <c r="CF1032" s="56"/>
      <c r="CG1032" s="56"/>
      <c r="CH1032" s="56"/>
      <c r="CI1032" s="56"/>
      <c r="CJ1032" s="56"/>
      <c r="CK1032" s="56"/>
      <c r="CL1032" s="56"/>
      <c r="CM1032" s="56"/>
      <c r="CN1032" s="56"/>
      <c r="CO1032" s="56"/>
      <c r="CP1032" s="56"/>
      <c r="CQ1032" s="56"/>
      <c r="CR1032" s="56"/>
      <c r="CS1032" s="56"/>
      <c r="CT1032" s="56"/>
      <c r="CU1032" s="56"/>
      <c r="CV1032" s="56"/>
      <c r="CW1032" s="56"/>
      <c r="CX1032" s="56"/>
      <c r="CY1032" s="56"/>
      <c r="CZ1032" s="56"/>
      <c r="DA1032" s="56"/>
      <c r="DB1032" s="56"/>
      <c r="DC1032" s="56"/>
      <c r="DD1032" s="56"/>
      <c r="DE1032" s="56"/>
      <c r="DF1032" s="56"/>
      <c r="DG1032" s="56"/>
      <c r="DH1032" s="56"/>
      <c r="DI1032" s="56"/>
      <c r="DJ1032" s="56"/>
      <c r="DK1032" s="56"/>
      <c r="DL1032" s="56"/>
      <c r="DM1032" s="56"/>
      <c r="DN1032" s="56"/>
      <c r="DO1032" s="56"/>
      <c r="DP1032" s="56"/>
      <c r="DQ1032" s="56"/>
      <c r="DR1032" s="56"/>
      <c r="DS1032" s="56"/>
      <c r="DT1032" s="56"/>
      <c r="DU1032" s="56"/>
      <c r="DV1032" s="56"/>
      <c r="DW1032" s="56"/>
      <c r="DX1032" s="56"/>
      <c r="DY1032" s="56"/>
      <c r="DZ1032" s="56"/>
      <c r="EA1032" s="56"/>
      <c r="EB1032" s="56"/>
      <c r="EC1032" s="56"/>
      <c r="ED1032" s="56"/>
      <c r="EE1032" s="56"/>
      <c r="EF1032" s="56"/>
      <c r="EG1032" s="56"/>
      <c r="EH1032" s="56"/>
      <c r="EI1032" s="56"/>
      <c r="EJ1032" s="56"/>
      <c r="EK1032" s="56"/>
      <c r="EL1032" s="56"/>
      <c r="EM1032" s="56"/>
      <c r="EN1032" s="56"/>
      <c r="EO1032" s="56"/>
      <c r="EP1032" s="56"/>
      <c r="EQ1032" s="56"/>
      <c r="ER1032" s="56"/>
      <c r="ES1032" s="56"/>
      <c r="ET1032" s="56"/>
      <c r="EU1032" s="56"/>
      <c r="EV1032" s="56"/>
      <c r="EW1032" s="56"/>
      <c r="EX1032" s="56"/>
      <c r="EY1032" s="56"/>
      <c r="EZ1032" s="56"/>
      <c r="FA1032" s="56"/>
      <c r="FB1032" s="56"/>
      <c r="FC1032" s="56"/>
      <c r="FD1032" s="56"/>
      <c r="FE1032" s="56"/>
      <c r="FF1032" s="56"/>
      <c r="FG1032" s="56"/>
      <c r="FH1032" s="56"/>
      <c r="FI1032" s="56"/>
      <c r="FJ1032" s="56"/>
      <c r="FK1032" s="56"/>
      <c r="FL1032" s="56"/>
      <c r="FM1032" s="56"/>
      <c r="FN1032" s="56"/>
      <c r="FO1032" s="56"/>
      <c r="FP1032" s="56"/>
      <c r="FQ1032" s="56"/>
      <c r="FR1032" s="56"/>
      <c r="FS1032" s="56"/>
      <c r="FT1032" s="56"/>
      <c r="FU1032" s="56"/>
      <c r="FV1032" s="56"/>
      <c r="FW1032" s="56"/>
      <c r="FX1032" s="56"/>
      <c r="FY1032" s="56"/>
      <c r="FZ1032" s="56"/>
      <c r="GA1032" s="56"/>
      <c r="GB1032" s="56"/>
      <c r="GC1032" s="56"/>
      <c r="GD1032" s="56"/>
      <c r="GE1032" s="56"/>
      <c r="GF1032" s="56"/>
      <c r="GG1032" s="56"/>
      <c r="GH1032" s="56"/>
      <c r="GI1032" s="56"/>
      <c r="GJ1032" s="56"/>
      <c r="GK1032" s="56"/>
      <c r="GL1032" s="56"/>
      <c r="GM1032" s="56"/>
      <c r="GN1032" s="56"/>
      <c r="GO1032" s="56"/>
      <c r="GP1032" s="56"/>
      <c r="GQ1032" s="56"/>
      <c r="GR1032" s="56"/>
      <c r="GS1032" s="56"/>
      <c r="GT1032" s="56"/>
      <c r="GU1032" s="56"/>
      <c r="GV1032" s="56"/>
      <c r="GW1032" s="56"/>
      <c r="GX1032" s="56"/>
      <c r="GY1032" s="56"/>
      <c r="GZ1032" s="56"/>
      <c r="HA1032" s="56"/>
      <c r="HB1032" s="56"/>
      <c r="HC1032" s="56"/>
      <c r="HD1032" s="56"/>
      <c r="HE1032" s="56"/>
      <c r="HF1032" s="56"/>
      <c r="HG1032" s="56"/>
      <c r="HH1032" s="56"/>
      <c r="HI1032" s="56"/>
      <c r="HJ1032" s="56"/>
      <c r="HK1032" s="56"/>
      <c r="HL1032" s="56"/>
      <c r="HM1032" s="56"/>
      <c r="HN1032" s="56"/>
      <c r="HO1032" s="56"/>
      <c r="HP1032" s="56"/>
      <c r="HQ1032" s="56"/>
      <c r="HR1032" s="56"/>
      <c r="HS1032" s="56"/>
      <c r="HT1032" s="56"/>
      <c r="HU1032" s="56"/>
      <c r="HV1032" s="56"/>
      <c r="HW1032" s="56"/>
      <c r="HX1032" s="56"/>
      <c r="HY1032" s="56"/>
      <c r="HZ1032" s="56"/>
      <c r="IA1032" s="56"/>
      <c r="IB1032" s="56"/>
      <c r="IC1032" s="56"/>
      <c r="ID1032" s="56"/>
      <c r="IE1032" s="56"/>
      <c r="IF1032" s="56"/>
      <c r="IG1032" s="56"/>
      <c r="IH1032" s="56"/>
      <c r="II1032" s="56"/>
    </row>
    <row r="1033" spans="3:243" x14ac:dyDescent="0.25">
      <c r="C1033" s="56"/>
      <c r="D1033" s="56"/>
      <c r="E1033" s="56"/>
      <c r="F1033" s="354"/>
      <c r="G1033" s="354"/>
      <c r="H1033" s="56"/>
      <c r="I1033" s="56"/>
      <c r="J1033" s="56"/>
      <c r="K1033" s="56"/>
      <c r="L1033" s="56"/>
      <c r="M1033" s="598"/>
      <c r="N1033" s="56"/>
      <c r="O1033" s="56"/>
      <c r="AW1033" s="56"/>
      <c r="AX1033" s="56"/>
      <c r="AY1033" s="56"/>
      <c r="AZ1033" s="56"/>
      <c r="BA1033" s="56"/>
      <c r="BB1033" s="56"/>
      <c r="BC1033" s="56"/>
      <c r="BD1033" s="56"/>
      <c r="BE1033" s="56"/>
      <c r="BF1033" s="56"/>
      <c r="BG1033" s="56"/>
      <c r="BH1033" s="56"/>
      <c r="BI1033" s="56"/>
      <c r="BJ1033" s="56"/>
      <c r="BK1033" s="56"/>
      <c r="BL1033" s="56"/>
      <c r="BM1033" s="56"/>
      <c r="BN1033" s="56"/>
      <c r="BO1033" s="56"/>
      <c r="BP1033" s="56"/>
      <c r="BQ1033" s="56"/>
      <c r="BR1033" s="56"/>
      <c r="BS1033" s="56"/>
      <c r="BT1033" s="56"/>
      <c r="BU1033" s="56"/>
      <c r="BV1033" s="56"/>
      <c r="BW1033" s="56"/>
      <c r="BX1033" s="56"/>
      <c r="BY1033" s="56"/>
      <c r="BZ1033" s="56"/>
      <c r="CA1033" s="56"/>
      <c r="CB1033" s="56"/>
      <c r="CC1033" s="56"/>
      <c r="CD1033" s="56"/>
      <c r="CE1033" s="56"/>
      <c r="CF1033" s="56"/>
      <c r="CG1033" s="56"/>
      <c r="CH1033" s="56"/>
      <c r="CI1033" s="56"/>
      <c r="CJ1033" s="56"/>
      <c r="CK1033" s="56"/>
      <c r="CL1033" s="56"/>
      <c r="CM1033" s="56"/>
      <c r="CN1033" s="56"/>
      <c r="CO1033" s="56"/>
      <c r="CP1033" s="56"/>
      <c r="CQ1033" s="56"/>
      <c r="CR1033" s="56"/>
      <c r="CS1033" s="56"/>
      <c r="CT1033" s="56"/>
      <c r="CU1033" s="56"/>
      <c r="CV1033" s="56"/>
      <c r="CW1033" s="56"/>
      <c r="CX1033" s="56"/>
      <c r="CY1033" s="56"/>
      <c r="CZ1033" s="56"/>
      <c r="DA1033" s="56"/>
      <c r="DB1033" s="56"/>
      <c r="DC1033" s="56"/>
      <c r="DD1033" s="56"/>
      <c r="DE1033" s="56"/>
      <c r="DF1033" s="56"/>
      <c r="DG1033" s="56"/>
      <c r="DH1033" s="56"/>
      <c r="DI1033" s="56"/>
      <c r="DJ1033" s="56"/>
      <c r="DK1033" s="56"/>
      <c r="DL1033" s="56"/>
      <c r="DM1033" s="56"/>
      <c r="DN1033" s="56"/>
      <c r="DO1033" s="56"/>
      <c r="DP1033" s="56"/>
      <c r="DQ1033" s="56"/>
      <c r="DR1033" s="56"/>
      <c r="DS1033" s="56"/>
      <c r="DT1033" s="56"/>
      <c r="DU1033" s="56"/>
      <c r="DV1033" s="56"/>
      <c r="DW1033" s="56"/>
      <c r="DX1033" s="56"/>
      <c r="DY1033" s="56"/>
      <c r="DZ1033" s="56"/>
      <c r="EA1033" s="56"/>
      <c r="EB1033" s="56"/>
      <c r="EC1033" s="56"/>
      <c r="ED1033" s="56"/>
      <c r="EE1033" s="56"/>
      <c r="EF1033" s="56"/>
      <c r="EG1033" s="56"/>
      <c r="EH1033" s="56"/>
      <c r="EI1033" s="56"/>
      <c r="EJ1033" s="56"/>
      <c r="EK1033" s="56"/>
      <c r="EL1033" s="56"/>
      <c r="EM1033" s="56"/>
      <c r="EN1033" s="56"/>
      <c r="EO1033" s="56"/>
      <c r="EP1033" s="56"/>
      <c r="EQ1033" s="56"/>
      <c r="ER1033" s="56"/>
      <c r="ES1033" s="56"/>
      <c r="ET1033" s="56"/>
      <c r="EU1033" s="56"/>
      <c r="EV1033" s="56"/>
      <c r="EW1033" s="56"/>
      <c r="EX1033" s="56"/>
      <c r="EY1033" s="56"/>
      <c r="EZ1033" s="56"/>
      <c r="FA1033" s="56"/>
      <c r="FB1033" s="56"/>
      <c r="FC1033" s="56"/>
      <c r="FD1033" s="56"/>
      <c r="FE1033" s="56"/>
      <c r="FF1033" s="56"/>
      <c r="FG1033" s="56"/>
      <c r="FH1033" s="56"/>
      <c r="FI1033" s="56"/>
      <c r="FJ1033" s="56"/>
      <c r="FK1033" s="56"/>
      <c r="FL1033" s="56"/>
      <c r="FM1033" s="56"/>
      <c r="FN1033" s="56"/>
      <c r="FO1033" s="56"/>
      <c r="FP1033" s="56"/>
      <c r="FQ1033" s="56"/>
      <c r="FR1033" s="56"/>
      <c r="FS1033" s="56"/>
      <c r="FT1033" s="56"/>
      <c r="FU1033" s="56"/>
      <c r="FV1033" s="56"/>
      <c r="FW1033" s="56"/>
      <c r="FX1033" s="56"/>
      <c r="FY1033" s="56"/>
      <c r="FZ1033" s="56"/>
      <c r="GA1033" s="56"/>
      <c r="GB1033" s="56"/>
      <c r="GC1033" s="56"/>
      <c r="GD1033" s="56"/>
      <c r="GE1033" s="56"/>
      <c r="GF1033" s="56"/>
      <c r="GG1033" s="56"/>
      <c r="GH1033" s="56"/>
      <c r="GI1033" s="56"/>
      <c r="GJ1033" s="56"/>
      <c r="GK1033" s="56"/>
      <c r="GL1033" s="56"/>
      <c r="GM1033" s="56"/>
      <c r="GN1033" s="56"/>
      <c r="GO1033" s="56"/>
      <c r="GP1033" s="56"/>
      <c r="GQ1033" s="56"/>
      <c r="GR1033" s="56"/>
      <c r="GS1033" s="56"/>
      <c r="GT1033" s="56"/>
      <c r="GU1033" s="56"/>
      <c r="GV1033" s="56"/>
      <c r="GW1033" s="56"/>
      <c r="GX1033" s="56"/>
      <c r="GY1033" s="56"/>
      <c r="GZ1033" s="56"/>
      <c r="HA1033" s="56"/>
      <c r="HB1033" s="56"/>
      <c r="HC1033" s="56"/>
      <c r="HD1033" s="56"/>
      <c r="HE1033" s="56"/>
      <c r="HF1033" s="56"/>
      <c r="HG1033" s="56"/>
      <c r="HH1033" s="56"/>
      <c r="HI1033" s="56"/>
      <c r="HJ1033" s="56"/>
      <c r="HK1033" s="56"/>
      <c r="HL1033" s="56"/>
      <c r="HM1033" s="56"/>
      <c r="HN1033" s="56"/>
      <c r="HO1033" s="56"/>
      <c r="HP1033" s="56"/>
      <c r="HQ1033" s="56"/>
      <c r="HR1033" s="56"/>
      <c r="HS1033" s="56"/>
      <c r="HT1033" s="56"/>
      <c r="HU1033" s="56"/>
      <c r="HV1033" s="56"/>
      <c r="HW1033" s="56"/>
      <c r="HX1033" s="56"/>
      <c r="HY1033" s="56"/>
      <c r="HZ1033" s="56"/>
      <c r="IA1033" s="56"/>
      <c r="IB1033" s="56"/>
      <c r="IC1033" s="56"/>
      <c r="ID1033" s="56"/>
      <c r="IE1033" s="56"/>
      <c r="IF1033" s="56"/>
      <c r="IG1033" s="56"/>
      <c r="IH1033" s="56"/>
      <c r="II1033" s="56"/>
    </row>
    <row r="1034" spans="3:243" x14ac:dyDescent="0.25">
      <c r="C1034" s="56"/>
      <c r="D1034" s="56"/>
      <c r="E1034" s="56"/>
      <c r="F1034" s="354"/>
      <c r="G1034" s="354"/>
      <c r="H1034" s="56"/>
      <c r="I1034" s="56"/>
      <c r="J1034" s="56"/>
      <c r="K1034" s="56"/>
      <c r="L1034" s="56"/>
      <c r="M1034" s="598"/>
      <c r="N1034" s="56"/>
      <c r="O1034" s="56"/>
      <c r="AW1034" s="56"/>
      <c r="AX1034" s="56"/>
      <c r="AY1034" s="56"/>
      <c r="AZ1034" s="56"/>
      <c r="BA1034" s="56"/>
      <c r="BB1034" s="56"/>
      <c r="BC1034" s="56"/>
      <c r="BD1034" s="56"/>
      <c r="BE1034" s="56"/>
      <c r="BF1034" s="56"/>
      <c r="BG1034" s="56"/>
      <c r="BH1034" s="56"/>
      <c r="BI1034" s="56"/>
      <c r="BJ1034" s="56"/>
      <c r="BK1034" s="56"/>
      <c r="BL1034" s="56"/>
      <c r="BM1034" s="56"/>
      <c r="BN1034" s="56"/>
      <c r="BO1034" s="56"/>
      <c r="BP1034" s="56"/>
      <c r="BQ1034" s="56"/>
      <c r="BR1034" s="56"/>
      <c r="BS1034" s="56"/>
      <c r="BT1034" s="56"/>
      <c r="BU1034" s="56"/>
      <c r="BV1034" s="56"/>
      <c r="BW1034" s="56"/>
      <c r="BX1034" s="56"/>
      <c r="BY1034" s="56"/>
      <c r="BZ1034" s="56"/>
      <c r="CA1034" s="56"/>
      <c r="CB1034" s="56"/>
      <c r="CC1034" s="56"/>
      <c r="CD1034" s="56"/>
      <c r="CE1034" s="56"/>
      <c r="CF1034" s="56"/>
      <c r="CG1034" s="56"/>
      <c r="CH1034" s="56"/>
      <c r="CI1034" s="56"/>
      <c r="CJ1034" s="56"/>
      <c r="CK1034" s="56"/>
      <c r="CL1034" s="56"/>
      <c r="CM1034" s="56"/>
      <c r="CN1034" s="56"/>
      <c r="CO1034" s="56"/>
      <c r="CP1034" s="56"/>
      <c r="CQ1034" s="56"/>
      <c r="CR1034" s="56"/>
      <c r="CS1034" s="56"/>
      <c r="CT1034" s="56"/>
      <c r="CU1034" s="56"/>
      <c r="CV1034" s="56"/>
      <c r="CW1034" s="56"/>
      <c r="CX1034" s="56"/>
      <c r="CY1034" s="56"/>
      <c r="CZ1034" s="56"/>
      <c r="DA1034" s="56"/>
      <c r="DB1034" s="56"/>
      <c r="DC1034" s="56"/>
      <c r="DD1034" s="56"/>
      <c r="DE1034" s="56"/>
      <c r="DF1034" s="56"/>
      <c r="DG1034" s="56"/>
      <c r="DH1034" s="56"/>
      <c r="DI1034" s="56"/>
      <c r="DJ1034" s="56"/>
      <c r="DK1034" s="56"/>
      <c r="DL1034" s="56"/>
      <c r="DM1034" s="56"/>
      <c r="DN1034" s="56"/>
      <c r="DO1034" s="56"/>
      <c r="DP1034" s="56"/>
      <c r="DQ1034" s="56"/>
      <c r="DR1034" s="56"/>
      <c r="DS1034" s="56"/>
      <c r="DT1034" s="56"/>
      <c r="DU1034" s="56"/>
      <c r="DV1034" s="56"/>
      <c r="DW1034" s="56"/>
      <c r="DX1034" s="56"/>
      <c r="DY1034" s="56"/>
      <c r="DZ1034" s="56"/>
      <c r="EA1034" s="56"/>
      <c r="EB1034" s="56"/>
      <c r="EC1034" s="56"/>
      <c r="ED1034" s="56"/>
      <c r="EE1034" s="56"/>
      <c r="EF1034" s="56"/>
      <c r="EG1034" s="56"/>
      <c r="EH1034" s="56"/>
      <c r="EI1034" s="56"/>
      <c r="EJ1034" s="56"/>
      <c r="EK1034" s="56"/>
      <c r="EL1034" s="56"/>
      <c r="EM1034" s="56"/>
      <c r="EN1034" s="56"/>
      <c r="EO1034" s="56"/>
      <c r="EP1034" s="56"/>
      <c r="EQ1034" s="56"/>
      <c r="ER1034" s="56"/>
      <c r="ES1034" s="56"/>
      <c r="ET1034" s="56"/>
      <c r="EU1034" s="56"/>
      <c r="EV1034" s="56"/>
      <c r="EW1034" s="56"/>
      <c r="EX1034" s="56"/>
      <c r="EY1034" s="56"/>
      <c r="EZ1034" s="56"/>
      <c r="FA1034" s="56"/>
      <c r="FB1034" s="56"/>
      <c r="FC1034" s="56"/>
      <c r="FD1034" s="56"/>
      <c r="FE1034" s="56"/>
      <c r="FF1034" s="56"/>
      <c r="FG1034" s="56"/>
      <c r="FH1034" s="56"/>
      <c r="FI1034" s="56"/>
      <c r="FJ1034" s="56"/>
      <c r="FK1034" s="56"/>
      <c r="FL1034" s="56"/>
      <c r="FM1034" s="56"/>
      <c r="FN1034" s="56"/>
      <c r="FO1034" s="56"/>
      <c r="FP1034" s="56"/>
      <c r="FQ1034" s="56"/>
      <c r="FR1034" s="56"/>
      <c r="FS1034" s="56"/>
      <c r="FT1034" s="56"/>
      <c r="FU1034" s="56"/>
      <c r="FV1034" s="56"/>
      <c r="FW1034" s="56"/>
      <c r="FX1034" s="56"/>
      <c r="FY1034" s="56"/>
      <c r="FZ1034" s="56"/>
      <c r="GA1034" s="56"/>
      <c r="GB1034" s="56"/>
      <c r="GC1034" s="56"/>
      <c r="GD1034" s="56"/>
      <c r="GE1034" s="56"/>
      <c r="GF1034" s="56"/>
      <c r="GG1034" s="56"/>
      <c r="GH1034" s="56"/>
      <c r="GI1034" s="56"/>
      <c r="GJ1034" s="56"/>
      <c r="GK1034" s="56"/>
      <c r="GL1034" s="56"/>
      <c r="GM1034" s="56"/>
      <c r="GN1034" s="56"/>
      <c r="GO1034" s="56"/>
      <c r="GP1034" s="56"/>
      <c r="GQ1034" s="56"/>
      <c r="GR1034" s="56"/>
      <c r="GS1034" s="56"/>
      <c r="GT1034" s="56"/>
      <c r="GU1034" s="56"/>
      <c r="GV1034" s="56"/>
      <c r="GW1034" s="56"/>
      <c r="GX1034" s="56"/>
      <c r="GY1034" s="56"/>
      <c r="GZ1034" s="56"/>
      <c r="HA1034" s="56"/>
      <c r="HB1034" s="56"/>
      <c r="HC1034" s="56"/>
      <c r="HD1034" s="56"/>
      <c r="HE1034" s="56"/>
      <c r="HF1034" s="56"/>
      <c r="HG1034" s="56"/>
      <c r="HH1034" s="56"/>
      <c r="HI1034" s="56"/>
      <c r="HJ1034" s="56"/>
      <c r="HK1034" s="56"/>
      <c r="HL1034" s="56"/>
      <c r="HM1034" s="56"/>
      <c r="HN1034" s="56"/>
      <c r="HO1034" s="56"/>
      <c r="HP1034" s="56"/>
      <c r="HQ1034" s="56"/>
      <c r="HR1034" s="56"/>
      <c r="HS1034" s="56"/>
      <c r="HT1034" s="56"/>
      <c r="HU1034" s="56"/>
      <c r="HV1034" s="56"/>
      <c r="HW1034" s="56"/>
      <c r="HX1034" s="56"/>
      <c r="HY1034" s="56"/>
      <c r="HZ1034" s="56"/>
      <c r="IA1034" s="56"/>
      <c r="IB1034" s="56"/>
      <c r="IC1034" s="56"/>
      <c r="ID1034" s="56"/>
      <c r="IE1034" s="56"/>
      <c r="IF1034" s="56"/>
      <c r="IG1034" s="56"/>
      <c r="IH1034" s="56"/>
      <c r="II1034" s="56"/>
    </row>
    <row r="1035" spans="3:243" x14ac:dyDescent="0.25">
      <c r="C1035" s="56"/>
      <c r="D1035" s="56"/>
      <c r="E1035" s="56"/>
      <c r="F1035" s="354"/>
      <c r="G1035" s="354"/>
      <c r="H1035" s="56"/>
      <c r="I1035" s="56"/>
      <c r="J1035" s="56"/>
      <c r="K1035" s="56"/>
      <c r="L1035" s="56"/>
      <c r="M1035" s="598"/>
      <c r="N1035" s="56"/>
      <c r="O1035" s="56"/>
      <c r="AW1035" s="56"/>
      <c r="AX1035" s="56"/>
      <c r="AY1035" s="56"/>
      <c r="AZ1035" s="56"/>
      <c r="BA1035" s="56"/>
      <c r="BB1035" s="56"/>
      <c r="BC1035" s="56"/>
      <c r="BD1035" s="56"/>
      <c r="BE1035" s="56"/>
      <c r="BF1035" s="56"/>
      <c r="BG1035" s="56"/>
      <c r="BH1035" s="56"/>
      <c r="BI1035" s="56"/>
      <c r="BJ1035" s="56"/>
      <c r="BK1035" s="56"/>
      <c r="BL1035" s="56"/>
      <c r="BM1035" s="56"/>
      <c r="BN1035" s="56"/>
      <c r="BO1035" s="56"/>
      <c r="BP1035" s="56"/>
      <c r="BQ1035" s="56"/>
      <c r="BR1035" s="56"/>
      <c r="BS1035" s="56"/>
      <c r="BT1035" s="56"/>
      <c r="BU1035" s="56"/>
      <c r="BV1035" s="56"/>
      <c r="BW1035" s="56"/>
      <c r="BX1035" s="56"/>
      <c r="BY1035" s="56"/>
      <c r="BZ1035" s="56"/>
      <c r="CA1035" s="56"/>
      <c r="CB1035" s="56"/>
      <c r="CC1035" s="56"/>
      <c r="CD1035" s="56"/>
      <c r="CE1035" s="56"/>
      <c r="CF1035" s="56"/>
      <c r="CG1035" s="56"/>
      <c r="CH1035" s="56"/>
      <c r="CI1035" s="56"/>
      <c r="CJ1035" s="56"/>
      <c r="CK1035" s="56"/>
      <c r="CL1035" s="56"/>
      <c r="CM1035" s="56"/>
      <c r="CN1035" s="56"/>
      <c r="CO1035" s="56"/>
      <c r="CP1035" s="56"/>
      <c r="CQ1035" s="56"/>
      <c r="CR1035" s="56"/>
      <c r="CS1035" s="56"/>
      <c r="CT1035" s="56"/>
      <c r="CU1035" s="56"/>
      <c r="CV1035" s="56"/>
      <c r="CW1035" s="56"/>
      <c r="CX1035" s="56"/>
      <c r="CY1035" s="56"/>
      <c r="CZ1035" s="56"/>
      <c r="DA1035" s="56"/>
      <c r="DB1035" s="56"/>
      <c r="DC1035" s="56"/>
      <c r="DD1035" s="56"/>
      <c r="DE1035" s="56"/>
      <c r="DF1035" s="56"/>
      <c r="DG1035" s="56"/>
      <c r="DH1035" s="56"/>
      <c r="DI1035" s="56"/>
      <c r="DJ1035" s="56"/>
      <c r="DK1035" s="56"/>
      <c r="DL1035" s="56"/>
      <c r="DM1035" s="56"/>
      <c r="DN1035" s="56"/>
      <c r="DO1035" s="56"/>
      <c r="DP1035" s="56"/>
      <c r="DQ1035" s="56"/>
      <c r="DR1035" s="56"/>
      <c r="DS1035" s="56"/>
      <c r="DT1035" s="56"/>
      <c r="DU1035" s="56"/>
      <c r="DV1035" s="56"/>
      <c r="DW1035" s="56"/>
      <c r="DX1035" s="56"/>
      <c r="DY1035" s="56"/>
      <c r="DZ1035" s="56"/>
      <c r="EA1035" s="56"/>
      <c r="EB1035" s="56"/>
      <c r="EC1035" s="56"/>
      <c r="ED1035" s="56"/>
      <c r="EE1035" s="56"/>
      <c r="EF1035" s="56"/>
      <c r="EG1035" s="56"/>
      <c r="EH1035" s="56"/>
      <c r="EI1035" s="56"/>
      <c r="EJ1035" s="56"/>
      <c r="EK1035" s="56"/>
      <c r="EL1035" s="56"/>
      <c r="EM1035" s="56"/>
      <c r="EN1035" s="56"/>
      <c r="EO1035" s="56"/>
      <c r="EP1035" s="56"/>
      <c r="EQ1035" s="56"/>
      <c r="ER1035" s="56"/>
      <c r="ES1035" s="56"/>
      <c r="ET1035" s="56"/>
      <c r="EU1035" s="56"/>
      <c r="EV1035" s="56"/>
      <c r="EW1035" s="56"/>
      <c r="EX1035" s="56"/>
      <c r="EY1035" s="56"/>
      <c r="EZ1035" s="56"/>
      <c r="FA1035" s="56"/>
      <c r="FB1035" s="56"/>
      <c r="FC1035" s="56"/>
      <c r="FD1035" s="56"/>
      <c r="FE1035" s="56"/>
      <c r="FF1035" s="56"/>
      <c r="FG1035" s="56"/>
      <c r="FH1035" s="56"/>
      <c r="FI1035" s="56"/>
      <c r="FJ1035" s="56"/>
      <c r="FK1035" s="56"/>
      <c r="FL1035" s="56"/>
      <c r="FM1035" s="56"/>
      <c r="FN1035" s="56"/>
      <c r="FO1035" s="56"/>
      <c r="FP1035" s="56"/>
      <c r="FQ1035" s="56"/>
      <c r="FR1035" s="56"/>
      <c r="FS1035" s="56"/>
      <c r="FT1035" s="56"/>
      <c r="FU1035" s="56"/>
      <c r="FV1035" s="56"/>
      <c r="FW1035" s="56"/>
      <c r="FX1035" s="56"/>
      <c r="FY1035" s="56"/>
      <c r="FZ1035" s="56"/>
      <c r="GA1035" s="56"/>
      <c r="GB1035" s="56"/>
      <c r="GC1035" s="56"/>
      <c r="GD1035" s="56"/>
      <c r="GE1035" s="56"/>
      <c r="GF1035" s="56"/>
      <c r="GG1035" s="56"/>
      <c r="GH1035" s="56"/>
      <c r="GI1035" s="56"/>
      <c r="GJ1035" s="56"/>
      <c r="GK1035" s="56"/>
      <c r="GL1035" s="56"/>
      <c r="GM1035" s="56"/>
      <c r="GN1035" s="56"/>
      <c r="GO1035" s="56"/>
      <c r="GP1035" s="56"/>
      <c r="GQ1035" s="56"/>
      <c r="GR1035" s="56"/>
      <c r="GS1035" s="56"/>
      <c r="GT1035" s="56"/>
      <c r="GU1035" s="56"/>
      <c r="GV1035" s="56"/>
      <c r="GW1035" s="56"/>
      <c r="GX1035" s="56"/>
      <c r="GY1035" s="56"/>
      <c r="GZ1035" s="56"/>
      <c r="HA1035" s="56"/>
      <c r="HB1035" s="56"/>
      <c r="HC1035" s="56"/>
      <c r="HD1035" s="56"/>
      <c r="HE1035" s="56"/>
      <c r="HF1035" s="56"/>
      <c r="HG1035" s="56"/>
      <c r="HH1035" s="56"/>
      <c r="HI1035" s="56"/>
      <c r="HJ1035" s="56"/>
      <c r="HK1035" s="56"/>
      <c r="HL1035" s="56"/>
      <c r="HM1035" s="56"/>
      <c r="HN1035" s="56"/>
      <c r="HO1035" s="56"/>
      <c r="HP1035" s="56"/>
      <c r="HQ1035" s="56"/>
      <c r="HR1035" s="56"/>
      <c r="HS1035" s="56"/>
      <c r="HT1035" s="56"/>
      <c r="HU1035" s="56"/>
      <c r="HV1035" s="56"/>
      <c r="HW1035" s="56"/>
      <c r="HX1035" s="56"/>
      <c r="HY1035" s="56"/>
      <c r="HZ1035" s="56"/>
      <c r="IA1035" s="56"/>
      <c r="IB1035" s="56"/>
      <c r="IC1035" s="56"/>
      <c r="ID1035" s="56"/>
      <c r="IE1035" s="56"/>
      <c r="IF1035" s="56"/>
      <c r="IG1035" s="56"/>
      <c r="IH1035" s="56"/>
      <c r="II1035" s="56"/>
    </row>
    <row r="1036" spans="3:243" x14ac:dyDescent="0.25">
      <c r="C1036" s="56"/>
      <c r="D1036" s="56"/>
      <c r="E1036" s="56"/>
      <c r="F1036" s="354"/>
      <c r="G1036" s="354"/>
      <c r="H1036" s="56"/>
      <c r="I1036" s="56"/>
      <c r="J1036" s="56"/>
      <c r="K1036" s="56"/>
      <c r="L1036" s="56"/>
      <c r="M1036" s="598"/>
      <c r="N1036" s="56"/>
      <c r="O1036" s="56"/>
      <c r="AW1036" s="56"/>
      <c r="AX1036" s="56"/>
      <c r="AY1036" s="56"/>
      <c r="AZ1036" s="56"/>
      <c r="BA1036" s="56"/>
      <c r="BB1036" s="56"/>
      <c r="BC1036" s="56"/>
      <c r="BD1036" s="56"/>
      <c r="BE1036" s="56"/>
      <c r="BF1036" s="56"/>
      <c r="BG1036" s="56"/>
      <c r="BH1036" s="56"/>
      <c r="BI1036" s="56"/>
      <c r="BJ1036" s="56"/>
      <c r="BK1036" s="56"/>
      <c r="BL1036" s="56"/>
      <c r="BM1036" s="56"/>
      <c r="BN1036" s="56"/>
      <c r="BO1036" s="56"/>
      <c r="BP1036" s="56"/>
      <c r="BQ1036" s="56"/>
      <c r="BR1036" s="56"/>
      <c r="BS1036" s="56"/>
      <c r="BT1036" s="56"/>
      <c r="BU1036" s="56"/>
      <c r="BV1036" s="56"/>
      <c r="BW1036" s="56"/>
      <c r="BX1036" s="56"/>
      <c r="BY1036" s="56"/>
      <c r="BZ1036" s="56"/>
      <c r="CA1036" s="56"/>
      <c r="CB1036" s="56"/>
      <c r="CC1036" s="56"/>
      <c r="CD1036" s="56"/>
      <c r="CE1036" s="56"/>
      <c r="CF1036" s="56"/>
      <c r="CG1036" s="56"/>
      <c r="CH1036" s="56"/>
      <c r="CI1036" s="56"/>
      <c r="CJ1036" s="56"/>
      <c r="CK1036" s="56"/>
      <c r="CL1036" s="56"/>
      <c r="CM1036" s="56"/>
      <c r="CN1036" s="56"/>
      <c r="CO1036" s="56"/>
      <c r="CP1036" s="56"/>
      <c r="CQ1036" s="56"/>
      <c r="CR1036" s="56"/>
      <c r="CS1036" s="56"/>
      <c r="CT1036" s="56"/>
      <c r="CU1036" s="56"/>
      <c r="CV1036" s="56"/>
      <c r="CW1036" s="56"/>
      <c r="CX1036" s="56"/>
      <c r="CY1036" s="56"/>
      <c r="CZ1036" s="56"/>
      <c r="DA1036" s="56"/>
      <c r="DB1036" s="56"/>
      <c r="DC1036" s="56"/>
      <c r="DD1036" s="56"/>
      <c r="DE1036" s="56"/>
      <c r="DF1036" s="56"/>
      <c r="DG1036" s="56"/>
      <c r="DH1036" s="56"/>
      <c r="DI1036" s="56"/>
      <c r="DJ1036" s="56"/>
      <c r="DK1036" s="56"/>
      <c r="DL1036" s="56"/>
      <c r="DM1036" s="56"/>
      <c r="DN1036" s="56"/>
      <c r="DO1036" s="56"/>
      <c r="DP1036" s="56"/>
      <c r="DQ1036" s="56"/>
      <c r="DR1036" s="56"/>
      <c r="DS1036" s="56"/>
      <c r="DT1036" s="56"/>
      <c r="DU1036" s="56"/>
      <c r="DV1036" s="56"/>
      <c r="DW1036" s="56"/>
      <c r="DX1036" s="56"/>
      <c r="DY1036" s="56"/>
      <c r="DZ1036" s="56"/>
      <c r="EA1036" s="56"/>
      <c r="EB1036" s="56"/>
      <c r="EC1036" s="56"/>
      <c r="ED1036" s="56"/>
      <c r="EE1036" s="56"/>
      <c r="EF1036" s="56"/>
      <c r="EG1036" s="56"/>
      <c r="EH1036" s="56"/>
      <c r="EI1036" s="56"/>
      <c r="EJ1036" s="56"/>
      <c r="EK1036" s="56"/>
      <c r="EL1036" s="56"/>
      <c r="EM1036" s="56"/>
      <c r="EN1036" s="56"/>
      <c r="EO1036" s="56"/>
      <c r="EP1036" s="56"/>
      <c r="EQ1036" s="56"/>
      <c r="ER1036" s="56"/>
      <c r="ES1036" s="56"/>
      <c r="ET1036" s="56"/>
      <c r="EU1036" s="56"/>
      <c r="EV1036" s="56"/>
      <c r="EW1036" s="56"/>
      <c r="EX1036" s="56"/>
      <c r="EY1036" s="56"/>
      <c r="EZ1036" s="56"/>
      <c r="FA1036" s="56"/>
      <c r="FB1036" s="56"/>
      <c r="FC1036" s="56"/>
      <c r="FD1036" s="56"/>
      <c r="FE1036" s="56"/>
      <c r="FF1036" s="56"/>
      <c r="FG1036" s="56"/>
      <c r="FH1036" s="56"/>
      <c r="FI1036" s="56"/>
      <c r="FJ1036" s="56"/>
      <c r="FK1036" s="56"/>
      <c r="FL1036" s="56"/>
      <c r="FM1036" s="56"/>
      <c r="FN1036" s="56"/>
      <c r="FO1036" s="56"/>
      <c r="FP1036" s="56"/>
      <c r="FQ1036" s="56"/>
      <c r="FR1036" s="56"/>
      <c r="FS1036" s="56"/>
      <c r="FT1036" s="56"/>
      <c r="FU1036" s="56"/>
      <c r="FV1036" s="56"/>
      <c r="FW1036" s="56"/>
      <c r="FX1036" s="56"/>
      <c r="FY1036" s="56"/>
      <c r="FZ1036" s="56"/>
      <c r="GA1036" s="56"/>
      <c r="GB1036" s="56"/>
      <c r="GC1036" s="56"/>
      <c r="GD1036" s="56"/>
      <c r="GE1036" s="56"/>
      <c r="GF1036" s="56"/>
      <c r="GG1036" s="56"/>
      <c r="GH1036" s="56"/>
      <c r="GI1036" s="56"/>
      <c r="GJ1036" s="56"/>
      <c r="GK1036" s="56"/>
      <c r="GL1036" s="56"/>
      <c r="GM1036" s="56"/>
      <c r="GN1036" s="56"/>
      <c r="GO1036" s="56"/>
      <c r="GP1036" s="56"/>
      <c r="GQ1036" s="56"/>
      <c r="GR1036" s="56"/>
      <c r="GS1036" s="56"/>
      <c r="GT1036" s="56"/>
      <c r="GU1036" s="56"/>
      <c r="GV1036" s="56"/>
      <c r="GW1036" s="56"/>
      <c r="GX1036" s="56"/>
      <c r="GY1036" s="56"/>
      <c r="GZ1036" s="56"/>
      <c r="HA1036" s="56"/>
      <c r="HB1036" s="56"/>
      <c r="HC1036" s="56"/>
      <c r="HD1036" s="56"/>
      <c r="HE1036" s="56"/>
      <c r="HF1036" s="56"/>
      <c r="HG1036" s="56"/>
      <c r="HH1036" s="56"/>
      <c r="HI1036" s="56"/>
      <c r="HJ1036" s="56"/>
      <c r="HK1036" s="56"/>
      <c r="HL1036" s="56"/>
      <c r="HM1036" s="56"/>
      <c r="HN1036" s="56"/>
      <c r="HO1036" s="56"/>
      <c r="HP1036" s="56"/>
      <c r="HQ1036" s="56"/>
      <c r="HR1036" s="56"/>
      <c r="HS1036" s="56"/>
      <c r="HT1036" s="56"/>
      <c r="HU1036" s="56"/>
      <c r="HV1036" s="56"/>
      <c r="HW1036" s="56"/>
      <c r="HX1036" s="56"/>
      <c r="HY1036" s="56"/>
      <c r="HZ1036" s="56"/>
      <c r="IA1036" s="56"/>
      <c r="IB1036" s="56"/>
      <c r="IC1036" s="56"/>
      <c r="ID1036" s="56"/>
      <c r="IE1036" s="56"/>
      <c r="IF1036" s="56"/>
      <c r="IG1036" s="56"/>
      <c r="IH1036" s="56"/>
      <c r="II1036" s="56"/>
    </row>
    <row r="1037" spans="3:243" x14ac:dyDescent="0.25">
      <c r="C1037" s="56"/>
      <c r="D1037" s="56"/>
      <c r="E1037" s="56"/>
      <c r="F1037" s="354"/>
      <c r="G1037" s="354"/>
      <c r="H1037" s="56"/>
      <c r="I1037" s="56"/>
      <c r="J1037" s="56"/>
      <c r="K1037" s="56"/>
      <c r="L1037" s="56"/>
      <c r="M1037" s="598"/>
      <c r="N1037" s="56"/>
      <c r="O1037" s="56"/>
      <c r="AW1037" s="56"/>
      <c r="AX1037" s="56"/>
      <c r="AY1037" s="56"/>
      <c r="AZ1037" s="56"/>
      <c r="BA1037" s="56"/>
      <c r="BB1037" s="56"/>
      <c r="BC1037" s="56"/>
      <c r="BD1037" s="56"/>
      <c r="BE1037" s="56"/>
      <c r="BF1037" s="56"/>
      <c r="BG1037" s="56"/>
      <c r="BH1037" s="56"/>
      <c r="BI1037" s="56"/>
      <c r="BJ1037" s="56"/>
      <c r="BK1037" s="56"/>
      <c r="BL1037" s="56"/>
      <c r="BM1037" s="56"/>
      <c r="BN1037" s="56"/>
      <c r="BO1037" s="56"/>
      <c r="BP1037" s="56"/>
      <c r="BQ1037" s="56"/>
      <c r="BR1037" s="56"/>
      <c r="BS1037" s="56"/>
      <c r="BT1037" s="56"/>
      <c r="BU1037" s="56"/>
      <c r="BV1037" s="56"/>
      <c r="BW1037" s="56"/>
      <c r="BX1037" s="56"/>
      <c r="BY1037" s="56"/>
      <c r="BZ1037" s="56"/>
      <c r="CA1037" s="56"/>
      <c r="CB1037" s="56"/>
      <c r="CC1037" s="56"/>
      <c r="CD1037" s="56"/>
      <c r="CE1037" s="56"/>
      <c r="CF1037" s="56"/>
      <c r="CG1037" s="56"/>
      <c r="CH1037" s="56"/>
      <c r="CI1037" s="56"/>
      <c r="CJ1037" s="56"/>
      <c r="CK1037" s="56"/>
      <c r="CL1037" s="56"/>
      <c r="CM1037" s="56"/>
      <c r="CN1037" s="56"/>
      <c r="CO1037" s="56"/>
      <c r="CP1037" s="56"/>
      <c r="CQ1037" s="56"/>
      <c r="CR1037" s="56"/>
      <c r="CS1037" s="56"/>
      <c r="CT1037" s="56"/>
      <c r="CU1037" s="56"/>
      <c r="CV1037" s="56"/>
      <c r="CW1037" s="56"/>
      <c r="CX1037" s="56"/>
      <c r="CY1037" s="56"/>
      <c r="CZ1037" s="56"/>
      <c r="DA1037" s="56"/>
      <c r="DB1037" s="56"/>
      <c r="DC1037" s="56"/>
      <c r="DD1037" s="56"/>
      <c r="DE1037" s="56"/>
      <c r="DF1037" s="56"/>
      <c r="DG1037" s="56"/>
      <c r="DH1037" s="56"/>
      <c r="DI1037" s="56"/>
      <c r="DJ1037" s="56"/>
      <c r="DK1037" s="56"/>
      <c r="DL1037" s="56"/>
      <c r="DM1037" s="56"/>
      <c r="DN1037" s="56"/>
      <c r="DO1037" s="56"/>
      <c r="DP1037" s="56"/>
      <c r="DQ1037" s="56"/>
      <c r="DR1037" s="56"/>
      <c r="DS1037" s="56"/>
      <c r="DT1037" s="56"/>
      <c r="DU1037" s="56"/>
      <c r="DV1037" s="56"/>
      <c r="DW1037" s="56"/>
      <c r="DX1037" s="56"/>
      <c r="DY1037" s="56"/>
      <c r="DZ1037" s="56"/>
      <c r="EA1037" s="56"/>
      <c r="EB1037" s="56"/>
      <c r="EC1037" s="56"/>
      <c r="ED1037" s="56"/>
      <c r="EE1037" s="56"/>
      <c r="EF1037" s="56"/>
      <c r="EG1037" s="56"/>
      <c r="EH1037" s="56"/>
      <c r="EI1037" s="56"/>
      <c r="EJ1037" s="56"/>
      <c r="EK1037" s="56"/>
      <c r="EL1037" s="56"/>
      <c r="EM1037" s="56"/>
      <c r="EN1037" s="56"/>
      <c r="EO1037" s="56"/>
      <c r="EP1037" s="56"/>
      <c r="EQ1037" s="56"/>
      <c r="ER1037" s="56"/>
      <c r="ES1037" s="56"/>
      <c r="ET1037" s="56"/>
      <c r="EU1037" s="56"/>
      <c r="EV1037" s="56"/>
      <c r="EW1037" s="56"/>
      <c r="EX1037" s="56"/>
      <c r="EY1037" s="56"/>
      <c r="EZ1037" s="56"/>
      <c r="FA1037" s="56"/>
      <c r="FB1037" s="56"/>
      <c r="FC1037" s="56"/>
      <c r="FD1037" s="56"/>
      <c r="FE1037" s="56"/>
      <c r="FF1037" s="56"/>
      <c r="FG1037" s="56"/>
      <c r="FH1037" s="56"/>
      <c r="FI1037" s="56"/>
      <c r="FJ1037" s="56"/>
      <c r="FK1037" s="56"/>
      <c r="FL1037" s="56"/>
      <c r="FM1037" s="56"/>
      <c r="FN1037" s="56"/>
      <c r="FO1037" s="56"/>
      <c r="FP1037" s="56"/>
      <c r="FQ1037" s="56"/>
      <c r="FR1037" s="56"/>
      <c r="FS1037" s="56"/>
      <c r="FT1037" s="56"/>
      <c r="FU1037" s="56"/>
      <c r="FV1037" s="56"/>
      <c r="FW1037" s="56"/>
      <c r="FX1037" s="56"/>
      <c r="FY1037" s="56"/>
      <c r="FZ1037" s="56"/>
      <c r="GA1037" s="56"/>
      <c r="GB1037" s="56"/>
      <c r="GC1037" s="56"/>
      <c r="GD1037" s="56"/>
      <c r="GE1037" s="56"/>
      <c r="GF1037" s="56"/>
      <c r="GG1037" s="56"/>
      <c r="GH1037" s="56"/>
      <c r="GI1037" s="56"/>
      <c r="GJ1037" s="56"/>
      <c r="GK1037" s="56"/>
      <c r="GL1037" s="56"/>
      <c r="GM1037" s="56"/>
      <c r="GN1037" s="56"/>
      <c r="GO1037" s="56"/>
      <c r="GP1037" s="56"/>
      <c r="GQ1037" s="56"/>
      <c r="GR1037" s="56"/>
      <c r="GS1037" s="56"/>
      <c r="GT1037" s="56"/>
      <c r="GU1037" s="56"/>
      <c r="GV1037" s="56"/>
      <c r="GW1037" s="56"/>
      <c r="GX1037" s="56"/>
      <c r="GY1037" s="56"/>
      <c r="GZ1037" s="56"/>
      <c r="HA1037" s="56"/>
      <c r="HB1037" s="56"/>
      <c r="HC1037" s="56"/>
      <c r="HD1037" s="56"/>
      <c r="HE1037" s="56"/>
      <c r="HF1037" s="56"/>
      <c r="HG1037" s="56"/>
      <c r="HH1037" s="56"/>
      <c r="HI1037" s="56"/>
      <c r="HJ1037" s="56"/>
      <c r="HK1037" s="56"/>
      <c r="HL1037" s="56"/>
      <c r="HM1037" s="56"/>
      <c r="HN1037" s="56"/>
      <c r="HO1037" s="56"/>
      <c r="HP1037" s="56"/>
      <c r="HQ1037" s="56"/>
      <c r="HR1037" s="56"/>
      <c r="HS1037" s="56"/>
      <c r="HT1037" s="56"/>
      <c r="HU1037" s="56"/>
      <c r="HV1037" s="56"/>
      <c r="HW1037" s="56"/>
      <c r="HX1037" s="56"/>
      <c r="HY1037" s="56"/>
      <c r="HZ1037" s="56"/>
      <c r="IA1037" s="56"/>
      <c r="IB1037" s="56"/>
      <c r="IC1037" s="56"/>
      <c r="ID1037" s="56"/>
      <c r="IE1037" s="56"/>
      <c r="IF1037" s="56"/>
      <c r="IG1037" s="56"/>
      <c r="IH1037" s="56"/>
      <c r="II1037" s="56"/>
    </row>
    <row r="1038" spans="3:243" x14ac:dyDescent="0.25">
      <c r="C1038" s="56"/>
      <c r="D1038" s="56"/>
      <c r="E1038" s="56"/>
      <c r="F1038" s="354"/>
      <c r="G1038" s="354"/>
      <c r="H1038" s="56"/>
      <c r="I1038" s="56"/>
      <c r="J1038" s="56"/>
      <c r="K1038" s="56"/>
      <c r="L1038" s="56"/>
      <c r="M1038" s="598"/>
      <c r="N1038" s="56"/>
      <c r="O1038" s="56"/>
      <c r="AW1038" s="56"/>
      <c r="AX1038" s="56"/>
      <c r="AY1038" s="56"/>
      <c r="AZ1038" s="56"/>
      <c r="BA1038" s="56"/>
      <c r="BB1038" s="56"/>
      <c r="BC1038" s="56"/>
      <c r="BD1038" s="56"/>
      <c r="BE1038" s="56"/>
      <c r="BF1038" s="56"/>
      <c r="BG1038" s="56"/>
      <c r="BH1038" s="56"/>
      <c r="BI1038" s="56"/>
      <c r="BJ1038" s="56"/>
      <c r="BK1038" s="56"/>
      <c r="BL1038" s="56"/>
      <c r="BM1038" s="56"/>
      <c r="BN1038" s="56"/>
      <c r="BO1038" s="56"/>
      <c r="BP1038" s="56"/>
      <c r="BQ1038" s="56"/>
      <c r="BR1038" s="56"/>
      <c r="BS1038" s="56"/>
      <c r="BT1038" s="56"/>
      <c r="BU1038" s="56"/>
      <c r="BV1038" s="56"/>
      <c r="BW1038" s="56"/>
      <c r="BX1038" s="56"/>
      <c r="BY1038" s="56"/>
      <c r="BZ1038" s="56"/>
      <c r="CA1038" s="56"/>
      <c r="CB1038" s="56"/>
      <c r="CC1038" s="56"/>
      <c r="CD1038" s="56"/>
      <c r="CE1038" s="56"/>
      <c r="CF1038" s="56"/>
      <c r="CG1038" s="56"/>
      <c r="CH1038" s="56"/>
      <c r="CI1038" s="56"/>
      <c r="CJ1038" s="56"/>
      <c r="CK1038" s="56"/>
      <c r="CL1038" s="56"/>
      <c r="CM1038" s="56"/>
      <c r="CN1038" s="56"/>
      <c r="CO1038" s="56"/>
      <c r="CP1038" s="56"/>
      <c r="CQ1038" s="56"/>
      <c r="CR1038" s="56"/>
      <c r="CS1038" s="56"/>
      <c r="CT1038" s="56"/>
      <c r="CU1038" s="56"/>
      <c r="CV1038" s="56"/>
      <c r="CW1038" s="56"/>
      <c r="CX1038" s="56"/>
      <c r="CY1038" s="56"/>
      <c r="CZ1038" s="56"/>
      <c r="DA1038" s="56"/>
      <c r="DB1038" s="56"/>
      <c r="DC1038" s="56"/>
      <c r="DD1038" s="56"/>
      <c r="DE1038" s="56"/>
      <c r="DF1038" s="56"/>
      <c r="DG1038" s="56"/>
      <c r="DH1038" s="56"/>
      <c r="DI1038" s="56"/>
      <c r="DJ1038" s="56"/>
      <c r="DK1038" s="56"/>
      <c r="DL1038" s="56"/>
      <c r="DM1038" s="56"/>
      <c r="DN1038" s="56"/>
      <c r="DO1038" s="56"/>
      <c r="DP1038" s="56"/>
      <c r="DQ1038" s="56"/>
      <c r="DR1038" s="56"/>
      <c r="DS1038" s="56"/>
      <c r="DT1038" s="56"/>
      <c r="DU1038" s="56"/>
      <c r="DV1038" s="56"/>
      <c r="DW1038" s="56"/>
      <c r="DX1038" s="56"/>
      <c r="DY1038" s="56"/>
      <c r="DZ1038" s="56"/>
      <c r="EA1038" s="56"/>
      <c r="EB1038" s="56"/>
      <c r="EC1038" s="56"/>
      <c r="ED1038" s="56"/>
      <c r="EE1038" s="56"/>
      <c r="EF1038" s="56"/>
      <c r="EG1038" s="56"/>
      <c r="EH1038" s="56"/>
      <c r="EI1038" s="56"/>
      <c r="EJ1038" s="56"/>
      <c r="EK1038" s="56"/>
      <c r="EL1038" s="56"/>
      <c r="EM1038" s="56"/>
      <c r="EN1038" s="56"/>
      <c r="EO1038" s="56"/>
      <c r="EP1038" s="56"/>
      <c r="EQ1038" s="56"/>
      <c r="ER1038" s="56"/>
      <c r="ES1038" s="56"/>
      <c r="ET1038" s="56"/>
      <c r="EU1038" s="56"/>
      <c r="EV1038" s="56"/>
      <c r="EW1038" s="56"/>
      <c r="EX1038" s="56"/>
      <c r="EY1038" s="56"/>
      <c r="EZ1038" s="56"/>
      <c r="FA1038" s="56"/>
      <c r="FB1038" s="56"/>
      <c r="FC1038" s="56"/>
      <c r="FD1038" s="56"/>
      <c r="FE1038" s="56"/>
      <c r="FF1038" s="56"/>
      <c r="FG1038" s="56"/>
      <c r="FH1038" s="56"/>
      <c r="FI1038" s="56"/>
      <c r="FJ1038" s="56"/>
      <c r="FK1038" s="56"/>
      <c r="FL1038" s="56"/>
      <c r="FM1038" s="56"/>
      <c r="FN1038" s="56"/>
      <c r="FO1038" s="56"/>
      <c r="FP1038" s="56"/>
      <c r="FQ1038" s="56"/>
      <c r="FR1038" s="56"/>
      <c r="FS1038" s="56"/>
      <c r="FT1038" s="56"/>
      <c r="FU1038" s="56"/>
      <c r="FV1038" s="56"/>
      <c r="FW1038" s="56"/>
      <c r="FX1038" s="56"/>
      <c r="FY1038" s="56"/>
      <c r="FZ1038" s="56"/>
      <c r="GA1038" s="56"/>
      <c r="GB1038" s="56"/>
      <c r="GC1038" s="56"/>
      <c r="GD1038" s="56"/>
      <c r="GE1038" s="56"/>
      <c r="GF1038" s="56"/>
      <c r="GG1038" s="56"/>
      <c r="GH1038" s="56"/>
      <c r="GI1038" s="56"/>
      <c r="GJ1038" s="56"/>
      <c r="GK1038" s="56"/>
      <c r="GL1038" s="56"/>
      <c r="GM1038" s="56"/>
      <c r="GN1038" s="56"/>
      <c r="GO1038" s="56"/>
      <c r="GP1038" s="56"/>
      <c r="GQ1038" s="56"/>
      <c r="GR1038" s="56"/>
      <c r="GS1038" s="56"/>
      <c r="GT1038" s="56"/>
      <c r="GU1038" s="56"/>
      <c r="GV1038" s="56"/>
      <c r="GW1038" s="56"/>
      <c r="GX1038" s="56"/>
      <c r="GY1038" s="56"/>
      <c r="GZ1038" s="56"/>
      <c r="HA1038" s="56"/>
      <c r="HB1038" s="56"/>
      <c r="HC1038" s="56"/>
      <c r="HD1038" s="56"/>
      <c r="HE1038" s="56"/>
      <c r="HF1038" s="56"/>
      <c r="HG1038" s="56"/>
      <c r="HH1038" s="56"/>
      <c r="HI1038" s="56"/>
      <c r="HJ1038" s="56"/>
      <c r="HK1038" s="56"/>
      <c r="HL1038" s="56"/>
      <c r="HM1038" s="56"/>
      <c r="HN1038" s="56"/>
      <c r="HO1038" s="56"/>
      <c r="HP1038" s="56"/>
      <c r="HQ1038" s="56"/>
      <c r="HR1038" s="56"/>
      <c r="HS1038" s="56"/>
      <c r="HT1038" s="56"/>
      <c r="HU1038" s="56"/>
      <c r="HV1038" s="56"/>
      <c r="HW1038" s="56"/>
      <c r="HX1038" s="56"/>
      <c r="HY1038" s="56"/>
      <c r="HZ1038" s="56"/>
      <c r="IA1038" s="56"/>
      <c r="IB1038" s="56"/>
      <c r="IC1038" s="56"/>
      <c r="ID1038" s="56"/>
      <c r="IE1038" s="56"/>
      <c r="IF1038" s="56"/>
      <c r="IG1038" s="56"/>
      <c r="IH1038" s="56"/>
      <c r="II1038" s="56"/>
    </row>
    <row r="1039" spans="3:243" x14ac:dyDescent="0.25">
      <c r="C1039" s="56"/>
      <c r="D1039" s="56"/>
      <c r="E1039" s="56"/>
      <c r="F1039" s="354"/>
      <c r="G1039" s="354"/>
      <c r="H1039" s="56"/>
      <c r="I1039" s="56"/>
      <c r="J1039" s="56"/>
      <c r="K1039" s="56"/>
      <c r="L1039" s="56"/>
      <c r="M1039" s="598"/>
      <c r="N1039" s="56"/>
      <c r="O1039" s="56"/>
      <c r="AW1039" s="56"/>
      <c r="AX1039" s="56"/>
      <c r="AY1039" s="56"/>
      <c r="AZ1039" s="56"/>
      <c r="BA1039" s="56"/>
      <c r="BB1039" s="56"/>
      <c r="BC1039" s="56"/>
      <c r="BD1039" s="56"/>
      <c r="BE1039" s="56"/>
      <c r="BF1039" s="56"/>
      <c r="BG1039" s="56"/>
      <c r="BH1039" s="56"/>
      <c r="BI1039" s="56"/>
      <c r="BJ1039" s="56"/>
      <c r="BK1039" s="56"/>
      <c r="BL1039" s="56"/>
      <c r="BM1039" s="56"/>
      <c r="BN1039" s="56"/>
      <c r="BO1039" s="56"/>
      <c r="BP1039" s="56"/>
      <c r="BQ1039" s="56"/>
      <c r="BR1039" s="56"/>
      <c r="BS1039" s="56"/>
      <c r="BT1039" s="56"/>
      <c r="BU1039" s="56"/>
      <c r="BV1039" s="56"/>
      <c r="BW1039" s="56"/>
      <c r="BX1039" s="56"/>
      <c r="BY1039" s="56"/>
      <c r="BZ1039" s="56"/>
      <c r="CA1039" s="56"/>
      <c r="CB1039" s="56"/>
      <c r="CC1039" s="56"/>
      <c r="CD1039" s="56"/>
      <c r="CE1039" s="56"/>
      <c r="CF1039" s="56"/>
      <c r="CG1039" s="56"/>
      <c r="CH1039" s="56"/>
      <c r="CI1039" s="56"/>
      <c r="CJ1039" s="56"/>
      <c r="CK1039" s="56"/>
      <c r="CL1039" s="56"/>
      <c r="CM1039" s="56"/>
      <c r="CN1039" s="56"/>
      <c r="CO1039" s="56"/>
      <c r="CP1039" s="56"/>
      <c r="CQ1039" s="56"/>
      <c r="CR1039" s="56"/>
      <c r="CS1039" s="56"/>
      <c r="CT1039" s="56"/>
      <c r="CU1039" s="56"/>
      <c r="CV1039" s="56"/>
      <c r="CW1039" s="56"/>
      <c r="CX1039" s="56"/>
      <c r="CY1039" s="56"/>
      <c r="CZ1039" s="56"/>
      <c r="DA1039" s="56"/>
      <c r="DB1039" s="56"/>
      <c r="DC1039" s="56"/>
      <c r="DD1039" s="56"/>
      <c r="DE1039" s="56"/>
      <c r="DF1039" s="56"/>
      <c r="DG1039" s="56"/>
      <c r="DH1039" s="56"/>
      <c r="DI1039" s="56"/>
      <c r="DJ1039" s="56"/>
      <c r="DK1039" s="56"/>
      <c r="DL1039" s="56"/>
      <c r="DM1039" s="56"/>
      <c r="DN1039" s="56"/>
      <c r="DO1039" s="56"/>
      <c r="DP1039" s="56"/>
      <c r="DQ1039" s="56"/>
      <c r="DR1039" s="56"/>
      <c r="DS1039" s="56"/>
      <c r="DT1039" s="56"/>
      <c r="DU1039" s="56"/>
      <c r="DV1039" s="56"/>
      <c r="DW1039" s="56"/>
      <c r="DX1039" s="56"/>
      <c r="DY1039" s="56"/>
      <c r="DZ1039" s="56"/>
      <c r="EA1039" s="56"/>
      <c r="EB1039" s="56"/>
      <c r="EC1039" s="56"/>
      <c r="ED1039" s="56"/>
      <c r="EE1039" s="56"/>
      <c r="EF1039" s="56"/>
      <c r="EG1039" s="56"/>
      <c r="EH1039" s="56"/>
      <c r="EI1039" s="56"/>
      <c r="EJ1039" s="56"/>
      <c r="EK1039" s="56"/>
      <c r="EL1039" s="56"/>
      <c r="EM1039" s="56"/>
      <c r="EN1039" s="56"/>
      <c r="EO1039" s="56"/>
      <c r="EP1039" s="56"/>
      <c r="EQ1039" s="56"/>
      <c r="ER1039" s="56"/>
      <c r="ES1039" s="56"/>
      <c r="ET1039" s="56"/>
      <c r="EU1039" s="56"/>
      <c r="EV1039" s="56"/>
      <c r="EW1039" s="56"/>
      <c r="EX1039" s="56"/>
      <c r="EY1039" s="56"/>
      <c r="EZ1039" s="56"/>
      <c r="FA1039" s="56"/>
      <c r="FB1039" s="56"/>
      <c r="FC1039" s="56"/>
      <c r="FD1039" s="56"/>
      <c r="FE1039" s="56"/>
      <c r="FF1039" s="56"/>
      <c r="FG1039" s="56"/>
      <c r="FH1039" s="56"/>
      <c r="FI1039" s="56"/>
      <c r="FJ1039" s="56"/>
      <c r="FK1039" s="56"/>
      <c r="FL1039" s="56"/>
      <c r="FM1039" s="56"/>
      <c r="FN1039" s="56"/>
      <c r="FO1039" s="56"/>
      <c r="FP1039" s="56"/>
      <c r="FQ1039" s="56"/>
      <c r="FR1039" s="56"/>
      <c r="FS1039" s="56"/>
      <c r="FT1039" s="56"/>
      <c r="FU1039" s="56"/>
      <c r="FV1039" s="56"/>
      <c r="FW1039" s="56"/>
      <c r="FX1039" s="56"/>
      <c r="FY1039" s="56"/>
      <c r="FZ1039" s="56"/>
      <c r="GA1039" s="56"/>
      <c r="GB1039" s="56"/>
      <c r="GC1039" s="56"/>
      <c r="GD1039" s="56"/>
      <c r="GE1039" s="56"/>
      <c r="GF1039" s="56"/>
      <c r="GG1039" s="56"/>
      <c r="GH1039" s="56"/>
      <c r="GI1039" s="56"/>
      <c r="GJ1039" s="56"/>
      <c r="GK1039" s="56"/>
      <c r="GL1039" s="56"/>
      <c r="GM1039" s="56"/>
      <c r="GN1039" s="56"/>
      <c r="GO1039" s="56"/>
      <c r="GP1039" s="56"/>
      <c r="GQ1039" s="56"/>
      <c r="GR1039" s="56"/>
      <c r="GS1039" s="56"/>
      <c r="GT1039" s="56"/>
      <c r="GU1039" s="56"/>
      <c r="GV1039" s="56"/>
      <c r="GW1039" s="56"/>
      <c r="GX1039" s="56"/>
      <c r="GY1039" s="56"/>
      <c r="GZ1039" s="56"/>
      <c r="HA1039" s="56"/>
      <c r="HB1039" s="56"/>
      <c r="HC1039" s="56"/>
      <c r="HD1039" s="56"/>
      <c r="HE1039" s="56"/>
      <c r="HF1039" s="56"/>
      <c r="HG1039" s="56"/>
      <c r="HH1039" s="56"/>
      <c r="HI1039" s="56"/>
      <c r="HJ1039" s="56"/>
      <c r="HK1039" s="56"/>
      <c r="HL1039" s="56"/>
      <c r="HM1039" s="56"/>
      <c r="HN1039" s="56"/>
      <c r="HO1039" s="56"/>
      <c r="HP1039" s="56"/>
      <c r="HQ1039" s="56"/>
      <c r="HR1039" s="56"/>
      <c r="HS1039" s="56"/>
      <c r="HT1039" s="56"/>
      <c r="HU1039" s="56"/>
      <c r="HV1039" s="56"/>
      <c r="HW1039" s="56"/>
      <c r="HX1039" s="56"/>
      <c r="HY1039" s="56"/>
      <c r="HZ1039" s="56"/>
      <c r="IA1039" s="56"/>
      <c r="IB1039" s="56"/>
      <c r="IC1039" s="56"/>
      <c r="ID1039" s="56"/>
      <c r="IE1039" s="56"/>
      <c r="IF1039" s="56"/>
      <c r="IG1039" s="56"/>
      <c r="IH1039" s="56"/>
      <c r="II1039" s="56"/>
    </row>
    <row r="1040" spans="3:243" x14ac:dyDescent="0.25">
      <c r="C1040" s="56"/>
      <c r="D1040" s="56"/>
      <c r="E1040" s="56"/>
      <c r="F1040" s="354"/>
      <c r="G1040" s="354"/>
      <c r="H1040" s="56"/>
      <c r="I1040" s="56"/>
      <c r="J1040" s="56"/>
      <c r="K1040" s="56"/>
      <c r="L1040" s="56"/>
      <c r="M1040" s="598"/>
      <c r="N1040" s="56"/>
      <c r="O1040" s="56"/>
      <c r="AW1040" s="56"/>
      <c r="AX1040" s="56"/>
      <c r="AY1040" s="56"/>
      <c r="AZ1040" s="56"/>
      <c r="BA1040" s="56"/>
      <c r="BB1040" s="56"/>
      <c r="BC1040" s="56"/>
      <c r="BD1040" s="56"/>
      <c r="BE1040" s="56"/>
      <c r="BF1040" s="56"/>
      <c r="BG1040" s="56"/>
      <c r="BH1040" s="56"/>
      <c r="BI1040" s="56"/>
      <c r="BJ1040" s="56"/>
      <c r="BK1040" s="56"/>
      <c r="BL1040" s="56"/>
      <c r="BM1040" s="56"/>
      <c r="BN1040" s="56"/>
      <c r="BO1040" s="56"/>
      <c r="BP1040" s="56"/>
      <c r="BQ1040" s="56"/>
      <c r="BR1040" s="56"/>
      <c r="BS1040" s="56"/>
      <c r="BT1040" s="56"/>
      <c r="BU1040" s="56"/>
      <c r="BV1040" s="56"/>
      <c r="BW1040" s="56"/>
      <c r="BX1040" s="56"/>
      <c r="BY1040" s="56"/>
      <c r="BZ1040" s="56"/>
      <c r="CA1040" s="56"/>
      <c r="CB1040" s="56"/>
      <c r="CC1040" s="56"/>
      <c r="CD1040" s="56"/>
      <c r="CE1040" s="56"/>
      <c r="CF1040" s="56"/>
      <c r="CG1040" s="56"/>
      <c r="CH1040" s="56"/>
      <c r="CI1040" s="56"/>
      <c r="CJ1040" s="56"/>
      <c r="CK1040" s="56"/>
      <c r="CL1040" s="56"/>
      <c r="CM1040" s="56"/>
      <c r="CN1040" s="56"/>
      <c r="CO1040" s="56"/>
      <c r="CP1040" s="56"/>
      <c r="CQ1040" s="56"/>
      <c r="CR1040" s="56"/>
      <c r="CS1040" s="56"/>
      <c r="CT1040" s="56"/>
      <c r="CU1040" s="56"/>
      <c r="CV1040" s="56"/>
      <c r="CW1040" s="56"/>
      <c r="CX1040" s="56"/>
      <c r="CY1040" s="56"/>
      <c r="CZ1040" s="56"/>
      <c r="DA1040" s="56"/>
      <c r="DB1040" s="56"/>
      <c r="DC1040" s="56"/>
      <c r="DD1040" s="56"/>
      <c r="DE1040" s="56"/>
      <c r="DF1040" s="56"/>
      <c r="DG1040" s="56"/>
      <c r="DH1040" s="56"/>
      <c r="DI1040" s="56"/>
      <c r="DJ1040" s="56"/>
      <c r="DK1040" s="56"/>
      <c r="DL1040" s="56"/>
      <c r="DM1040" s="56"/>
      <c r="DN1040" s="56"/>
      <c r="DO1040" s="56"/>
      <c r="DP1040" s="56"/>
      <c r="DQ1040" s="56"/>
      <c r="DR1040" s="56"/>
      <c r="DS1040" s="56"/>
      <c r="DT1040" s="56"/>
      <c r="DU1040" s="56"/>
      <c r="DV1040" s="56"/>
      <c r="DW1040" s="56"/>
      <c r="DX1040" s="56"/>
      <c r="DY1040" s="56"/>
      <c r="DZ1040" s="56"/>
      <c r="EA1040" s="56"/>
      <c r="EB1040" s="56"/>
      <c r="EC1040" s="56"/>
      <c r="ED1040" s="56"/>
      <c r="EE1040" s="56"/>
      <c r="EF1040" s="56"/>
      <c r="EG1040" s="56"/>
      <c r="EH1040" s="56"/>
      <c r="EI1040" s="56"/>
      <c r="EJ1040" s="56"/>
      <c r="EK1040" s="56"/>
      <c r="EL1040" s="56"/>
      <c r="EM1040" s="56"/>
      <c r="EN1040" s="56"/>
      <c r="EO1040" s="56"/>
      <c r="EP1040" s="56"/>
      <c r="EQ1040" s="56"/>
      <c r="ER1040" s="56"/>
      <c r="ES1040" s="56"/>
      <c r="ET1040" s="56"/>
      <c r="EU1040" s="56"/>
      <c r="EV1040" s="56"/>
      <c r="EW1040" s="56"/>
      <c r="EX1040" s="56"/>
      <c r="EY1040" s="56"/>
      <c r="EZ1040" s="56"/>
      <c r="FA1040" s="56"/>
      <c r="FB1040" s="56"/>
      <c r="FC1040" s="56"/>
      <c r="FD1040" s="56"/>
      <c r="FE1040" s="56"/>
      <c r="FF1040" s="56"/>
      <c r="FG1040" s="56"/>
      <c r="FH1040" s="56"/>
      <c r="FI1040" s="56"/>
      <c r="FJ1040" s="56"/>
      <c r="FK1040" s="56"/>
      <c r="FL1040" s="56"/>
      <c r="FM1040" s="56"/>
      <c r="FN1040" s="56"/>
      <c r="FO1040" s="56"/>
      <c r="FP1040" s="56"/>
      <c r="FQ1040" s="56"/>
      <c r="FR1040" s="56"/>
      <c r="FS1040" s="56"/>
      <c r="FT1040" s="56"/>
      <c r="FU1040" s="56"/>
      <c r="FV1040" s="56"/>
      <c r="FW1040" s="56"/>
      <c r="FX1040" s="56"/>
      <c r="FY1040" s="56"/>
      <c r="FZ1040" s="56"/>
      <c r="GA1040" s="56"/>
      <c r="GB1040" s="56"/>
      <c r="GC1040" s="56"/>
      <c r="GD1040" s="56"/>
      <c r="GE1040" s="56"/>
      <c r="GF1040" s="56"/>
      <c r="GG1040" s="56"/>
      <c r="GH1040" s="56"/>
      <c r="GI1040" s="56"/>
      <c r="GJ1040" s="56"/>
      <c r="GK1040" s="56"/>
      <c r="GL1040" s="56"/>
      <c r="GM1040" s="56"/>
      <c r="GN1040" s="56"/>
      <c r="GO1040" s="56"/>
      <c r="GP1040" s="56"/>
      <c r="GQ1040" s="56"/>
      <c r="GR1040" s="56"/>
      <c r="GS1040" s="56"/>
      <c r="GT1040" s="56"/>
      <c r="GU1040" s="56"/>
      <c r="GV1040" s="56"/>
      <c r="GW1040" s="56"/>
      <c r="GX1040" s="56"/>
      <c r="GY1040" s="56"/>
      <c r="GZ1040" s="56"/>
      <c r="HA1040" s="56"/>
      <c r="HB1040" s="56"/>
      <c r="HC1040" s="56"/>
      <c r="HD1040" s="56"/>
      <c r="HE1040" s="56"/>
      <c r="HF1040" s="56"/>
      <c r="HG1040" s="56"/>
      <c r="HH1040" s="56"/>
      <c r="HI1040" s="56"/>
      <c r="HJ1040" s="56"/>
      <c r="HK1040" s="56"/>
      <c r="HL1040" s="56"/>
      <c r="HM1040" s="56"/>
      <c r="HN1040" s="56"/>
      <c r="HO1040" s="56"/>
      <c r="HP1040" s="56"/>
      <c r="HQ1040" s="56"/>
      <c r="HR1040" s="56"/>
      <c r="HS1040" s="56"/>
      <c r="HT1040" s="56"/>
      <c r="HU1040" s="56"/>
      <c r="HV1040" s="56"/>
      <c r="HW1040" s="56"/>
      <c r="HX1040" s="56"/>
      <c r="HY1040" s="56"/>
      <c r="HZ1040" s="56"/>
      <c r="IA1040" s="56"/>
      <c r="IB1040" s="56"/>
      <c r="IC1040" s="56"/>
      <c r="ID1040" s="56"/>
      <c r="IE1040" s="56"/>
      <c r="IF1040" s="56"/>
      <c r="IG1040" s="56"/>
      <c r="IH1040" s="56"/>
      <c r="II1040" s="56"/>
    </row>
    <row r="1041" spans="3:243" x14ac:dyDescent="0.25">
      <c r="C1041" s="56"/>
      <c r="D1041" s="56"/>
      <c r="E1041" s="56"/>
      <c r="F1041" s="354"/>
      <c r="G1041" s="354"/>
      <c r="H1041" s="56"/>
      <c r="I1041" s="56"/>
      <c r="J1041" s="56"/>
      <c r="K1041" s="56"/>
      <c r="L1041" s="56"/>
      <c r="M1041" s="598"/>
      <c r="N1041" s="56"/>
      <c r="O1041" s="56"/>
      <c r="AW1041" s="56"/>
      <c r="AX1041" s="56"/>
      <c r="AY1041" s="56"/>
      <c r="AZ1041" s="56"/>
      <c r="BA1041" s="56"/>
      <c r="BB1041" s="56"/>
      <c r="BC1041" s="56"/>
      <c r="BD1041" s="56"/>
      <c r="BE1041" s="56"/>
      <c r="BF1041" s="56"/>
      <c r="BG1041" s="56"/>
      <c r="BH1041" s="56"/>
      <c r="BI1041" s="56"/>
      <c r="BJ1041" s="56"/>
      <c r="BK1041" s="56"/>
      <c r="BL1041" s="56"/>
      <c r="BM1041" s="56"/>
      <c r="BN1041" s="56"/>
      <c r="BO1041" s="56"/>
      <c r="BP1041" s="56"/>
      <c r="BQ1041" s="56"/>
      <c r="BR1041" s="56"/>
      <c r="BS1041" s="56"/>
      <c r="BT1041" s="56"/>
      <c r="BU1041" s="56"/>
      <c r="BV1041" s="56"/>
      <c r="BW1041" s="56"/>
      <c r="BX1041" s="56"/>
      <c r="BY1041" s="56"/>
      <c r="BZ1041" s="56"/>
      <c r="CA1041" s="56"/>
      <c r="CB1041" s="56"/>
      <c r="CC1041" s="56"/>
      <c r="CD1041" s="56"/>
      <c r="CE1041" s="56"/>
      <c r="CF1041" s="56"/>
      <c r="CG1041" s="56"/>
      <c r="CH1041" s="56"/>
      <c r="CI1041" s="56"/>
      <c r="CJ1041" s="56"/>
      <c r="CK1041" s="56"/>
      <c r="CL1041" s="56"/>
      <c r="CM1041" s="56"/>
      <c r="CN1041" s="56"/>
      <c r="CO1041" s="56"/>
      <c r="CP1041" s="56"/>
      <c r="CQ1041" s="56"/>
      <c r="CR1041" s="56"/>
      <c r="CS1041" s="56"/>
      <c r="CT1041" s="56"/>
      <c r="CU1041" s="56"/>
      <c r="CV1041" s="56"/>
      <c r="CW1041" s="56"/>
      <c r="CX1041" s="56"/>
      <c r="CY1041" s="56"/>
      <c r="CZ1041" s="56"/>
      <c r="DA1041" s="56"/>
      <c r="DB1041" s="56"/>
      <c r="DC1041" s="56"/>
      <c r="DD1041" s="56"/>
      <c r="DE1041" s="56"/>
      <c r="DF1041" s="56"/>
      <c r="DG1041" s="56"/>
      <c r="DH1041" s="56"/>
      <c r="DI1041" s="56"/>
      <c r="DJ1041" s="56"/>
      <c r="DK1041" s="56"/>
      <c r="DL1041" s="56"/>
      <c r="DM1041" s="56"/>
      <c r="DN1041" s="56"/>
      <c r="DO1041" s="56"/>
      <c r="DP1041" s="56"/>
      <c r="DQ1041" s="56"/>
      <c r="DR1041" s="56"/>
      <c r="DS1041" s="56"/>
      <c r="DT1041" s="56"/>
      <c r="DU1041" s="56"/>
      <c r="DV1041" s="56"/>
      <c r="DW1041" s="56"/>
      <c r="DX1041" s="56"/>
      <c r="DY1041" s="56"/>
      <c r="DZ1041" s="56"/>
      <c r="EA1041" s="56"/>
      <c r="EB1041" s="56"/>
      <c r="EC1041" s="56"/>
      <c r="ED1041" s="56"/>
      <c r="EE1041" s="56"/>
      <c r="EF1041" s="56"/>
      <c r="EG1041" s="56"/>
      <c r="EH1041" s="56"/>
      <c r="EI1041" s="56"/>
      <c r="EJ1041" s="56"/>
      <c r="EK1041" s="56"/>
      <c r="EL1041" s="56"/>
      <c r="EM1041" s="56"/>
      <c r="EN1041" s="56"/>
      <c r="EO1041" s="56"/>
      <c r="EP1041" s="56"/>
      <c r="EQ1041" s="56"/>
      <c r="ER1041" s="56"/>
      <c r="ES1041" s="56"/>
      <c r="ET1041" s="56"/>
      <c r="EU1041" s="56"/>
      <c r="EV1041" s="56"/>
      <c r="EW1041" s="56"/>
      <c r="EX1041" s="56"/>
      <c r="EY1041" s="56"/>
      <c r="EZ1041" s="56"/>
      <c r="FA1041" s="56"/>
      <c r="FB1041" s="56"/>
      <c r="FC1041" s="56"/>
      <c r="FD1041" s="56"/>
      <c r="FE1041" s="56"/>
      <c r="FF1041" s="56"/>
      <c r="FG1041" s="56"/>
      <c r="FH1041" s="56"/>
      <c r="FI1041" s="56"/>
      <c r="FJ1041" s="56"/>
      <c r="FK1041" s="56"/>
      <c r="FL1041" s="56"/>
      <c r="FM1041" s="56"/>
      <c r="FN1041" s="56"/>
      <c r="FO1041" s="56"/>
      <c r="FP1041" s="56"/>
      <c r="FQ1041" s="56"/>
      <c r="FR1041" s="56"/>
      <c r="FS1041" s="56"/>
      <c r="FT1041" s="56"/>
      <c r="FU1041" s="56"/>
      <c r="FV1041" s="56"/>
      <c r="FW1041" s="56"/>
      <c r="FX1041" s="56"/>
      <c r="FY1041" s="56"/>
      <c r="FZ1041" s="56"/>
      <c r="GA1041" s="56"/>
      <c r="GB1041" s="56"/>
      <c r="GC1041" s="56"/>
      <c r="GD1041" s="56"/>
      <c r="GE1041" s="56"/>
      <c r="GF1041" s="56"/>
      <c r="GG1041" s="56"/>
      <c r="GH1041" s="56"/>
      <c r="GI1041" s="56"/>
      <c r="GJ1041" s="56"/>
      <c r="GK1041" s="56"/>
      <c r="GL1041" s="56"/>
      <c r="GM1041" s="56"/>
      <c r="GN1041" s="56"/>
      <c r="GO1041" s="56"/>
      <c r="GP1041" s="56"/>
      <c r="GQ1041" s="56"/>
      <c r="GR1041" s="56"/>
      <c r="GS1041" s="56"/>
      <c r="GT1041" s="56"/>
      <c r="GU1041" s="56"/>
      <c r="GV1041" s="56"/>
      <c r="GW1041" s="56"/>
      <c r="GX1041" s="56"/>
      <c r="GY1041" s="56"/>
      <c r="GZ1041" s="56"/>
      <c r="HA1041" s="56"/>
      <c r="HB1041" s="56"/>
      <c r="HC1041" s="56"/>
      <c r="HD1041" s="56"/>
      <c r="HE1041" s="56"/>
      <c r="HF1041" s="56"/>
      <c r="HG1041" s="56"/>
      <c r="HH1041" s="56"/>
      <c r="HI1041" s="56"/>
      <c r="HJ1041" s="56"/>
      <c r="HK1041" s="56"/>
      <c r="HL1041" s="56"/>
      <c r="HM1041" s="56"/>
      <c r="HN1041" s="56"/>
      <c r="HO1041" s="56"/>
      <c r="HP1041" s="56"/>
      <c r="HQ1041" s="56"/>
      <c r="HR1041" s="56"/>
      <c r="HS1041" s="56"/>
      <c r="HT1041" s="56"/>
      <c r="HU1041" s="56"/>
      <c r="HV1041" s="56"/>
      <c r="HW1041" s="56"/>
      <c r="HX1041" s="56"/>
      <c r="HY1041" s="56"/>
      <c r="HZ1041" s="56"/>
      <c r="IA1041" s="56"/>
      <c r="IB1041" s="56"/>
      <c r="IC1041" s="56"/>
      <c r="ID1041" s="56"/>
      <c r="IE1041" s="56"/>
      <c r="IF1041" s="56"/>
      <c r="IG1041" s="56"/>
      <c r="IH1041" s="56"/>
      <c r="II1041" s="56"/>
    </row>
    <row r="1042" spans="3:243" x14ac:dyDescent="0.25">
      <c r="C1042" s="56"/>
      <c r="D1042" s="56"/>
      <c r="E1042" s="56"/>
      <c r="F1042" s="354"/>
      <c r="G1042" s="354"/>
      <c r="H1042" s="56"/>
      <c r="I1042" s="56"/>
      <c r="J1042" s="56"/>
      <c r="K1042" s="56"/>
      <c r="L1042" s="56"/>
      <c r="M1042" s="598"/>
      <c r="N1042" s="56"/>
      <c r="O1042" s="56"/>
      <c r="AW1042" s="56"/>
      <c r="AX1042" s="56"/>
      <c r="AY1042" s="56"/>
      <c r="AZ1042" s="56"/>
      <c r="BA1042" s="56"/>
      <c r="BB1042" s="56"/>
      <c r="BC1042" s="56"/>
      <c r="BD1042" s="56"/>
      <c r="BE1042" s="56"/>
      <c r="BF1042" s="56"/>
      <c r="BG1042" s="56"/>
      <c r="BH1042" s="56"/>
      <c r="BI1042" s="56"/>
      <c r="BJ1042" s="56"/>
      <c r="BK1042" s="56"/>
      <c r="BL1042" s="56"/>
      <c r="BM1042" s="56"/>
      <c r="BN1042" s="56"/>
      <c r="BO1042" s="56"/>
      <c r="BP1042" s="56"/>
      <c r="BQ1042" s="56"/>
      <c r="BR1042" s="56"/>
      <c r="BS1042" s="56"/>
      <c r="BT1042" s="56"/>
      <c r="BU1042" s="56"/>
      <c r="BV1042" s="56"/>
      <c r="BW1042" s="56"/>
      <c r="BX1042" s="56"/>
      <c r="BY1042" s="56"/>
      <c r="BZ1042" s="56"/>
      <c r="CA1042" s="56"/>
      <c r="CB1042" s="56"/>
      <c r="CC1042" s="56"/>
      <c r="CD1042" s="56"/>
      <c r="CE1042" s="56"/>
      <c r="CF1042" s="56"/>
      <c r="CG1042" s="56"/>
      <c r="CH1042" s="56"/>
      <c r="CI1042" s="56"/>
      <c r="CJ1042" s="56"/>
      <c r="CK1042" s="56"/>
      <c r="CL1042" s="56"/>
      <c r="CM1042" s="56"/>
      <c r="CN1042" s="56"/>
      <c r="CO1042" s="56"/>
      <c r="CP1042" s="56"/>
      <c r="CQ1042" s="56"/>
      <c r="CR1042" s="56"/>
      <c r="CS1042" s="56"/>
      <c r="CT1042" s="56"/>
      <c r="CU1042" s="56"/>
      <c r="CV1042" s="56"/>
      <c r="CW1042" s="56"/>
      <c r="CX1042" s="56"/>
      <c r="CY1042" s="56"/>
      <c r="CZ1042" s="56"/>
      <c r="DA1042" s="56"/>
      <c r="DB1042" s="56"/>
      <c r="DC1042" s="56"/>
      <c r="DD1042" s="56"/>
      <c r="DE1042" s="56"/>
      <c r="DF1042" s="56"/>
      <c r="DG1042" s="56"/>
      <c r="DH1042" s="56"/>
      <c r="DI1042" s="56"/>
      <c r="DJ1042" s="56"/>
      <c r="DK1042" s="56"/>
      <c r="DL1042" s="56"/>
      <c r="DM1042" s="56"/>
      <c r="DN1042" s="56"/>
      <c r="DO1042" s="56"/>
      <c r="DP1042" s="56"/>
      <c r="DQ1042" s="56"/>
      <c r="DR1042" s="56"/>
      <c r="DS1042" s="56"/>
      <c r="DT1042" s="56"/>
      <c r="DU1042" s="56"/>
      <c r="DV1042" s="56"/>
      <c r="DW1042" s="56"/>
      <c r="DX1042" s="56"/>
      <c r="DY1042" s="56"/>
      <c r="DZ1042" s="56"/>
      <c r="EA1042" s="56"/>
      <c r="EB1042" s="56"/>
      <c r="EC1042" s="56"/>
      <c r="ED1042" s="56"/>
      <c r="EE1042" s="56"/>
      <c r="EF1042" s="56"/>
      <c r="EG1042" s="56"/>
      <c r="EH1042" s="56"/>
      <c r="EI1042" s="56"/>
      <c r="EJ1042" s="56"/>
      <c r="EK1042" s="56"/>
      <c r="EL1042" s="56"/>
      <c r="EM1042" s="56"/>
      <c r="EN1042" s="56"/>
      <c r="EO1042" s="56"/>
      <c r="EP1042" s="56"/>
      <c r="EQ1042" s="56"/>
      <c r="ER1042" s="56"/>
      <c r="ES1042" s="56"/>
      <c r="ET1042" s="56"/>
      <c r="EU1042" s="56"/>
      <c r="EV1042" s="56"/>
      <c r="EW1042" s="56"/>
      <c r="EX1042" s="56"/>
      <c r="EY1042" s="56"/>
      <c r="EZ1042" s="56"/>
      <c r="FA1042" s="56"/>
      <c r="FB1042" s="56"/>
      <c r="FC1042" s="56"/>
      <c r="FD1042" s="56"/>
      <c r="FE1042" s="56"/>
      <c r="FF1042" s="56"/>
      <c r="FG1042" s="56"/>
      <c r="FH1042" s="56"/>
      <c r="FI1042" s="56"/>
      <c r="FJ1042" s="56"/>
      <c r="FK1042" s="56"/>
      <c r="FL1042" s="56"/>
      <c r="FM1042" s="56"/>
      <c r="FN1042" s="56"/>
      <c r="FO1042" s="56"/>
      <c r="FP1042" s="56"/>
      <c r="FQ1042" s="56"/>
      <c r="FR1042" s="56"/>
      <c r="FS1042" s="56"/>
      <c r="FT1042" s="56"/>
      <c r="FU1042" s="56"/>
      <c r="FV1042" s="56"/>
      <c r="FW1042" s="56"/>
      <c r="FX1042" s="56"/>
      <c r="FY1042" s="56"/>
      <c r="FZ1042" s="56"/>
      <c r="GA1042" s="56"/>
      <c r="GB1042" s="56"/>
      <c r="GC1042" s="56"/>
      <c r="GD1042" s="56"/>
      <c r="GE1042" s="56"/>
      <c r="GF1042" s="56"/>
      <c r="GG1042" s="56"/>
      <c r="GH1042" s="56"/>
      <c r="GI1042" s="56"/>
      <c r="GJ1042" s="56"/>
      <c r="GK1042" s="56"/>
      <c r="GL1042" s="56"/>
      <c r="GM1042" s="56"/>
      <c r="GN1042" s="56"/>
      <c r="GO1042" s="56"/>
      <c r="GP1042" s="56"/>
      <c r="GQ1042" s="56"/>
      <c r="GR1042" s="56"/>
      <c r="GS1042" s="56"/>
      <c r="GT1042" s="56"/>
      <c r="GU1042" s="56"/>
      <c r="GV1042" s="56"/>
      <c r="GW1042" s="56"/>
      <c r="GX1042" s="56"/>
      <c r="GY1042" s="56"/>
      <c r="GZ1042" s="56"/>
      <c r="HA1042" s="56"/>
      <c r="HB1042" s="56"/>
      <c r="HC1042" s="56"/>
      <c r="HD1042" s="56"/>
      <c r="HE1042" s="56"/>
      <c r="HF1042" s="56"/>
      <c r="HG1042" s="56"/>
      <c r="HH1042" s="56"/>
      <c r="HI1042" s="56"/>
      <c r="HJ1042" s="56"/>
      <c r="HK1042" s="56"/>
      <c r="HL1042" s="56"/>
      <c r="HM1042" s="56"/>
      <c r="HN1042" s="56"/>
      <c r="HO1042" s="56"/>
      <c r="HP1042" s="56"/>
      <c r="HQ1042" s="56"/>
      <c r="HR1042" s="56"/>
      <c r="HS1042" s="56"/>
      <c r="HT1042" s="56"/>
      <c r="HU1042" s="56"/>
      <c r="HV1042" s="56"/>
      <c r="HW1042" s="56"/>
      <c r="HX1042" s="56"/>
      <c r="HY1042" s="56"/>
      <c r="HZ1042" s="56"/>
      <c r="IA1042" s="56"/>
      <c r="IB1042" s="56"/>
      <c r="IC1042" s="56"/>
      <c r="ID1042" s="56"/>
      <c r="IE1042" s="56"/>
      <c r="IF1042" s="56"/>
      <c r="IG1042" s="56"/>
      <c r="IH1042" s="56"/>
      <c r="II1042" s="56"/>
    </row>
    <row r="1043" spans="3:243" x14ac:dyDescent="0.25">
      <c r="C1043" s="56"/>
      <c r="D1043" s="56"/>
      <c r="E1043" s="56"/>
      <c r="F1043" s="354"/>
      <c r="G1043" s="354"/>
      <c r="H1043" s="56"/>
      <c r="I1043" s="56"/>
      <c r="J1043" s="56"/>
      <c r="K1043" s="56"/>
      <c r="L1043" s="56"/>
      <c r="M1043" s="598"/>
      <c r="N1043" s="56"/>
      <c r="O1043" s="56"/>
      <c r="AW1043" s="56"/>
      <c r="AX1043" s="56"/>
      <c r="AY1043" s="56"/>
      <c r="AZ1043" s="56"/>
      <c r="BA1043" s="56"/>
      <c r="BB1043" s="56"/>
      <c r="BC1043" s="56"/>
      <c r="BD1043" s="56"/>
      <c r="BE1043" s="56"/>
      <c r="BF1043" s="56"/>
      <c r="BG1043" s="56"/>
      <c r="BH1043" s="56"/>
      <c r="BI1043" s="56"/>
      <c r="BJ1043" s="56"/>
      <c r="BK1043" s="56"/>
      <c r="BL1043" s="56"/>
      <c r="BM1043" s="56"/>
      <c r="BN1043" s="56"/>
      <c r="BO1043" s="56"/>
      <c r="BP1043" s="56"/>
      <c r="BQ1043" s="56"/>
      <c r="BR1043" s="56"/>
      <c r="BS1043" s="56"/>
      <c r="BT1043" s="56"/>
      <c r="BU1043" s="56"/>
      <c r="BV1043" s="56"/>
      <c r="BW1043" s="56"/>
      <c r="BX1043" s="56"/>
      <c r="BY1043" s="56"/>
      <c r="BZ1043" s="56"/>
      <c r="CA1043" s="56"/>
      <c r="CB1043" s="56"/>
      <c r="CC1043" s="56"/>
      <c r="CD1043" s="56"/>
      <c r="CE1043" s="56"/>
      <c r="CF1043" s="56"/>
      <c r="CG1043" s="56"/>
      <c r="CH1043" s="56"/>
      <c r="CI1043" s="56"/>
      <c r="CJ1043" s="56"/>
      <c r="CK1043" s="56"/>
      <c r="CL1043" s="56"/>
      <c r="CM1043" s="56"/>
      <c r="CN1043" s="56"/>
      <c r="CO1043" s="56"/>
      <c r="CP1043" s="56"/>
      <c r="CQ1043" s="56"/>
      <c r="CR1043" s="56"/>
      <c r="CS1043" s="56"/>
      <c r="CT1043" s="56"/>
      <c r="CU1043" s="56"/>
      <c r="CV1043" s="56"/>
      <c r="CW1043" s="56"/>
      <c r="CX1043" s="56"/>
      <c r="CY1043" s="56"/>
      <c r="CZ1043" s="56"/>
      <c r="DA1043" s="56"/>
      <c r="DB1043" s="56"/>
      <c r="DC1043" s="56"/>
      <c r="DD1043" s="56"/>
      <c r="DE1043" s="56"/>
      <c r="DF1043" s="56"/>
      <c r="DG1043" s="56"/>
      <c r="DH1043" s="56"/>
      <c r="DI1043" s="56"/>
      <c r="DJ1043" s="56"/>
      <c r="DK1043" s="56"/>
      <c r="DL1043" s="56"/>
      <c r="DM1043" s="56"/>
      <c r="DN1043" s="56"/>
      <c r="DO1043" s="56"/>
      <c r="DP1043" s="56"/>
      <c r="DQ1043" s="56"/>
      <c r="DR1043" s="56"/>
      <c r="DS1043" s="56"/>
      <c r="DT1043" s="56"/>
      <c r="DU1043" s="56"/>
      <c r="DV1043" s="56"/>
      <c r="DW1043" s="56"/>
      <c r="DX1043" s="56"/>
      <c r="DY1043" s="56"/>
      <c r="DZ1043" s="56"/>
      <c r="EA1043" s="56"/>
      <c r="EB1043" s="56"/>
      <c r="EC1043" s="56"/>
      <c r="ED1043" s="56"/>
      <c r="EE1043" s="56"/>
      <c r="EF1043" s="56"/>
      <c r="EG1043" s="56"/>
      <c r="EH1043" s="56"/>
      <c r="EI1043" s="56"/>
      <c r="EJ1043" s="56"/>
      <c r="EK1043" s="56"/>
      <c r="EL1043" s="56"/>
      <c r="EM1043" s="56"/>
      <c r="EN1043" s="56"/>
      <c r="EO1043" s="56"/>
      <c r="EP1043" s="56"/>
      <c r="EQ1043" s="56"/>
      <c r="ER1043" s="56"/>
      <c r="ES1043" s="56"/>
      <c r="ET1043" s="56"/>
      <c r="EU1043" s="56"/>
      <c r="EV1043" s="56"/>
      <c r="EW1043" s="56"/>
      <c r="EX1043" s="56"/>
      <c r="EY1043" s="56"/>
      <c r="EZ1043" s="56"/>
      <c r="FA1043" s="56"/>
      <c r="FB1043" s="56"/>
      <c r="FC1043" s="56"/>
      <c r="FD1043" s="56"/>
      <c r="FE1043" s="56"/>
      <c r="FF1043" s="56"/>
      <c r="FG1043" s="56"/>
      <c r="FH1043" s="56"/>
      <c r="FI1043" s="56"/>
      <c r="FJ1043" s="56"/>
      <c r="FK1043" s="56"/>
      <c r="FL1043" s="56"/>
      <c r="FM1043" s="56"/>
      <c r="FN1043" s="56"/>
      <c r="FO1043" s="56"/>
      <c r="FP1043" s="56"/>
      <c r="FQ1043" s="56"/>
      <c r="FR1043" s="56"/>
      <c r="FS1043" s="56"/>
      <c r="FT1043" s="56"/>
      <c r="FU1043" s="56"/>
      <c r="FV1043" s="56"/>
      <c r="FW1043" s="56"/>
      <c r="FX1043" s="56"/>
      <c r="FY1043" s="56"/>
      <c r="FZ1043" s="56"/>
      <c r="GA1043" s="56"/>
      <c r="GB1043" s="56"/>
      <c r="GC1043" s="56"/>
      <c r="GD1043" s="56"/>
      <c r="GE1043" s="56"/>
      <c r="GF1043" s="56"/>
      <c r="GG1043" s="56"/>
      <c r="GH1043" s="56"/>
      <c r="GI1043" s="56"/>
      <c r="GJ1043" s="56"/>
      <c r="GK1043" s="56"/>
      <c r="GL1043" s="56"/>
      <c r="GM1043" s="56"/>
      <c r="GN1043" s="56"/>
      <c r="GO1043" s="56"/>
      <c r="GP1043" s="56"/>
      <c r="GQ1043" s="56"/>
      <c r="GR1043" s="56"/>
      <c r="GS1043" s="56"/>
      <c r="GT1043" s="56"/>
      <c r="GU1043" s="56"/>
      <c r="GV1043" s="56"/>
      <c r="GW1043" s="56"/>
      <c r="GX1043" s="56"/>
      <c r="GY1043" s="56"/>
      <c r="GZ1043" s="56"/>
      <c r="HA1043" s="56"/>
      <c r="HB1043" s="56"/>
      <c r="HC1043" s="56"/>
      <c r="HD1043" s="56"/>
      <c r="HE1043" s="56"/>
      <c r="HF1043" s="56"/>
      <c r="HG1043" s="56"/>
      <c r="HH1043" s="56"/>
      <c r="HI1043" s="56"/>
      <c r="HJ1043" s="56"/>
      <c r="HK1043" s="56"/>
      <c r="HL1043" s="56"/>
      <c r="HM1043" s="56"/>
      <c r="HN1043" s="56"/>
      <c r="HO1043" s="56"/>
      <c r="HP1043" s="56"/>
      <c r="HQ1043" s="56"/>
      <c r="HR1043" s="56"/>
      <c r="HS1043" s="56"/>
      <c r="HT1043" s="56"/>
      <c r="HU1043" s="56"/>
      <c r="HV1043" s="56"/>
      <c r="HW1043" s="56"/>
      <c r="HX1043" s="56"/>
      <c r="HY1043" s="56"/>
      <c r="HZ1043" s="56"/>
      <c r="IA1043" s="56"/>
      <c r="IB1043" s="56"/>
      <c r="IC1043" s="56"/>
      <c r="ID1043" s="56"/>
      <c r="IE1043" s="56"/>
      <c r="IF1043" s="56"/>
      <c r="IG1043" s="56"/>
      <c r="IH1043" s="56"/>
      <c r="II1043" s="56"/>
    </row>
    <row r="1044" spans="3:243" x14ac:dyDescent="0.25">
      <c r="C1044" s="56"/>
      <c r="D1044" s="56"/>
      <c r="E1044" s="56"/>
      <c r="F1044" s="354"/>
      <c r="G1044" s="354"/>
      <c r="H1044" s="56"/>
      <c r="I1044" s="56"/>
      <c r="J1044" s="56"/>
      <c r="K1044" s="56"/>
      <c r="L1044" s="56"/>
      <c r="M1044" s="598"/>
      <c r="N1044" s="56"/>
      <c r="O1044" s="56"/>
      <c r="AW1044" s="56"/>
      <c r="AX1044" s="56"/>
      <c r="AY1044" s="56"/>
      <c r="AZ1044" s="56"/>
      <c r="BA1044" s="56"/>
      <c r="BB1044" s="56"/>
      <c r="BC1044" s="56"/>
      <c r="BD1044" s="56"/>
      <c r="BE1044" s="56"/>
      <c r="BF1044" s="56"/>
      <c r="BG1044" s="56"/>
      <c r="BH1044" s="56"/>
      <c r="BI1044" s="56"/>
      <c r="BJ1044" s="56"/>
      <c r="BK1044" s="56"/>
      <c r="BL1044" s="56"/>
      <c r="BM1044" s="56"/>
      <c r="BN1044" s="56"/>
      <c r="BO1044" s="56"/>
      <c r="BP1044" s="56"/>
      <c r="BQ1044" s="56"/>
      <c r="BR1044" s="56"/>
      <c r="BS1044" s="56"/>
      <c r="BT1044" s="56"/>
      <c r="BU1044" s="56"/>
      <c r="BV1044" s="56"/>
      <c r="BW1044" s="56"/>
      <c r="BX1044" s="56"/>
      <c r="BY1044" s="56"/>
      <c r="BZ1044" s="56"/>
      <c r="CA1044" s="56"/>
      <c r="CB1044" s="56"/>
      <c r="CC1044" s="56"/>
      <c r="CD1044" s="56"/>
      <c r="CE1044" s="56"/>
      <c r="CF1044" s="56"/>
      <c r="CG1044" s="56"/>
      <c r="CH1044" s="56"/>
      <c r="CI1044" s="56"/>
      <c r="CJ1044" s="56"/>
      <c r="CK1044" s="56"/>
      <c r="CL1044" s="56"/>
      <c r="CM1044" s="56"/>
      <c r="CN1044" s="56"/>
      <c r="CO1044" s="56"/>
      <c r="CP1044" s="56"/>
      <c r="CQ1044" s="56"/>
      <c r="CR1044" s="56"/>
      <c r="CS1044" s="56"/>
      <c r="CT1044" s="56"/>
      <c r="CU1044" s="56"/>
      <c r="CV1044" s="56"/>
      <c r="CW1044" s="56"/>
      <c r="CX1044" s="56"/>
      <c r="CY1044" s="56"/>
      <c r="CZ1044" s="56"/>
      <c r="DA1044" s="56"/>
      <c r="DB1044" s="56"/>
      <c r="DC1044" s="56"/>
      <c r="DD1044" s="56"/>
      <c r="DE1044" s="56"/>
      <c r="DF1044" s="56"/>
      <c r="DG1044" s="56"/>
      <c r="DH1044" s="56"/>
      <c r="DI1044" s="56"/>
      <c r="DJ1044" s="56"/>
      <c r="DK1044" s="56"/>
      <c r="DL1044" s="56"/>
      <c r="DM1044" s="56"/>
      <c r="DN1044" s="56"/>
      <c r="DO1044" s="56"/>
      <c r="DP1044" s="56"/>
      <c r="DQ1044" s="56"/>
      <c r="DR1044" s="56"/>
      <c r="DS1044" s="56"/>
      <c r="DT1044" s="56"/>
      <c r="DU1044" s="56"/>
      <c r="DV1044" s="56"/>
      <c r="DW1044" s="56"/>
      <c r="DX1044" s="56"/>
      <c r="DY1044" s="56"/>
      <c r="DZ1044" s="56"/>
      <c r="EA1044" s="56"/>
      <c r="EB1044" s="56"/>
      <c r="EC1044" s="56"/>
      <c r="ED1044" s="56"/>
      <c r="EE1044" s="56"/>
      <c r="EF1044" s="56"/>
      <c r="EG1044" s="56"/>
      <c r="EH1044" s="56"/>
      <c r="EI1044" s="56"/>
      <c r="EJ1044" s="56"/>
      <c r="EK1044" s="56"/>
      <c r="EL1044" s="56"/>
      <c r="EM1044" s="56"/>
      <c r="EN1044" s="56"/>
      <c r="EO1044" s="56"/>
      <c r="EP1044" s="56"/>
      <c r="EQ1044" s="56"/>
      <c r="ER1044" s="56"/>
      <c r="ES1044" s="56"/>
      <c r="ET1044" s="56"/>
      <c r="EU1044" s="56"/>
      <c r="EV1044" s="56"/>
      <c r="EW1044" s="56"/>
      <c r="EX1044" s="56"/>
      <c r="EY1044" s="56"/>
      <c r="EZ1044" s="56"/>
      <c r="FA1044" s="56"/>
      <c r="FB1044" s="56"/>
      <c r="FC1044" s="56"/>
      <c r="FD1044" s="56"/>
      <c r="FE1044" s="56"/>
      <c r="FF1044" s="56"/>
      <c r="FG1044" s="56"/>
      <c r="FH1044" s="56"/>
      <c r="FI1044" s="56"/>
      <c r="FJ1044" s="56"/>
      <c r="FK1044" s="56"/>
      <c r="FL1044" s="56"/>
      <c r="FM1044" s="56"/>
      <c r="FN1044" s="56"/>
      <c r="FO1044" s="56"/>
      <c r="FP1044" s="56"/>
      <c r="FQ1044" s="56"/>
      <c r="FR1044" s="56"/>
      <c r="FS1044" s="56"/>
      <c r="FT1044" s="56"/>
      <c r="FU1044" s="56"/>
      <c r="FV1044" s="56"/>
      <c r="FW1044" s="56"/>
      <c r="FX1044" s="56"/>
      <c r="FY1044" s="56"/>
      <c r="FZ1044" s="56"/>
      <c r="GA1044" s="56"/>
      <c r="GB1044" s="56"/>
      <c r="GC1044" s="56"/>
      <c r="GD1044" s="56"/>
      <c r="GE1044" s="56"/>
      <c r="GF1044" s="56"/>
      <c r="GG1044" s="56"/>
      <c r="GH1044" s="56"/>
      <c r="GI1044" s="56"/>
      <c r="GJ1044" s="56"/>
      <c r="GK1044" s="56"/>
      <c r="GL1044" s="56"/>
      <c r="GM1044" s="56"/>
      <c r="GN1044" s="56"/>
      <c r="GO1044" s="56"/>
      <c r="GP1044" s="56"/>
      <c r="GQ1044" s="56"/>
      <c r="GR1044" s="56"/>
      <c r="GS1044" s="56"/>
      <c r="GT1044" s="56"/>
      <c r="GU1044" s="56"/>
      <c r="GV1044" s="56"/>
      <c r="GW1044" s="56"/>
      <c r="GX1044" s="56"/>
      <c r="GY1044" s="56"/>
      <c r="GZ1044" s="56"/>
      <c r="HA1044" s="56"/>
      <c r="HB1044" s="56"/>
      <c r="HC1044" s="56"/>
      <c r="HD1044" s="56"/>
      <c r="HE1044" s="56"/>
      <c r="HF1044" s="56"/>
      <c r="HG1044" s="56"/>
      <c r="HH1044" s="56"/>
      <c r="HI1044" s="56"/>
      <c r="HJ1044" s="56"/>
      <c r="HK1044" s="56"/>
      <c r="HL1044" s="56"/>
      <c r="HM1044" s="56"/>
      <c r="HN1044" s="56"/>
      <c r="HO1044" s="56"/>
      <c r="HP1044" s="56"/>
      <c r="HQ1044" s="56"/>
      <c r="HR1044" s="56"/>
      <c r="HS1044" s="56"/>
      <c r="HT1044" s="56"/>
      <c r="HU1044" s="56"/>
      <c r="HV1044" s="56"/>
      <c r="HW1044" s="56"/>
      <c r="HX1044" s="56"/>
      <c r="HY1044" s="56"/>
      <c r="HZ1044" s="56"/>
      <c r="IA1044" s="56"/>
      <c r="IB1044" s="56"/>
      <c r="IC1044" s="56"/>
      <c r="ID1044" s="56"/>
      <c r="IE1044" s="56"/>
      <c r="IF1044" s="56"/>
      <c r="IG1044" s="56"/>
      <c r="IH1044" s="56"/>
      <c r="II1044" s="56"/>
    </row>
    <row r="1045" spans="3:243" x14ac:dyDescent="0.25">
      <c r="C1045" s="56"/>
      <c r="D1045" s="56"/>
      <c r="E1045" s="56"/>
      <c r="F1045" s="354"/>
      <c r="G1045" s="354"/>
      <c r="H1045" s="56"/>
      <c r="I1045" s="56"/>
      <c r="J1045" s="56"/>
      <c r="K1045" s="56"/>
      <c r="L1045" s="56"/>
      <c r="M1045" s="598"/>
      <c r="N1045" s="56"/>
      <c r="O1045" s="56"/>
      <c r="AW1045" s="56"/>
      <c r="AX1045" s="56"/>
      <c r="AY1045" s="56"/>
      <c r="AZ1045" s="56"/>
      <c r="BA1045" s="56"/>
      <c r="BB1045" s="56"/>
      <c r="BC1045" s="56"/>
      <c r="BD1045" s="56"/>
      <c r="BE1045" s="56"/>
      <c r="BF1045" s="56"/>
      <c r="BG1045" s="56"/>
      <c r="BH1045" s="56"/>
      <c r="BI1045" s="56"/>
      <c r="BJ1045" s="56"/>
      <c r="BK1045" s="56"/>
      <c r="BL1045" s="56"/>
      <c r="BM1045" s="56"/>
      <c r="BN1045" s="56"/>
      <c r="BO1045" s="56"/>
      <c r="BP1045" s="56"/>
      <c r="BQ1045" s="56"/>
      <c r="BR1045" s="56"/>
      <c r="BS1045" s="56"/>
      <c r="BT1045" s="56"/>
      <c r="BU1045" s="56"/>
      <c r="BV1045" s="56"/>
      <c r="BW1045" s="56"/>
      <c r="BX1045" s="56"/>
      <c r="BY1045" s="56"/>
      <c r="BZ1045" s="56"/>
      <c r="CA1045" s="56"/>
      <c r="CB1045" s="56"/>
      <c r="CC1045" s="56"/>
      <c r="CD1045" s="56"/>
      <c r="CE1045" s="56"/>
      <c r="CF1045" s="56"/>
      <c r="CG1045" s="56"/>
      <c r="CH1045" s="56"/>
      <c r="CI1045" s="56"/>
      <c r="CJ1045" s="56"/>
      <c r="CK1045" s="56"/>
      <c r="CL1045" s="56"/>
      <c r="CM1045" s="56"/>
      <c r="CN1045" s="56"/>
      <c r="CO1045" s="56"/>
      <c r="CP1045" s="56"/>
      <c r="CQ1045" s="56"/>
      <c r="CR1045" s="56"/>
      <c r="CS1045" s="56"/>
      <c r="CT1045" s="56"/>
      <c r="CU1045" s="56"/>
      <c r="CV1045" s="56"/>
      <c r="CW1045" s="56"/>
      <c r="CX1045" s="56"/>
      <c r="CY1045" s="56"/>
      <c r="CZ1045" s="56"/>
      <c r="DA1045" s="56"/>
      <c r="DB1045" s="56"/>
      <c r="DC1045" s="56"/>
      <c r="DD1045" s="56"/>
      <c r="DE1045" s="56"/>
      <c r="DF1045" s="56"/>
      <c r="DG1045" s="56"/>
      <c r="DH1045" s="56"/>
      <c r="DI1045" s="56"/>
      <c r="DJ1045" s="56"/>
      <c r="DK1045" s="56"/>
      <c r="DL1045" s="56"/>
      <c r="DM1045" s="56"/>
      <c r="DN1045" s="56"/>
      <c r="DO1045" s="56"/>
      <c r="DP1045" s="56"/>
      <c r="DQ1045" s="56"/>
      <c r="DR1045" s="56"/>
      <c r="DS1045" s="56"/>
      <c r="DT1045" s="56"/>
      <c r="DU1045" s="56"/>
      <c r="DV1045" s="56"/>
      <c r="DW1045" s="56"/>
      <c r="DX1045" s="56"/>
      <c r="DY1045" s="56"/>
      <c r="DZ1045" s="56"/>
      <c r="EA1045" s="56"/>
      <c r="EB1045" s="56"/>
      <c r="EC1045" s="56"/>
      <c r="ED1045" s="56"/>
      <c r="EE1045" s="56"/>
      <c r="EF1045" s="56"/>
      <c r="EG1045" s="56"/>
      <c r="EH1045" s="56"/>
      <c r="EI1045" s="56"/>
      <c r="EJ1045" s="56"/>
      <c r="EK1045" s="56"/>
      <c r="EL1045" s="56"/>
      <c r="EM1045" s="56"/>
      <c r="EN1045" s="56"/>
      <c r="EO1045" s="56"/>
      <c r="EP1045" s="56"/>
      <c r="EQ1045" s="56"/>
      <c r="ER1045" s="56"/>
      <c r="ES1045" s="56"/>
      <c r="ET1045" s="56"/>
      <c r="EU1045" s="56"/>
      <c r="EV1045" s="56"/>
      <c r="EW1045" s="56"/>
      <c r="EX1045" s="56"/>
      <c r="EY1045" s="56"/>
      <c r="EZ1045" s="56"/>
      <c r="FA1045" s="56"/>
      <c r="FB1045" s="56"/>
      <c r="FC1045" s="56"/>
      <c r="FD1045" s="56"/>
      <c r="FE1045" s="56"/>
      <c r="FF1045" s="56"/>
      <c r="FG1045" s="56"/>
      <c r="FH1045" s="56"/>
      <c r="FI1045" s="56"/>
      <c r="FJ1045" s="56"/>
      <c r="FK1045" s="56"/>
      <c r="FL1045" s="56"/>
      <c r="FM1045" s="56"/>
      <c r="FN1045" s="56"/>
      <c r="FO1045" s="56"/>
      <c r="FP1045" s="56"/>
      <c r="FQ1045" s="56"/>
      <c r="FR1045" s="56"/>
      <c r="FS1045" s="56"/>
      <c r="FT1045" s="56"/>
      <c r="FU1045" s="56"/>
      <c r="FV1045" s="56"/>
      <c r="FW1045" s="56"/>
      <c r="FX1045" s="56"/>
      <c r="FY1045" s="56"/>
      <c r="FZ1045" s="56"/>
      <c r="GA1045" s="56"/>
      <c r="GB1045" s="56"/>
      <c r="GC1045" s="56"/>
      <c r="GD1045" s="56"/>
      <c r="GE1045" s="56"/>
      <c r="GF1045" s="56"/>
      <c r="GG1045" s="56"/>
      <c r="GH1045" s="56"/>
      <c r="GI1045" s="56"/>
      <c r="GJ1045" s="56"/>
      <c r="GK1045" s="56"/>
      <c r="GL1045" s="56"/>
      <c r="GM1045" s="56"/>
      <c r="GN1045" s="56"/>
      <c r="GO1045" s="56"/>
      <c r="GP1045" s="56"/>
      <c r="GQ1045" s="56"/>
      <c r="GR1045" s="56"/>
      <c r="GS1045" s="56"/>
      <c r="GT1045" s="56"/>
      <c r="GU1045" s="56"/>
      <c r="GV1045" s="56"/>
      <c r="GW1045" s="56"/>
      <c r="GX1045" s="56"/>
      <c r="GY1045" s="56"/>
      <c r="GZ1045" s="56"/>
      <c r="HA1045" s="56"/>
      <c r="HB1045" s="56"/>
      <c r="HC1045" s="56"/>
      <c r="HD1045" s="56"/>
      <c r="HE1045" s="56"/>
      <c r="HF1045" s="56"/>
      <c r="HG1045" s="56"/>
      <c r="HH1045" s="56"/>
      <c r="HI1045" s="56"/>
      <c r="HJ1045" s="56"/>
      <c r="HK1045" s="56"/>
      <c r="HL1045" s="56"/>
      <c r="HM1045" s="56"/>
      <c r="HN1045" s="56"/>
      <c r="HO1045" s="56"/>
      <c r="HP1045" s="56"/>
      <c r="HQ1045" s="56"/>
      <c r="HR1045" s="56"/>
      <c r="HS1045" s="56"/>
      <c r="HT1045" s="56"/>
      <c r="HU1045" s="56"/>
      <c r="HV1045" s="56"/>
      <c r="HW1045" s="56"/>
      <c r="HX1045" s="56"/>
      <c r="HY1045" s="56"/>
      <c r="HZ1045" s="56"/>
      <c r="IA1045" s="56"/>
      <c r="IB1045" s="56"/>
      <c r="IC1045" s="56"/>
      <c r="ID1045" s="56"/>
      <c r="IE1045" s="56"/>
      <c r="IF1045" s="56"/>
      <c r="IG1045" s="56"/>
      <c r="IH1045" s="56"/>
      <c r="II1045" s="56"/>
    </row>
    <row r="1046" spans="3:243" x14ac:dyDescent="0.25">
      <c r="C1046" s="56"/>
      <c r="D1046" s="56"/>
      <c r="E1046" s="56"/>
      <c r="F1046" s="354"/>
      <c r="G1046" s="354"/>
      <c r="H1046" s="56"/>
      <c r="I1046" s="56"/>
      <c r="J1046" s="56"/>
      <c r="K1046" s="56"/>
      <c r="L1046" s="56"/>
      <c r="M1046" s="598"/>
      <c r="N1046" s="56"/>
      <c r="O1046" s="56"/>
      <c r="AW1046" s="56"/>
      <c r="AX1046" s="56"/>
      <c r="AY1046" s="56"/>
      <c r="AZ1046" s="56"/>
      <c r="BA1046" s="56"/>
      <c r="BB1046" s="56"/>
      <c r="BC1046" s="56"/>
      <c r="BD1046" s="56"/>
      <c r="BE1046" s="56"/>
      <c r="BF1046" s="56"/>
      <c r="BG1046" s="56"/>
      <c r="BH1046" s="56"/>
      <c r="BI1046" s="56"/>
      <c r="BJ1046" s="56"/>
      <c r="BK1046" s="56"/>
      <c r="BL1046" s="56"/>
      <c r="BM1046" s="56"/>
      <c r="BN1046" s="56"/>
      <c r="BO1046" s="56"/>
      <c r="BP1046" s="56"/>
      <c r="BQ1046" s="56"/>
      <c r="BR1046" s="56"/>
      <c r="BS1046" s="56"/>
      <c r="BT1046" s="56"/>
      <c r="BU1046" s="56"/>
      <c r="BV1046" s="56"/>
      <c r="BW1046" s="56"/>
      <c r="BX1046" s="56"/>
      <c r="BY1046" s="56"/>
      <c r="BZ1046" s="56"/>
      <c r="CA1046" s="56"/>
      <c r="CB1046" s="56"/>
      <c r="CC1046" s="56"/>
      <c r="CD1046" s="56"/>
      <c r="CE1046" s="56"/>
      <c r="CF1046" s="56"/>
      <c r="CG1046" s="56"/>
      <c r="CH1046" s="56"/>
      <c r="CI1046" s="56"/>
      <c r="CJ1046" s="56"/>
      <c r="CK1046" s="56"/>
      <c r="CL1046" s="56"/>
      <c r="CM1046" s="56"/>
      <c r="CN1046" s="56"/>
      <c r="CO1046" s="56"/>
      <c r="CP1046" s="56"/>
      <c r="CQ1046" s="56"/>
      <c r="CR1046" s="56"/>
      <c r="CS1046" s="56"/>
      <c r="CT1046" s="56"/>
      <c r="CU1046" s="56"/>
      <c r="CV1046" s="56"/>
      <c r="CW1046" s="56"/>
      <c r="CX1046" s="56"/>
      <c r="CY1046" s="56"/>
      <c r="CZ1046" s="56"/>
      <c r="DA1046" s="56"/>
      <c r="DB1046" s="56"/>
      <c r="DC1046" s="56"/>
      <c r="DD1046" s="56"/>
      <c r="DE1046" s="56"/>
      <c r="DF1046" s="56"/>
      <c r="DG1046" s="56"/>
      <c r="DH1046" s="56"/>
      <c r="DI1046" s="56"/>
      <c r="DJ1046" s="56"/>
      <c r="DK1046" s="56"/>
      <c r="DL1046" s="56"/>
      <c r="DM1046" s="56"/>
      <c r="DN1046" s="56"/>
      <c r="DO1046" s="56"/>
      <c r="DP1046" s="56"/>
      <c r="DQ1046" s="56"/>
      <c r="DR1046" s="56"/>
      <c r="DS1046" s="56"/>
      <c r="DT1046" s="56"/>
      <c r="DU1046" s="56"/>
      <c r="DV1046" s="56"/>
      <c r="DW1046" s="56"/>
      <c r="DX1046" s="56"/>
      <c r="DY1046" s="56"/>
      <c r="DZ1046" s="56"/>
      <c r="EA1046" s="56"/>
      <c r="EB1046" s="56"/>
      <c r="EC1046" s="56"/>
      <c r="ED1046" s="56"/>
      <c r="EE1046" s="56"/>
      <c r="EF1046" s="56"/>
      <c r="EG1046" s="56"/>
      <c r="EH1046" s="56"/>
      <c r="EI1046" s="56"/>
      <c r="EJ1046" s="56"/>
      <c r="EK1046" s="56"/>
      <c r="EL1046" s="56"/>
      <c r="EM1046" s="56"/>
      <c r="EN1046" s="56"/>
      <c r="EO1046" s="56"/>
      <c r="EP1046" s="56"/>
      <c r="EQ1046" s="56"/>
      <c r="ER1046" s="56"/>
      <c r="ES1046" s="56"/>
      <c r="ET1046" s="56"/>
      <c r="EU1046" s="56"/>
      <c r="EV1046" s="56"/>
      <c r="EW1046" s="56"/>
      <c r="EX1046" s="56"/>
      <c r="EY1046" s="56"/>
      <c r="EZ1046" s="56"/>
      <c r="FA1046" s="56"/>
      <c r="FB1046" s="56"/>
      <c r="FC1046" s="56"/>
      <c r="FD1046" s="56"/>
      <c r="FE1046" s="56"/>
      <c r="FF1046" s="56"/>
      <c r="FG1046" s="56"/>
      <c r="FH1046" s="56"/>
      <c r="FI1046" s="56"/>
      <c r="FJ1046" s="56"/>
      <c r="FK1046" s="56"/>
      <c r="FL1046" s="56"/>
      <c r="FM1046" s="56"/>
      <c r="FN1046" s="56"/>
      <c r="FO1046" s="56"/>
      <c r="FP1046" s="56"/>
      <c r="FQ1046" s="56"/>
      <c r="FR1046" s="56"/>
      <c r="FS1046" s="56"/>
      <c r="FT1046" s="56"/>
      <c r="FU1046" s="56"/>
      <c r="FV1046" s="56"/>
      <c r="FW1046" s="56"/>
      <c r="FX1046" s="56"/>
      <c r="FY1046" s="56"/>
      <c r="FZ1046" s="56"/>
      <c r="GA1046" s="56"/>
      <c r="GB1046" s="56"/>
      <c r="GC1046" s="56"/>
      <c r="GD1046" s="56"/>
      <c r="GE1046" s="56"/>
      <c r="GF1046" s="56"/>
      <c r="GG1046" s="56"/>
      <c r="GH1046" s="56"/>
      <c r="GI1046" s="56"/>
      <c r="GJ1046" s="56"/>
      <c r="GK1046" s="56"/>
      <c r="GL1046" s="56"/>
      <c r="GM1046" s="56"/>
      <c r="GN1046" s="56"/>
      <c r="GO1046" s="56"/>
      <c r="GP1046" s="56"/>
      <c r="GQ1046" s="56"/>
      <c r="GR1046" s="56"/>
      <c r="GS1046" s="56"/>
      <c r="GT1046" s="56"/>
      <c r="GU1046" s="56"/>
      <c r="GV1046" s="56"/>
      <c r="GW1046" s="56"/>
      <c r="GX1046" s="56"/>
      <c r="GY1046" s="56"/>
      <c r="GZ1046" s="56"/>
      <c r="HA1046" s="56"/>
      <c r="HB1046" s="56"/>
      <c r="HC1046" s="56"/>
      <c r="HD1046" s="56"/>
      <c r="HE1046" s="56"/>
      <c r="HF1046" s="56"/>
      <c r="HG1046" s="56"/>
      <c r="HH1046" s="56"/>
      <c r="HI1046" s="56"/>
      <c r="HJ1046" s="56"/>
      <c r="HK1046" s="56"/>
      <c r="HL1046" s="56"/>
      <c r="HM1046" s="56"/>
      <c r="HN1046" s="56"/>
      <c r="HO1046" s="56"/>
      <c r="HP1046" s="56"/>
      <c r="HQ1046" s="56"/>
      <c r="HR1046" s="56"/>
      <c r="HS1046" s="56"/>
      <c r="HT1046" s="56"/>
      <c r="HU1046" s="56"/>
      <c r="HV1046" s="56"/>
      <c r="HW1046" s="56"/>
      <c r="HX1046" s="56"/>
      <c r="HY1046" s="56"/>
      <c r="HZ1046" s="56"/>
      <c r="IA1046" s="56"/>
      <c r="IB1046" s="56"/>
      <c r="IC1046" s="56"/>
      <c r="ID1046" s="56"/>
      <c r="IE1046" s="56"/>
      <c r="IF1046" s="56"/>
      <c r="IG1046" s="56"/>
      <c r="IH1046" s="56"/>
      <c r="II1046" s="56"/>
    </row>
    <row r="1047" spans="3:243" x14ac:dyDescent="0.25">
      <c r="C1047" s="56"/>
      <c r="D1047" s="56"/>
      <c r="E1047" s="56"/>
      <c r="F1047" s="354"/>
      <c r="G1047" s="354"/>
      <c r="H1047" s="56"/>
      <c r="I1047" s="56"/>
      <c r="J1047" s="56"/>
      <c r="K1047" s="56"/>
      <c r="L1047" s="56"/>
      <c r="M1047" s="598"/>
      <c r="N1047" s="56"/>
      <c r="O1047" s="56"/>
      <c r="AW1047" s="56"/>
      <c r="AX1047" s="56"/>
      <c r="AY1047" s="56"/>
      <c r="AZ1047" s="56"/>
      <c r="BA1047" s="56"/>
      <c r="BB1047" s="56"/>
      <c r="BC1047" s="56"/>
      <c r="BD1047" s="56"/>
      <c r="BE1047" s="56"/>
      <c r="BF1047" s="56"/>
      <c r="BG1047" s="56"/>
      <c r="BH1047" s="56"/>
      <c r="BI1047" s="56"/>
      <c r="BJ1047" s="56"/>
      <c r="BK1047" s="56"/>
      <c r="BL1047" s="56"/>
      <c r="BM1047" s="56"/>
      <c r="BN1047" s="56"/>
      <c r="BO1047" s="56"/>
      <c r="BP1047" s="56"/>
      <c r="BQ1047" s="56"/>
      <c r="BR1047" s="56"/>
      <c r="BS1047" s="56"/>
      <c r="BT1047" s="56"/>
      <c r="BU1047" s="56"/>
      <c r="BV1047" s="56"/>
      <c r="BW1047" s="56"/>
      <c r="BX1047" s="56"/>
      <c r="BY1047" s="56"/>
      <c r="BZ1047" s="56"/>
      <c r="CA1047" s="56"/>
      <c r="CB1047" s="56"/>
      <c r="CC1047" s="56"/>
      <c r="CD1047" s="56"/>
      <c r="CE1047" s="56"/>
      <c r="CF1047" s="56"/>
      <c r="CG1047" s="56"/>
      <c r="CH1047" s="56"/>
      <c r="CI1047" s="56"/>
      <c r="CJ1047" s="56"/>
      <c r="CK1047" s="56"/>
      <c r="CL1047" s="56"/>
      <c r="CM1047" s="56"/>
      <c r="CN1047" s="56"/>
      <c r="CO1047" s="56"/>
      <c r="CP1047" s="56"/>
      <c r="CQ1047" s="56"/>
      <c r="CR1047" s="56"/>
      <c r="CS1047" s="56"/>
      <c r="CT1047" s="56"/>
      <c r="CU1047" s="56"/>
      <c r="CV1047" s="56"/>
      <c r="CW1047" s="56"/>
      <c r="CX1047" s="56"/>
      <c r="CY1047" s="56"/>
      <c r="CZ1047" s="56"/>
      <c r="DA1047" s="56"/>
      <c r="DB1047" s="56"/>
      <c r="DC1047" s="56"/>
      <c r="DD1047" s="56"/>
      <c r="DE1047" s="56"/>
      <c r="DF1047" s="56"/>
      <c r="DG1047" s="56"/>
      <c r="DH1047" s="56"/>
      <c r="DI1047" s="56"/>
      <c r="DJ1047" s="56"/>
      <c r="DK1047" s="56"/>
      <c r="DL1047" s="56"/>
      <c r="DM1047" s="56"/>
      <c r="DN1047" s="56"/>
      <c r="DO1047" s="56"/>
      <c r="DP1047" s="56"/>
      <c r="DQ1047" s="56"/>
      <c r="DR1047" s="56"/>
      <c r="DS1047" s="56"/>
      <c r="DT1047" s="56"/>
      <c r="DU1047" s="56"/>
      <c r="DV1047" s="56"/>
      <c r="DW1047" s="56"/>
      <c r="DX1047" s="56"/>
      <c r="DY1047" s="56"/>
      <c r="DZ1047" s="56"/>
      <c r="EA1047" s="56"/>
      <c r="EB1047" s="56"/>
      <c r="EC1047" s="56"/>
      <c r="ED1047" s="56"/>
      <c r="EE1047" s="56"/>
      <c r="EF1047" s="56"/>
      <c r="EG1047" s="56"/>
      <c r="EH1047" s="56"/>
      <c r="EI1047" s="56"/>
      <c r="EJ1047" s="56"/>
      <c r="EK1047" s="56"/>
      <c r="EL1047" s="56"/>
      <c r="EM1047" s="56"/>
      <c r="EN1047" s="56"/>
      <c r="EO1047" s="56"/>
      <c r="EP1047" s="56"/>
      <c r="EQ1047" s="56"/>
      <c r="ER1047" s="56"/>
      <c r="ES1047" s="56"/>
      <c r="ET1047" s="56"/>
      <c r="EU1047" s="56"/>
      <c r="EV1047" s="56"/>
      <c r="EW1047" s="56"/>
      <c r="EX1047" s="56"/>
      <c r="EY1047" s="56"/>
      <c r="EZ1047" s="56"/>
      <c r="FA1047" s="56"/>
      <c r="FB1047" s="56"/>
      <c r="FC1047" s="56"/>
      <c r="FD1047" s="56"/>
      <c r="FE1047" s="56"/>
      <c r="FF1047" s="56"/>
      <c r="FG1047" s="56"/>
      <c r="FH1047" s="56"/>
      <c r="FI1047" s="56"/>
      <c r="FJ1047" s="56"/>
      <c r="FK1047" s="56"/>
      <c r="FL1047" s="56"/>
      <c r="FM1047" s="56"/>
      <c r="FN1047" s="56"/>
      <c r="FO1047" s="56"/>
      <c r="FP1047" s="56"/>
      <c r="FQ1047" s="56"/>
      <c r="FR1047" s="56"/>
      <c r="FS1047" s="56"/>
      <c r="FT1047" s="56"/>
      <c r="FU1047" s="56"/>
      <c r="FV1047" s="56"/>
      <c r="FW1047" s="56"/>
      <c r="FX1047" s="56"/>
      <c r="FY1047" s="56"/>
      <c r="FZ1047" s="56"/>
      <c r="GA1047" s="56"/>
      <c r="GB1047" s="56"/>
      <c r="GC1047" s="56"/>
      <c r="GD1047" s="56"/>
      <c r="GE1047" s="56"/>
      <c r="GF1047" s="56"/>
      <c r="GG1047" s="56"/>
      <c r="GH1047" s="56"/>
      <c r="GI1047" s="56"/>
      <c r="GJ1047" s="56"/>
      <c r="GK1047" s="56"/>
      <c r="GL1047" s="56"/>
      <c r="GM1047" s="56"/>
      <c r="GN1047" s="56"/>
      <c r="GO1047" s="56"/>
      <c r="GP1047" s="56"/>
      <c r="GQ1047" s="56"/>
      <c r="GR1047" s="56"/>
      <c r="GS1047" s="56"/>
      <c r="GT1047" s="56"/>
      <c r="GU1047" s="56"/>
      <c r="GV1047" s="56"/>
      <c r="GW1047" s="56"/>
      <c r="GX1047" s="56"/>
      <c r="GY1047" s="56"/>
      <c r="GZ1047" s="56"/>
      <c r="HA1047" s="56"/>
      <c r="HB1047" s="56"/>
      <c r="HC1047" s="56"/>
      <c r="HD1047" s="56"/>
      <c r="HE1047" s="56"/>
      <c r="HF1047" s="56"/>
      <c r="HG1047" s="56"/>
      <c r="HH1047" s="56"/>
      <c r="HI1047" s="56"/>
      <c r="HJ1047" s="56"/>
      <c r="HK1047" s="56"/>
      <c r="HL1047" s="56"/>
      <c r="HM1047" s="56"/>
      <c r="HN1047" s="56"/>
      <c r="HO1047" s="56"/>
      <c r="HP1047" s="56"/>
      <c r="HQ1047" s="56"/>
      <c r="HR1047" s="56"/>
      <c r="HS1047" s="56"/>
      <c r="HT1047" s="56"/>
      <c r="HU1047" s="56"/>
      <c r="HV1047" s="56"/>
      <c r="HW1047" s="56"/>
      <c r="HX1047" s="56"/>
      <c r="HY1047" s="56"/>
      <c r="HZ1047" s="56"/>
      <c r="IA1047" s="56"/>
      <c r="IB1047" s="56"/>
      <c r="IC1047" s="56"/>
      <c r="ID1047" s="56"/>
      <c r="IE1047" s="56"/>
      <c r="IF1047" s="56"/>
      <c r="IG1047" s="56"/>
      <c r="IH1047" s="56"/>
      <c r="II1047" s="56"/>
    </row>
    <row r="1048" spans="3:243" x14ac:dyDescent="0.25">
      <c r="C1048" s="56"/>
      <c r="D1048" s="56"/>
      <c r="E1048" s="56"/>
      <c r="F1048" s="354"/>
      <c r="G1048" s="354"/>
      <c r="H1048" s="56"/>
      <c r="I1048" s="56"/>
      <c r="J1048" s="56"/>
      <c r="K1048" s="56"/>
      <c r="L1048" s="56"/>
      <c r="M1048" s="598"/>
      <c r="N1048" s="56"/>
      <c r="O1048" s="56"/>
      <c r="AW1048" s="56"/>
      <c r="AX1048" s="56"/>
      <c r="AY1048" s="56"/>
      <c r="AZ1048" s="56"/>
      <c r="BA1048" s="56"/>
      <c r="BB1048" s="56"/>
      <c r="BC1048" s="56"/>
      <c r="BD1048" s="56"/>
      <c r="BE1048" s="56"/>
      <c r="BF1048" s="56"/>
      <c r="BG1048" s="56"/>
      <c r="BH1048" s="56"/>
      <c r="BI1048" s="56"/>
      <c r="BJ1048" s="56"/>
      <c r="BK1048" s="56"/>
      <c r="BL1048" s="56"/>
      <c r="BM1048" s="56"/>
      <c r="BN1048" s="56"/>
      <c r="BO1048" s="56"/>
      <c r="BP1048" s="56"/>
      <c r="BQ1048" s="56"/>
      <c r="BR1048" s="56"/>
      <c r="BS1048" s="56"/>
      <c r="BT1048" s="56"/>
      <c r="BU1048" s="56"/>
      <c r="BV1048" s="56"/>
      <c r="BW1048" s="56"/>
      <c r="BX1048" s="56"/>
      <c r="BY1048" s="56"/>
      <c r="BZ1048" s="56"/>
      <c r="CA1048" s="56"/>
      <c r="CB1048" s="56"/>
      <c r="CC1048" s="56"/>
      <c r="CD1048" s="56"/>
      <c r="CE1048" s="56"/>
      <c r="CF1048" s="56"/>
      <c r="CG1048" s="56"/>
      <c r="CH1048" s="56"/>
      <c r="CI1048" s="56"/>
      <c r="CJ1048" s="56"/>
      <c r="CK1048" s="56"/>
      <c r="CL1048" s="56"/>
      <c r="CM1048" s="56"/>
      <c r="CN1048" s="56"/>
      <c r="CO1048" s="56"/>
      <c r="CP1048" s="56"/>
      <c r="CQ1048" s="56"/>
      <c r="CR1048" s="56"/>
      <c r="CS1048" s="56"/>
      <c r="CT1048" s="56"/>
      <c r="CU1048" s="56"/>
      <c r="CV1048" s="56"/>
      <c r="CW1048" s="56"/>
      <c r="CX1048" s="56"/>
      <c r="CY1048" s="56"/>
      <c r="CZ1048" s="56"/>
      <c r="DA1048" s="56"/>
      <c r="DB1048" s="56"/>
      <c r="DC1048" s="56"/>
      <c r="DD1048" s="56"/>
      <c r="DE1048" s="56"/>
      <c r="DF1048" s="56"/>
      <c r="DG1048" s="56"/>
      <c r="DH1048" s="56"/>
      <c r="DI1048" s="56"/>
      <c r="DJ1048" s="56"/>
      <c r="DK1048" s="56"/>
      <c r="DL1048" s="56"/>
      <c r="DM1048" s="56"/>
      <c r="DN1048" s="56"/>
      <c r="DO1048" s="56"/>
      <c r="DP1048" s="56"/>
      <c r="DQ1048" s="56"/>
      <c r="DR1048" s="56"/>
      <c r="DS1048" s="56"/>
      <c r="DT1048" s="56"/>
      <c r="DU1048" s="56"/>
      <c r="DV1048" s="56"/>
      <c r="DW1048" s="56"/>
      <c r="DX1048" s="56"/>
      <c r="DY1048" s="56"/>
      <c r="DZ1048" s="56"/>
      <c r="EA1048" s="56"/>
      <c r="EB1048" s="56"/>
      <c r="EC1048" s="56"/>
      <c r="ED1048" s="56"/>
      <c r="EE1048" s="56"/>
      <c r="EF1048" s="56"/>
      <c r="EG1048" s="56"/>
      <c r="EH1048" s="56"/>
      <c r="EI1048" s="56"/>
      <c r="EJ1048" s="56"/>
      <c r="EK1048" s="56"/>
      <c r="EL1048" s="56"/>
      <c r="EM1048" s="56"/>
      <c r="EN1048" s="56"/>
      <c r="EO1048" s="56"/>
      <c r="EP1048" s="56"/>
      <c r="EQ1048" s="56"/>
      <c r="ER1048" s="56"/>
      <c r="ES1048" s="56"/>
      <c r="ET1048" s="56"/>
      <c r="EU1048" s="56"/>
      <c r="EV1048" s="56"/>
      <c r="EW1048" s="56"/>
      <c r="EX1048" s="56"/>
      <c r="EY1048" s="56"/>
      <c r="EZ1048" s="56"/>
      <c r="FA1048" s="56"/>
      <c r="FB1048" s="56"/>
      <c r="FC1048" s="56"/>
      <c r="FD1048" s="56"/>
      <c r="FE1048" s="56"/>
      <c r="FF1048" s="56"/>
      <c r="FG1048" s="56"/>
      <c r="FH1048" s="56"/>
      <c r="FI1048" s="56"/>
      <c r="FJ1048" s="56"/>
      <c r="FK1048" s="56"/>
      <c r="FL1048" s="56"/>
      <c r="FM1048" s="56"/>
      <c r="FN1048" s="56"/>
      <c r="FO1048" s="56"/>
      <c r="FP1048" s="56"/>
      <c r="FQ1048" s="56"/>
      <c r="FR1048" s="56"/>
      <c r="FS1048" s="56"/>
      <c r="FT1048" s="56"/>
      <c r="FU1048" s="56"/>
      <c r="FV1048" s="56"/>
      <c r="FW1048" s="56"/>
      <c r="FX1048" s="56"/>
      <c r="FY1048" s="56"/>
      <c r="FZ1048" s="56"/>
      <c r="GA1048" s="56"/>
      <c r="GB1048" s="56"/>
      <c r="GC1048" s="56"/>
      <c r="GD1048" s="56"/>
      <c r="GE1048" s="56"/>
      <c r="GF1048" s="56"/>
      <c r="GG1048" s="56"/>
      <c r="GH1048" s="56"/>
      <c r="GI1048" s="56"/>
      <c r="GJ1048" s="56"/>
      <c r="GK1048" s="56"/>
      <c r="GL1048" s="56"/>
      <c r="GM1048" s="56"/>
      <c r="GN1048" s="56"/>
      <c r="GO1048" s="56"/>
      <c r="GP1048" s="56"/>
      <c r="GQ1048" s="56"/>
      <c r="GR1048" s="56"/>
      <c r="GS1048" s="56"/>
      <c r="GT1048" s="56"/>
      <c r="GU1048" s="56"/>
      <c r="GV1048" s="56"/>
      <c r="GW1048" s="56"/>
      <c r="GX1048" s="56"/>
      <c r="GY1048" s="56"/>
      <c r="GZ1048" s="56"/>
      <c r="HA1048" s="56"/>
      <c r="HB1048" s="56"/>
      <c r="HC1048" s="56"/>
      <c r="HD1048" s="56"/>
      <c r="HE1048" s="56"/>
      <c r="HF1048" s="56"/>
      <c r="HG1048" s="56"/>
      <c r="HH1048" s="56"/>
      <c r="HI1048" s="56"/>
      <c r="HJ1048" s="56"/>
      <c r="HK1048" s="56"/>
      <c r="HL1048" s="56"/>
      <c r="HM1048" s="56"/>
      <c r="HN1048" s="56"/>
      <c r="HO1048" s="56"/>
      <c r="HP1048" s="56"/>
      <c r="HQ1048" s="56"/>
      <c r="HR1048" s="56"/>
      <c r="HS1048" s="56"/>
      <c r="HT1048" s="56"/>
      <c r="HU1048" s="56"/>
      <c r="HV1048" s="56"/>
      <c r="HW1048" s="56"/>
      <c r="HX1048" s="56"/>
      <c r="HY1048" s="56"/>
      <c r="HZ1048" s="56"/>
      <c r="IA1048" s="56"/>
      <c r="IB1048" s="56"/>
      <c r="IC1048" s="56"/>
      <c r="ID1048" s="56"/>
      <c r="IE1048" s="56"/>
      <c r="IF1048" s="56"/>
      <c r="IG1048" s="56"/>
      <c r="IH1048" s="56"/>
      <c r="II1048" s="56"/>
    </row>
    <row r="1049" spans="3:243" x14ac:dyDescent="0.25">
      <c r="C1049" s="56"/>
      <c r="D1049" s="56"/>
      <c r="E1049" s="56"/>
      <c r="F1049" s="354"/>
      <c r="G1049" s="354"/>
      <c r="H1049" s="56"/>
      <c r="I1049" s="56"/>
      <c r="J1049" s="56"/>
      <c r="K1049" s="56"/>
      <c r="L1049" s="56"/>
      <c r="M1049" s="598"/>
      <c r="N1049" s="56"/>
      <c r="O1049" s="56"/>
      <c r="AW1049" s="56"/>
      <c r="AX1049" s="56"/>
      <c r="AY1049" s="56"/>
      <c r="AZ1049" s="56"/>
      <c r="BA1049" s="56"/>
      <c r="BB1049" s="56"/>
      <c r="BC1049" s="56"/>
      <c r="BD1049" s="56"/>
      <c r="BE1049" s="56"/>
      <c r="BF1049" s="56"/>
      <c r="BG1049" s="56"/>
      <c r="BH1049" s="56"/>
      <c r="BI1049" s="56"/>
      <c r="BJ1049" s="56"/>
      <c r="BK1049" s="56"/>
      <c r="BL1049" s="56"/>
      <c r="BM1049" s="56"/>
      <c r="BN1049" s="56"/>
      <c r="BO1049" s="56"/>
      <c r="BP1049" s="56"/>
      <c r="BQ1049" s="56"/>
      <c r="BR1049" s="56"/>
      <c r="BS1049" s="56"/>
      <c r="BT1049" s="56"/>
      <c r="BU1049" s="56"/>
      <c r="BV1049" s="56"/>
      <c r="BW1049" s="56"/>
      <c r="BX1049" s="56"/>
      <c r="BY1049" s="56"/>
      <c r="BZ1049" s="56"/>
      <c r="CA1049" s="56"/>
      <c r="CB1049" s="56"/>
      <c r="CC1049" s="56"/>
      <c r="CD1049" s="56"/>
      <c r="CE1049" s="56"/>
      <c r="CF1049" s="56"/>
      <c r="CG1049" s="56"/>
      <c r="CH1049" s="56"/>
      <c r="CI1049" s="56"/>
      <c r="CJ1049" s="56"/>
      <c r="CK1049" s="56"/>
      <c r="CL1049" s="56"/>
      <c r="CM1049" s="56"/>
      <c r="CN1049" s="56"/>
      <c r="CO1049" s="56"/>
      <c r="CP1049" s="56"/>
      <c r="CQ1049" s="56"/>
      <c r="CR1049" s="56"/>
      <c r="CS1049" s="56"/>
      <c r="CT1049" s="56"/>
      <c r="CU1049" s="56"/>
      <c r="CV1049" s="56"/>
      <c r="CW1049" s="56"/>
      <c r="CX1049" s="56"/>
      <c r="CY1049" s="56"/>
      <c r="CZ1049" s="56"/>
      <c r="DA1049" s="56"/>
      <c r="DB1049" s="56"/>
      <c r="DC1049" s="56"/>
      <c r="DD1049" s="56"/>
      <c r="DE1049" s="56"/>
      <c r="DF1049" s="56"/>
      <c r="DG1049" s="56"/>
      <c r="DH1049" s="56"/>
      <c r="DI1049" s="56"/>
      <c r="DJ1049" s="56"/>
      <c r="DK1049" s="56"/>
      <c r="DL1049" s="56"/>
      <c r="DM1049" s="56"/>
      <c r="DN1049" s="56"/>
      <c r="DO1049" s="56"/>
      <c r="DP1049" s="56"/>
      <c r="DQ1049" s="56"/>
      <c r="DR1049" s="56"/>
      <c r="DS1049" s="56"/>
      <c r="DT1049" s="56"/>
      <c r="DU1049" s="56"/>
      <c r="DV1049" s="56"/>
      <c r="DW1049" s="56"/>
      <c r="DX1049" s="56"/>
      <c r="DY1049" s="56"/>
      <c r="DZ1049" s="56"/>
      <c r="EA1049" s="56"/>
      <c r="EB1049" s="56"/>
      <c r="EC1049" s="56"/>
      <c r="ED1049" s="56"/>
      <c r="EE1049" s="56"/>
      <c r="EF1049" s="56"/>
      <c r="EG1049" s="56"/>
      <c r="EH1049" s="56"/>
      <c r="EI1049" s="56"/>
      <c r="EJ1049" s="56"/>
      <c r="EK1049" s="56"/>
      <c r="EL1049" s="56"/>
      <c r="EM1049" s="56"/>
      <c r="EN1049" s="56"/>
      <c r="EO1049" s="56"/>
      <c r="EP1049" s="56"/>
      <c r="EQ1049" s="56"/>
      <c r="ER1049" s="56"/>
      <c r="ES1049" s="56"/>
      <c r="ET1049" s="56"/>
      <c r="EU1049" s="56"/>
      <c r="EV1049" s="56"/>
      <c r="EW1049" s="56"/>
      <c r="EX1049" s="56"/>
      <c r="EY1049" s="56"/>
      <c r="EZ1049" s="56"/>
      <c r="FA1049" s="56"/>
      <c r="FB1049" s="56"/>
      <c r="FC1049" s="56"/>
      <c r="FD1049" s="56"/>
      <c r="FE1049" s="56"/>
      <c r="FF1049" s="56"/>
      <c r="FG1049" s="56"/>
      <c r="FH1049" s="56"/>
      <c r="FI1049" s="56"/>
      <c r="FJ1049" s="56"/>
      <c r="FK1049" s="56"/>
      <c r="FL1049" s="56"/>
      <c r="FM1049" s="56"/>
      <c r="FN1049" s="56"/>
      <c r="FO1049" s="56"/>
      <c r="FP1049" s="56"/>
      <c r="FQ1049" s="56"/>
      <c r="FR1049" s="56"/>
      <c r="FS1049" s="56"/>
      <c r="FT1049" s="56"/>
      <c r="FU1049" s="56"/>
      <c r="FV1049" s="56"/>
      <c r="FW1049" s="56"/>
      <c r="FX1049" s="56"/>
      <c r="FY1049" s="56"/>
      <c r="FZ1049" s="56"/>
      <c r="GA1049" s="56"/>
      <c r="GB1049" s="56"/>
      <c r="GC1049" s="56"/>
      <c r="GD1049" s="56"/>
      <c r="GE1049" s="56"/>
      <c r="GF1049" s="56"/>
      <c r="GG1049" s="56"/>
      <c r="GH1049" s="56"/>
      <c r="GI1049" s="56"/>
      <c r="GJ1049" s="56"/>
      <c r="GK1049" s="56"/>
      <c r="GL1049" s="56"/>
      <c r="GM1049" s="56"/>
      <c r="GN1049" s="56"/>
      <c r="GO1049" s="56"/>
      <c r="GP1049" s="56"/>
      <c r="GQ1049" s="56"/>
      <c r="GR1049" s="56"/>
      <c r="GS1049" s="56"/>
      <c r="GT1049" s="56"/>
      <c r="GU1049" s="56"/>
      <c r="GV1049" s="56"/>
      <c r="GW1049" s="56"/>
      <c r="GX1049" s="56"/>
      <c r="GY1049" s="56"/>
      <c r="GZ1049" s="56"/>
      <c r="HA1049" s="56"/>
      <c r="HB1049" s="56"/>
      <c r="HC1049" s="56"/>
      <c r="HD1049" s="56"/>
      <c r="HE1049" s="56"/>
      <c r="HF1049" s="56"/>
      <c r="HG1049" s="56"/>
      <c r="HH1049" s="56"/>
      <c r="HI1049" s="56"/>
      <c r="HJ1049" s="56"/>
      <c r="HK1049" s="56"/>
      <c r="HL1049" s="56"/>
      <c r="HM1049" s="56"/>
      <c r="HN1049" s="56"/>
      <c r="HO1049" s="56"/>
      <c r="HP1049" s="56"/>
      <c r="HQ1049" s="56"/>
      <c r="HR1049" s="56"/>
      <c r="HS1049" s="56"/>
      <c r="HT1049" s="56"/>
      <c r="HU1049" s="56"/>
      <c r="HV1049" s="56"/>
      <c r="HW1049" s="56"/>
      <c r="HX1049" s="56"/>
      <c r="HY1049" s="56"/>
      <c r="HZ1049" s="56"/>
      <c r="IA1049" s="56"/>
      <c r="IB1049" s="56"/>
      <c r="IC1049" s="56"/>
      <c r="ID1049" s="56"/>
      <c r="IE1049" s="56"/>
      <c r="IF1049" s="56"/>
      <c r="IG1049" s="56"/>
      <c r="IH1049" s="56"/>
      <c r="II1049" s="56"/>
    </row>
    <row r="1050" spans="3:243" x14ac:dyDescent="0.25">
      <c r="C1050" s="56"/>
      <c r="D1050" s="56"/>
      <c r="E1050" s="56"/>
      <c r="F1050" s="354"/>
      <c r="G1050" s="354"/>
      <c r="H1050" s="56"/>
      <c r="I1050" s="56"/>
      <c r="J1050" s="56"/>
      <c r="K1050" s="56"/>
      <c r="L1050" s="56"/>
      <c r="M1050" s="598"/>
      <c r="N1050" s="56"/>
      <c r="O1050" s="56"/>
      <c r="AW1050" s="56"/>
      <c r="AX1050" s="56"/>
      <c r="AY1050" s="56"/>
      <c r="AZ1050" s="56"/>
      <c r="BA1050" s="56"/>
      <c r="BB1050" s="56"/>
      <c r="BC1050" s="56"/>
      <c r="BD1050" s="56"/>
      <c r="BE1050" s="56"/>
      <c r="BF1050" s="56"/>
      <c r="BG1050" s="56"/>
      <c r="BH1050" s="56"/>
      <c r="BI1050" s="56"/>
      <c r="BJ1050" s="56"/>
      <c r="BK1050" s="56"/>
      <c r="BL1050" s="56"/>
      <c r="BM1050" s="56"/>
      <c r="BN1050" s="56"/>
      <c r="BO1050" s="56"/>
      <c r="BP1050" s="56"/>
      <c r="BQ1050" s="56"/>
      <c r="BR1050" s="56"/>
      <c r="BS1050" s="56"/>
      <c r="BT1050" s="56"/>
      <c r="BU1050" s="56"/>
      <c r="BV1050" s="56"/>
      <c r="BW1050" s="56"/>
      <c r="BX1050" s="56"/>
      <c r="BY1050" s="56"/>
      <c r="BZ1050" s="56"/>
      <c r="CA1050" s="56"/>
      <c r="CB1050" s="56"/>
      <c r="CC1050" s="56"/>
      <c r="CD1050" s="56"/>
      <c r="CE1050" s="56"/>
      <c r="CF1050" s="56"/>
      <c r="CG1050" s="56"/>
      <c r="CH1050" s="56"/>
      <c r="CI1050" s="56"/>
      <c r="CJ1050" s="56"/>
      <c r="CK1050" s="56"/>
      <c r="CL1050" s="56"/>
      <c r="CM1050" s="56"/>
      <c r="CN1050" s="56"/>
      <c r="CO1050" s="56"/>
      <c r="CP1050" s="56"/>
      <c r="CQ1050" s="56"/>
      <c r="CR1050" s="56"/>
      <c r="CS1050" s="56"/>
      <c r="CT1050" s="56"/>
      <c r="CU1050" s="56"/>
      <c r="CV1050" s="56"/>
      <c r="CW1050" s="56"/>
      <c r="CX1050" s="56"/>
      <c r="CY1050" s="56"/>
      <c r="CZ1050" s="56"/>
      <c r="DA1050" s="56"/>
      <c r="DB1050" s="56"/>
      <c r="DC1050" s="56"/>
      <c r="DD1050" s="56"/>
      <c r="DE1050" s="56"/>
      <c r="DF1050" s="56"/>
      <c r="DG1050" s="56"/>
      <c r="DH1050" s="56"/>
      <c r="DI1050" s="56"/>
      <c r="DJ1050" s="56"/>
      <c r="DK1050" s="56"/>
      <c r="DL1050" s="56"/>
      <c r="DM1050" s="56"/>
      <c r="DN1050" s="56"/>
      <c r="DO1050" s="56"/>
      <c r="DP1050" s="56"/>
      <c r="DQ1050" s="56"/>
      <c r="DR1050" s="56"/>
      <c r="DS1050" s="56"/>
      <c r="DT1050" s="56"/>
      <c r="DU1050" s="56"/>
      <c r="DV1050" s="56"/>
      <c r="DW1050" s="56"/>
      <c r="DX1050" s="56"/>
      <c r="DY1050" s="56"/>
      <c r="DZ1050" s="56"/>
      <c r="EA1050" s="56"/>
      <c r="EB1050" s="56"/>
      <c r="EC1050" s="56"/>
      <c r="ED1050" s="56"/>
      <c r="EE1050" s="56"/>
      <c r="EF1050" s="56"/>
      <c r="EG1050" s="56"/>
      <c r="EH1050" s="56"/>
      <c r="EI1050" s="56"/>
      <c r="EJ1050" s="56"/>
      <c r="EK1050" s="56"/>
      <c r="EL1050" s="56"/>
      <c r="EM1050" s="56"/>
      <c r="EN1050" s="56"/>
      <c r="EO1050" s="56"/>
      <c r="EP1050" s="56"/>
      <c r="EQ1050" s="56"/>
      <c r="ER1050" s="56"/>
      <c r="ES1050" s="56"/>
      <c r="ET1050" s="56"/>
      <c r="EU1050" s="56"/>
      <c r="EV1050" s="56"/>
      <c r="EW1050" s="56"/>
      <c r="EX1050" s="56"/>
      <c r="EY1050" s="56"/>
      <c r="EZ1050" s="56"/>
      <c r="FA1050" s="56"/>
      <c r="FB1050" s="56"/>
      <c r="FC1050" s="56"/>
      <c r="FD1050" s="56"/>
      <c r="FE1050" s="56"/>
      <c r="FF1050" s="56"/>
      <c r="FG1050" s="56"/>
      <c r="FH1050" s="56"/>
      <c r="FI1050" s="56"/>
      <c r="FJ1050" s="56"/>
      <c r="FK1050" s="56"/>
      <c r="FL1050" s="56"/>
      <c r="FM1050" s="56"/>
      <c r="FN1050" s="56"/>
      <c r="FO1050" s="56"/>
      <c r="FP1050" s="56"/>
      <c r="FQ1050" s="56"/>
      <c r="FR1050" s="56"/>
      <c r="FS1050" s="56"/>
      <c r="FT1050" s="56"/>
      <c r="FU1050" s="56"/>
      <c r="FV1050" s="56"/>
      <c r="FW1050" s="56"/>
      <c r="FX1050" s="56"/>
      <c r="FY1050" s="56"/>
      <c r="FZ1050" s="56"/>
      <c r="GA1050" s="56"/>
      <c r="GB1050" s="56"/>
      <c r="GC1050" s="56"/>
      <c r="GD1050" s="56"/>
      <c r="GE1050" s="56"/>
      <c r="GF1050" s="56"/>
      <c r="GG1050" s="56"/>
      <c r="GH1050" s="56"/>
      <c r="GI1050" s="56"/>
      <c r="GJ1050" s="56"/>
      <c r="GK1050" s="56"/>
      <c r="GL1050" s="56"/>
      <c r="GM1050" s="56"/>
      <c r="GN1050" s="56"/>
      <c r="GO1050" s="56"/>
      <c r="GP1050" s="56"/>
      <c r="GQ1050" s="56"/>
      <c r="GR1050" s="56"/>
      <c r="GS1050" s="56"/>
      <c r="GT1050" s="56"/>
      <c r="GU1050" s="56"/>
      <c r="GV1050" s="56"/>
      <c r="GW1050" s="56"/>
      <c r="GX1050" s="56"/>
      <c r="GY1050" s="56"/>
      <c r="GZ1050" s="56"/>
      <c r="HA1050" s="56"/>
      <c r="HB1050" s="56"/>
      <c r="HC1050" s="56"/>
      <c r="HD1050" s="56"/>
      <c r="HE1050" s="56"/>
      <c r="HF1050" s="56"/>
      <c r="HG1050" s="56"/>
      <c r="HH1050" s="56"/>
      <c r="HI1050" s="56"/>
      <c r="HJ1050" s="56"/>
      <c r="HK1050" s="56"/>
      <c r="HL1050" s="56"/>
      <c r="HM1050" s="56"/>
      <c r="HN1050" s="56"/>
      <c r="HO1050" s="56"/>
      <c r="HP1050" s="56"/>
      <c r="HQ1050" s="56"/>
      <c r="HR1050" s="56"/>
      <c r="HS1050" s="56"/>
      <c r="HT1050" s="56"/>
      <c r="HU1050" s="56"/>
      <c r="HV1050" s="56"/>
      <c r="HW1050" s="56"/>
      <c r="HX1050" s="56"/>
      <c r="HY1050" s="56"/>
      <c r="HZ1050" s="56"/>
      <c r="IA1050" s="56"/>
      <c r="IB1050" s="56"/>
      <c r="IC1050" s="56"/>
      <c r="ID1050" s="56"/>
      <c r="IE1050" s="56"/>
      <c r="IF1050" s="56"/>
      <c r="IG1050" s="56"/>
      <c r="IH1050" s="56"/>
      <c r="II1050" s="56"/>
    </row>
    <row r="1051" spans="3:243" x14ac:dyDescent="0.25">
      <c r="C1051" s="56"/>
      <c r="D1051" s="56"/>
      <c r="E1051" s="56"/>
      <c r="F1051" s="354"/>
      <c r="G1051" s="354"/>
      <c r="H1051" s="56"/>
      <c r="I1051" s="56"/>
      <c r="J1051" s="56"/>
      <c r="K1051" s="56"/>
      <c r="L1051" s="56"/>
      <c r="M1051" s="598"/>
      <c r="N1051" s="56"/>
      <c r="O1051" s="56"/>
      <c r="AW1051" s="56"/>
      <c r="AX1051" s="56"/>
      <c r="AY1051" s="56"/>
      <c r="AZ1051" s="56"/>
      <c r="BA1051" s="56"/>
      <c r="BB1051" s="56"/>
      <c r="BC1051" s="56"/>
      <c r="BD1051" s="56"/>
      <c r="BE1051" s="56"/>
      <c r="BF1051" s="56"/>
      <c r="BG1051" s="56"/>
      <c r="BH1051" s="56"/>
      <c r="BI1051" s="56"/>
      <c r="BJ1051" s="56"/>
      <c r="BK1051" s="56"/>
      <c r="BL1051" s="56"/>
      <c r="BM1051" s="56"/>
      <c r="BN1051" s="56"/>
      <c r="BO1051" s="56"/>
      <c r="BP1051" s="56"/>
      <c r="BQ1051" s="56"/>
      <c r="BR1051" s="56"/>
      <c r="BS1051" s="56"/>
      <c r="BT1051" s="56"/>
      <c r="BU1051" s="56"/>
      <c r="BV1051" s="56"/>
      <c r="BW1051" s="56"/>
      <c r="BX1051" s="56"/>
      <c r="BY1051" s="56"/>
      <c r="BZ1051" s="56"/>
      <c r="CA1051" s="56"/>
      <c r="CB1051" s="56"/>
      <c r="CC1051" s="56"/>
      <c r="CD1051" s="56"/>
      <c r="CE1051" s="56"/>
      <c r="CF1051" s="56"/>
      <c r="CG1051" s="56"/>
      <c r="CH1051" s="56"/>
      <c r="CI1051" s="56"/>
      <c r="CJ1051" s="56"/>
      <c r="CK1051" s="56"/>
      <c r="CL1051" s="56"/>
      <c r="CM1051" s="56"/>
      <c r="CN1051" s="56"/>
      <c r="CO1051" s="56"/>
      <c r="CP1051" s="56"/>
      <c r="CQ1051" s="56"/>
      <c r="CR1051" s="56"/>
      <c r="CS1051" s="56"/>
      <c r="CT1051" s="56"/>
      <c r="CU1051" s="56"/>
      <c r="CV1051" s="56"/>
      <c r="CW1051" s="56"/>
      <c r="CX1051" s="56"/>
      <c r="CY1051" s="56"/>
      <c r="CZ1051" s="56"/>
      <c r="DA1051" s="56"/>
      <c r="DB1051" s="56"/>
      <c r="DC1051" s="56"/>
      <c r="DD1051" s="56"/>
      <c r="DE1051" s="56"/>
      <c r="DF1051" s="56"/>
      <c r="DG1051" s="56"/>
      <c r="DH1051" s="56"/>
      <c r="DI1051" s="56"/>
      <c r="DJ1051" s="56"/>
      <c r="DK1051" s="56"/>
      <c r="DL1051" s="56"/>
      <c r="DM1051" s="56"/>
      <c r="DN1051" s="56"/>
      <c r="DO1051" s="56"/>
      <c r="DP1051" s="56"/>
      <c r="DQ1051" s="56"/>
      <c r="DR1051" s="56"/>
      <c r="DS1051" s="56"/>
      <c r="DT1051" s="56"/>
      <c r="DU1051" s="56"/>
      <c r="DV1051" s="56"/>
      <c r="DW1051" s="56"/>
      <c r="DX1051" s="56"/>
      <c r="DY1051" s="56"/>
      <c r="DZ1051" s="56"/>
      <c r="EA1051" s="56"/>
      <c r="EB1051" s="56"/>
      <c r="EC1051" s="56"/>
      <c r="ED1051" s="56"/>
      <c r="EE1051" s="56"/>
      <c r="EF1051" s="56"/>
      <c r="EG1051" s="56"/>
      <c r="EH1051" s="56"/>
      <c r="EI1051" s="56"/>
      <c r="EJ1051" s="56"/>
      <c r="EK1051" s="56"/>
      <c r="EL1051" s="56"/>
      <c r="EM1051" s="56"/>
      <c r="EN1051" s="56"/>
      <c r="EO1051" s="56"/>
      <c r="EP1051" s="56"/>
      <c r="EQ1051" s="56"/>
      <c r="ER1051" s="56"/>
      <c r="ES1051" s="56"/>
      <c r="ET1051" s="56"/>
      <c r="EU1051" s="56"/>
      <c r="EV1051" s="56"/>
      <c r="EW1051" s="56"/>
      <c r="EX1051" s="56"/>
      <c r="EY1051" s="56"/>
      <c r="EZ1051" s="56"/>
      <c r="FA1051" s="56"/>
      <c r="FB1051" s="56"/>
      <c r="FC1051" s="56"/>
      <c r="FD1051" s="56"/>
      <c r="FE1051" s="56"/>
      <c r="FF1051" s="56"/>
      <c r="FG1051" s="56"/>
      <c r="FH1051" s="56"/>
      <c r="FI1051" s="56"/>
      <c r="FJ1051" s="56"/>
      <c r="FK1051" s="56"/>
      <c r="FL1051" s="56"/>
      <c r="FM1051" s="56"/>
      <c r="FN1051" s="56"/>
      <c r="FO1051" s="56"/>
      <c r="FP1051" s="56"/>
      <c r="FQ1051" s="56"/>
      <c r="FR1051" s="56"/>
      <c r="FS1051" s="56"/>
      <c r="FT1051" s="56"/>
      <c r="FU1051" s="56"/>
      <c r="FV1051" s="56"/>
      <c r="FW1051" s="56"/>
      <c r="FX1051" s="56"/>
      <c r="FY1051" s="56"/>
      <c r="FZ1051" s="56"/>
      <c r="GA1051" s="56"/>
      <c r="GB1051" s="56"/>
      <c r="GC1051" s="56"/>
      <c r="GD1051" s="56"/>
      <c r="GE1051" s="56"/>
      <c r="GF1051" s="56"/>
      <c r="GG1051" s="56"/>
      <c r="GH1051" s="56"/>
      <c r="GI1051" s="56"/>
      <c r="GJ1051" s="56"/>
      <c r="GK1051" s="56"/>
      <c r="GL1051" s="56"/>
      <c r="GM1051" s="56"/>
      <c r="GN1051" s="56"/>
      <c r="GO1051" s="56"/>
      <c r="GP1051" s="56"/>
      <c r="GQ1051" s="56"/>
      <c r="GR1051" s="56"/>
      <c r="GS1051" s="56"/>
      <c r="GT1051" s="56"/>
      <c r="GU1051" s="56"/>
      <c r="GV1051" s="56"/>
      <c r="GW1051" s="56"/>
      <c r="GX1051" s="56"/>
      <c r="GY1051" s="56"/>
      <c r="GZ1051" s="56"/>
      <c r="HA1051" s="56"/>
      <c r="HB1051" s="56"/>
      <c r="HC1051" s="56"/>
      <c r="HD1051" s="56"/>
      <c r="HE1051" s="56"/>
      <c r="HF1051" s="56"/>
      <c r="HG1051" s="56"/>
      <c r="HH1051" s="56"/>
      <c r="HI1051" s="56"/>
      <c r="HJ1051" s="56"/>
      <c r="HK1051" s="56"/>
      <c r="HL1051" s="56"/>
      <c r="HM1051" s="56"/>
      <c r="HN1051" s="56"/>
      <c r="HO1051" s="56"/>
      <c r="HP1051" s="56"/>
      <c r="HQ1051" s="56"/>
      <c r="HR1051" s="56"/>
      <c r="HS1051" s="56"/>
      <c r="HT1051" s="56"/>
      <c r="HU1051" s="56"/>
      <c r="HV1051" s="56"/>
      <c r="HW1051" s="56"/>
      <c r="HX1051" s="56"/>
      <c r="HY1051" s="56"/>
      <c r="HZ1051" s="56"/>
      <c r="IA1051" s="56"/>
      <c r="IB1051" s="56"/>
      <c r="IC1051" s="56"/>
      <c r="ID1051" s="56"/>
      <c r="IE1051" s="56"/>
      <c r="IF1051" s="56"/>
      <c r="IG1051" s="56"/>
      <c r="IH1051" s="56"/>
      <c r="II1051" s="56"/>
    </row>
    <row r="1052" spans="3:243" x14ac:dyDescent="0.25">
      <c r="C1052" s="56"/>
      <c r="D1052" s="56"/>
      <c r="E1052" s="56"/>
      <c r="F1052" s="354"/>
      <c r="G1052" s="354"/>
      <c r="H1052" s="56"/>
      <c r="I1052" s="56"/>
      <c r="J1052" s="56"/>
      <c r="K1052" s="56"/>
      <c r="L1052" s="56"/>
      <c r="M1052" s="598"/>
      <c r="N1052" s="56"/>
      <c r="O1052" s="56"/>
      <c r="AW1052" s="56"/>
      <c r="AX1052" s="56"/>
      <c r="AY1052" s="56"/>
      <c r="AZ1052" s="56"/>
      <c r="BA1052" s="56"/>
      <c r="BB1052" s="56"/>
      <c r="BC1052" s="56"/>
      <c r="BD1052" s="56"/>
      <c r="BE1052" s="56"/>
      <c r="BF1052" s="56"/>
      <c r="BG1052" s="56"/>
      <c r="BH1052" s="56"/>
      <c r="BI1052" s="56"/>
      <c r="BJ1052" s="56"/>
      <c r="BK1052" s="56"/>
      <c r="BL1052" s="56"/>
      <c r="BM1052" s="56"/>
      <c r="BN1052" s="56"/>
      <c r="BO1052" s="56"/>
      <c r="BP1052" s="56"/>
      <c r="BQ1052" s="56"/>
      <c r="BR1052" s="56"/>
      <c r="BS1052" s="56"/>
      <c r="BT1052" s="56"/>
      <c r="BU1052" s="56"/>
      <c r="BV1052" s="56"/>
      <c r="BW1052" s="56"/>
      <c r="BX1052" s="56"/>
      <c r="BY1052" s="56"/>
      <c r="BZ1052" s="56"/>
      <c r="CA1052" s="56"/>
      <c r="CB1052" s="56"/>
      <c r="CC1052" s="56"/>
      <c r="CD1052" s="56"/>
      <c r="CE1052" s="56"/>
      <c r="CF1052" s="56"/>
      <c r="CG1052" s="56"/>
      <c r="CH1052" s="56"/>
      <c r="CI1052" s="56"/>
      <c r="CJ1052" s="56"/>
      <c r="CK1052" s="56"/>
      <c r="CL1052" s="56"/>
      <c r="CM1052" s="56"/>
      <c r="CN1052" s="56"/>
      <c r="CO1052" s="56"/>
      <c r="CP1052" s="56"/>
      <c r="CQ1052" s="56"/>
      <c r="CR1052" s="56"/>
      <c r="CS1052" s="56"/>
      <c r="CT1052" s="56"/>
      <c r="CU1052" s="56"/>
      <c r="CV1052" s="56"/>
      <c r="CW1052" s="56"/>
      <c r="CX1052" s="56"/>
      <c r="CY1052" s="56"/>
      <c r="CZ1052" s="56"/>
      <c r="DA1052" s="56"/>
      <c r="DB1052" s="56"/>
      <c r="DC1052" s="56"/>
      <c r="DD1052" s="56"/>
      <c r="DE1052" s="56"/>
      <c r="DF1052" s="56"/>
      <c r="DG1052" s="56"/>
      <c r="DH1052" s="56"/>
      <c r="DI1052" s="56"/>
      <c r="DJ1052" s="56"/>
      <c r="DK1052" s="56"/>
      <c r="DL1052" s="56"/>
      <c r="DM1052" s="56"/>
      <c r="DN1052" s="56"/>
      <c r="DO1052" s="56"/>
      <c r="DP1052" s="56"/>
      <c r="DQ1052" s="56"/>
      <c r="DR1052" s="56"/>
      <c r="DS1052" s="56"/>
      <c r="DT1052" s="56"/>
      <c r="DU1052" s="56"/>
      <c r="DV1052" s="56"/>
      <c r="DW1052" s="56"/>
      <c r="DX1052" s="56"/>
      <c r="DY1052" s="56"/>
      <c r="DZ1052" s="56"/>
      <c r="EA1052" s="56"/>
      <c r="EB1052" s="56"/>
      <c r="EC1052" s="56"/>
      <c r="ED1052" s="56"/>
      <c r="EE1052" s="56"/>
      <c r="EF1052" s="56"/>
      <c r="EG1052" s="56"/>
      <c r="EH1052" s="56"/>
      <c r="EI1052" s="56"/>
      <c r="EJ1052" s="56"/>
      <c r="EK1052" s="56"/>
      <c r="EL1052" s="56"/>
      <c r="EM1052" s="56"/>
      <c r="EN1052" s="56"/>
      <c r="EO1052" s="56"/>
      <c r="EP1052" s="56"/>
      <c r="EQ1052" s="56"/>
      <c r="ER1052" s="56"/>
      <c r="ES1052" s="56"/>
      <c r="ET1052" s="56"/>
      <c r="EU1052" s="56"/>
      <c r="EV1052" s="56"/>
      <c r="EW1052" s="56"/>
      <c r="EX1052" s="56"/>
      <c r="EY1052" s="56"/>
      <c r="EZ1052" s="56"/>
      <c r="FA1052" s="56"/>
      <c r="FB1052" s="56"/>
      <c r="FC1052" s="56"/>
      <c r="FD1052" s="56"/>
      <c r="FE1052" s="56"/>
      <c r="FF1052" s="56"/>
      <c r="FG1052" s="56"/>
      <c r="FH1052" s="56"/>
      <c r="FI1052" s="56"/>
      <c r="FJ1052" s="56"/>
      <c r="FK1052" s="56"/>
      <c r="FL1052" s="56"/>
      <c r="FM1052" s="56"/>
      <c r="FN1052" s="56"/>
      <c r="FO1052" s="56"/>
      <c r="FP1052" s="56"/>
      <c r="FQ1052" s="56"/>
      <c r="FR1052" s="56"/>
      <c r="FS1052" s="56"/>
      <c r="FT1052" s="56"/>
      <c r="FU1052" s="56"/>
      <c r="FV1052" s="56"/>
      <c r="FW1052" s="56"/>
      <c r="FX1052" s="56"/>
      <c r="FY1052" s="56"/>
      <c r="FZ1052" s="56"/>
      <c r="GA1052" s="56"/>
      <c r="GB1052" s="56"/>
      <c r="GC1052" s="56"/>
      <c r="GD1052" s="56"/>
      <c r="GE1052" s="56"/>
      <c r="GF1052" s="56"/>
      <c r="GG1052" s="56"/>
      <c r="GH1052" s="56"/>
      <c r="GI1052" s="56"/>
      <c r="GJ1052" s="56"/>
      <c r="GK1052" s="56"/>
      <c r="GL1052" s="56"/>
      <c r="GM1052" s="56"/>
      <c r="GN1052" s="56"/>
      <c r="GO1052" s="56"/>
      <c r="GP1052" s="56"/>
      <c r="GQ1052" s="56"/>
      <c r="GR1052" s="56"/>
      <c r="GS1052" s="56"/>
      <c r="GT1052" s="56"/>
      <c r="GU1052" s="56"/>
      <c r="GV1052" s="56"/>
      <c r="GW1052" s="56"/>
      <c r="GX1052" s="56"/>
      <c r="GY1052" s="56"/>
      <c r="GZ1052" s="56"/>
      <c r="HA1052" s="56"/>
      <c r="HB1052" s="56"/>
      <c r="HC1052" s="56"/>
      <c r="HD1052" s="56"/>
      <c r="HE1052" s="56"/>
      <c r="HF1052" s="56"/>
      <c r="HG1052" s="56"/>
      <c r="HH1052" s="56"/>
      <c r="HI1052" s="56"/>
      <c r="HJ1052" s="56"/>
      <c r="HK1052" s="56"/>
      <c r="HL1052" s="56"/>
      <c r="HM1052" s="56"/>
      <c r="HN1052" s="56"/>
      <c r="HO1052" s="56"/>
      <c r="HP1052" s="56"/>
      <c r="HQ1052" s="56"/>
      <c r="HR1052" s="56"/>
      <c r="HS1052" s="56"/>
      <c r="HT1052" s="56"/>
      <c r="HU1052" s="56"/>
      <c r="HV1052" s="56"/>
      <c r="HW1052" s="56"/>
      <c r="HX1052" s="56"/>
      <c r="HY1052" s="56"/>
      <c r="HZ1052" s="56"/>
      <c r="IA1052" s="56"/>
      <c r="IB1052" s="56"/>
      <c r="IC1052" s="56"/>
      <c r="ID1052" s="56"/>
      <c r="IE1052" s="56"/>
      <c r="IF1052" s="56"/>
      <c r="IG1052" s="56"/>
      <c r="IH1052" s="56"/>
      <c r="II1052" s="56"/>
    </row>
    <row r="1053" spans="3:243" x14ac:dyDescent="0.25">
      <c r="C1053" s="56"/>
      <c r="D1053" s="56"/>
      <c r="E1053" s="56"/>
      <c r="F1053" s="354"/>
      <c r="G1053" s="354"/>
      <c r="H1053" s="56"/>
      <c r="I1053" s="56"/>
      <c r="J1053" s="56"/>
      <c r="K1053" s="56"/>
      <c r="L1053" s="56"/>
      <c r="M1053" s="598"/>
      <c r="N1053" s="56"/>
      <c r="O1053" s="56"/>
      <c r="AW1053" s="56"/>
      <c r="AX1053" s="56"/>
      <c r="AY1053" s="56"/>
      <c r="AZ1053" s="56"/>
      <c r="BA1053" s="56"/>
      <c r="BB1053" s="56"/>
      <c r="BC1053" s="56"/>
      <c r="BD1053" s="56"/>
      <c r="BE1053" s="56"/>
      <c r="BF1053" s="56"/>
      <c r="BG1053" s="56"/>
      <c r="BH1053" s="56"/>
      <c r="BI1053" s="56"/>
      <c r="BJ1053" s="56"/>
      <c r="BK1053" s="56"/>
      <c r="BL1053" s="56"/>
      <c r="BM1053" s="56"/>
      <c r="BN1053" s="56"/>
      <c r="BO1053" s="56"/>
      <c r="BP1053" s="56"/>
      <c r="BQ1053" s="56"/>
      <c r="BR1053" s="56"/>
      <c r="BS1053" s="56"/>
      <c r="BT1053" s="56"/>
      <c r="BU1053" s="56"/>
      <c r="BV1053" s="56"/>
      <c r="BW1053" s="56"/>
      <c r="BX1053" s="56"/>
      <c r="BY1053" s="56"/>
      <c r="BZ1053" s="56"/>
      <c r="CA1053" s="56"/>
      <c r="CB1053" s="56"/>
      <c r="CC1053" s="56"/>
      <c r="CD1053" s="56"/>
      <c r="CE1053" s="56"/>
      <c r="CF1053" s="56"/>
      <c r="CG1053" s="56"/>
      <c r="CH1053" s="56"/>
      <c r="CI1053" s="56"/>
      <c r="CJ1053" s="56"/>
      <c r="CK1053" s="56"/>
      <c r="CL1053" s="56"/>
      <c r="CM1053" s="56"/>
      <c r="CN1053" s="56"/>
      <c r="CO1053" s="56"/>
      <c r="CP1053" s="56"/>
      <c r="CQ1053" s="56"/>
      <c r="CR1053" s="56"/>
      <c r="CS1053" s="56"/>
      <c r="CT1053" s="56"/>
      <c r="CU1053" s="56"/>
      <c r="CV1053" s="56"/>
      <c r="CW1053" s="56"/>
      <c r="CX1053" s="56"/>
      <c r="CY1053" s="56"/>
      <c r="CZ1053" s="56"/>
      <c r="DA1053" s="56"/>
      <c r="DB1053" s="56"/>
      <c r="DC1053" s="56"/>
      <c r="DD1053" s="56"/>
      <c r="DE1053" s="56"/>
      <c r="DF1053" s="56"/>
      <c r="DG1053" s="56"/>
      <c r="DH1053" s="56"/>
      <c r="DI1053" s="56"/>
      <c r="DJ1053" s="56"/>
      <c r="DK1053" s="56"/>
      <c r="DL1053" s="56"/>
      <c r="DM1053" s="56"/>
      <c r="DN1053" s="56"/>
      <c r="DO1053" s="56"/>
      <c r="DP1053" s="56"/>
      <c r="DQ1053" s="56"/>
      <c r="DR1053" s="56"/>
      <c r="DS1053" s="56"/>
      <c r="DT1053" s="56"/>
      <c r="DU1053" s="56"/>
      <c r="DV1053" s="56"/>
      <c r="DW1053" s="56"/>
      <c r="DX1053" s="56"/>
      <c r="DY1053" s="56"/>
      <c r="DZ1053" s="56"/>
      <c r="EA1053" s="56"/>
      <c r="EB1053" s="56"/>
      <c r="EC1053" s="56"/>
      <c r="ED1053" s="56"/>
      <c r="EE1053" s="56"/>
      <c r="EF1053" s="56"/>
      <c r="EG1053" s="56"/>
      <c r="EH1053" s="56"/>
      <c r="EI1053" s="56"/>
      <c r="EJ1053" s="56"/>
      <c r="EK1053" s="56"/>
      <c r="EL1053" s="56"/>
      <c r="EM1053" s="56"/>
      <c r="EN1053" s="56"/>
      <c r="EO1053" s="56"/>
      <c r="EP1053" s="56"/>
      <c r="EQ1053" s="56"/>
      <c r="ER1053" s="56"/>
      <c r="ES1053" s="56"/>
      <c r="ET1053" s="56"/>
      <c r="EU1053" s="56"/>
      <c r="EV1053" s="56"/>
      <c r="EW1053" s="56"/>
      <c r="EX1053" s="56"/>
      <c r="EY1053" s="56"/>
      <c r="EZ1053" s="56"/>
      <c r="FA1053" s="56"/>
      <c r="FB1053" s="56"/>
      <c r="FC1053" s="56"/>
      <c r="FD1053" s="56"/>
      <c r="FE1053" s="56"/>
      <c r="FF1053" s="56"/>
      <c r="FG1053" s="56"/>
      <c r="FH1053" s="56"/>
      <c r="FI1053" s="56"/>
      <c r="FJ1053" s="56"/>
      <c r="FK1053" s="56"/>
      <c r="FL1053" s="56"/>
      <c r="FM1053" s="56"/>
      <c r="FN1053" s="56"/>
      <c r="FO1053" s="56"/>
      <c r="FP1053" s="56"/>
      <c r="FQ1053" s="56"/>
      <c r="FR1053" s="56"/>
      <c r="FS1053" s="56"/>
      <c r="FT1053" s="56"/>
      <c r="FU1053" s="56"/>
      <c r="FV1053" s="56"/>
      <c r="FW1053" s="56"/>
      <c r="FX1053" s="56"/>
      <c r="FY1053" s="56"/>
      <c r="FZ1053" s="56"/>
      <c r="GA1053" s="56"/>
      <c r="GB1053" s="56"/>
      <c r="GC1053" s="56"/>
      <c r="GD1053" s="56"/>
      <c r="GE1053" s="56"/>
      <c r="GF1053" s="56"/>
      <c r="GG1053" s="56"/>
      <c r="GH1053" s="56"/>
      <c r="GI1053" s="56"/>
      <c r="GJ1053" s="56"/>
      <c r="GK1053" s="56"/>
      <c r="GL1053" s="56"/>
      <c r="GM1053" s="56"/>
      <c r="GN1053" s="56"/>
      <c r="GO1053" s="56"/>
      <c r="GP1053" s="56"/>
      <c r="GQ1053" s="56"/>
      <c r="GR1053" s="56"/>
      <c r="GS1053" s="56"/>
      <c r="GT1053" s="56"/>
      <c r="GU1053" s="56"/>
      <c r="GV1053" s="56"/>
      <c r="GW1053" s="56"/>
      <c r="GX1053" s="56"/>
      <c r="GY1053" s="56"/>
      <c r="GZ1053" s="56"/>
      <c r="HA1053" s="56"/>
      <c r="HB1053" s="56"/>
      <c r="HC1053" s="56"/>
      <c r="HD1053" s="56"/>
      <c r="HE1053" s="56"/>
      <c r="HF1053" s="56"/>
      <c r="HG1053" s="56"/>
      <c r="HH1053" s="56"/>
      <c r="HI1053" s="56"/>
      <c r="HJ1053" s="56"/>
      <c r="HK1053" s="56"/>
      <c r="HL1053" s="56"/>
      <c r="HM1053" s="56"/>
      <c r="HN1053" s="56"/>
      <c r="HO1053" s="56"/>
      <c r="HP1053" s="56"/>
      <c r="HQ1053" s="56"/>
      <c r="HR1053" s="56"/>
      <c r="HS1053" s="56"/>
      <c r="HT1053" s="56"/>
      <c r="HU1053" s="56"/>
      <c r="HV1053" s="56"/>
      <c r="HW1053" s="56"/>
      <c r="HX1053" s="56"/>
      <c r="HY1053" s="56"/>
      <c r="HZ1053" s="56"/>
      <c r="IA1053" s="56"/>
      <c r="IB1053" s="56"/>
      <c r="IC1053" s="56"/>
      <c r="ID1053" s="56"/>
      <c r="IE1053" s="56"/>
      <c r="IF1053" s="56"/>
      <c r="IG1053" s="56"/>
      <c r="IH1053" s="56"/>
      <c r="II1053" s="56"/>
    </row>
    <row r="1054" spans="3:243" x14ac:dyDescent="0.25">
      <c r="C1054" s="56"/>
      <c r="D1054" s="56"/>
      <c r="E1054" s="56"/>
      <c r="F1054" s="354"/>
      <c r="G1054" s="354"/>
      <c r="H1054" s="56"/>
      <c r="I1054" s="56"/>
      <c r="J1054" s="56"/>
      <c r="K1054" s="56"/>
      <c r="L1054" s="56"/>
      <c r="M1054" s="598"/>
      <c r="N1054" s="56"/>
      <c r="O1054" s="56"/>
      <c r="AW1054" s="56"/>
      <c r="AX1054" s="56"/>
      <c r="AY1054" s="56"/>
      <c r="AZ1054" s="56"/>
      <c r="BA1054" s="56"/>
      <c r="BB1054" s="56"/>
      <c r="BC1054" s="56"/>
      <c r="BD1054" s="56"/>
      <c r="BE1054" s="56"/>
      <c r="BF1054" s="56"/>
      <c r="BG1054" s="56"/>
      <c r="BH1054" s="56"/>
      <c r="BI1054" s="56"/>
      <c r="BJ1054" s="56"/>
      <c r="BK1054" s="56"/>
      <c r="BL1054" s="56"/>
      <c r="BM1054" s="56"/>
      <c r="BN1054" s="56"/>
      <c r="BO1054" s="56"/>
      <c r="BP1054" s="56"/>
      <c r="BQ1054" s="56"/>
      <c r="BR1054" s="56"/>
      <c r="BS1054" s="56"/>
      <c r="BT1054" s="56"/>
      <c r="BU1054" s="56"/>
      <c r="BV1054" s="56"/>
      <c r="BW1054" s="56"/>
      <c r="BX1054" s="56"/>
      <c r="BY1054" s="56"/>
      <c r="BZ1054" s="56"/>
      <c r="CA1054" s="56"/>
      <c r="CB1054" s="56"/>
      <c r="CC1054" s="56"/>
      <c r="CD1054" s="56"/>
      <c r="CE1054" s="56"/>
      <c r="CF1054" s="56"/>
      <c r="CG1054" s="56"/>
      <c r="CH1054" s="56"/>
      <c r="CI1054" s="56"/>
      <c r="CJ1054" s="56"/>
      <c r="CK1054" s="56"/>
      <c r="CL1054" s="56"/>
      <c r="CM1054" s="56"/>
      <c r="CN1054" s="56"/>
      <c r="CO1054" s="56"/>
      <c r="CP1054" s="56"/>
      <c r="CQ1054" s="56"/>
      <c r="CR1054" s="56"/>
      <c r="CS1054" s="56"/>
      <c r="CT1054" s="56"/>
      <c r="CU1054" s="56"/>
      <c r="CV1054" s="56"/>
      <c r="CW1054" s="56"/>
      <c r="CX1054" s="56"/>
      <c r="CY1054" s="56"/>
      <c r="CZ1054" s="56"/>
      <c r="DA1054" s="56"/>
      <c r="DB1054" s="56"/>
      <c r="DC1054" s="56"/>
      <c r="DD1054" s="56"/>
      <c r="DE1054" s="56"/>
      <c r="DF1054" s="56"/>
      <c r="DG1054" s="56"/>
      <c r="DH1054" s="56"/>
      <c r="DI1054" s="56"/>
      <c r="DJ1054" s="56"/>
      <c r="DK1054" s="56"/>
      <c r="DL1054" s="56"/>
      <c r="DM1054" s="56"/>
      <c r="DN1054" s="56"/>
      <c r="DO1054" s="56"/>
      <c r="DP1054" s="56"/>
      <c r="DQ1054" s="56"/>
      <c r="DR1054" s="56"/>
      <c r="DS1054" s="56"/>
      <c r="DT1054" s="56"/>
      <c r="DU1054" s="56"/>
      <c r="DV1054" s="56"/>
      <c r="DW1054" s="56"/>
      <c r="DX1054" s="56"/>
      <c r="DY1054" s="56"/>
      <c r="DZ1054" s="56"/>
      <c r="EA1054" s="56"/>
      <c r="EB1054" s="56"/>
      <c r="EC1054" s="56"/>
      <c r="ED1054" s="56"/>
      <c r="EE1054" s="56"/>
      <c r="EF1054" s="56"/>
      <c r="EG1054" s="56"/>
      <c r="EH1054" s="56"/>
      <c r="EI1054" s="56"/>
      <c r="EJ1054" s="56"/>
      <c r="EK1054" s="56"/>
      <c r="EL1054" s="56"/>
      <c r="EM1054" s="56"/>
      <c r="EN1054" s="56"/>
      <c r="EO1054" s="56"/>
      <c r="EP1054" s="56"/>
      <c r="EQ1054" s="56"/>
      <c r="ER1054" s="56"/>
      <c r="ES1054" s="56"/>
      <c r="ET1054" s="56"/>
      <c r="EU1054" s="56"/>
      <c r="EV1054" s="56"/>
      <c r="EW1054" s="56"/>
      <c r="EX1054" s="56"/>
      <c r="EY1054" s="56"/>
      <c r="EZ1054" s="56"/>
      <c r="FA1054" s="56"/>
      <c r="FB1054" s="56"/>
      <c r="FC1054" s="56"/>
      <c r="FD1054" s="56"/>
      <c r="FE1054" s="56"/>
      <c r="FF1054" s="56"/>
      <c r="FG1054" s="56"/>
      <c r="FH1054" s="56"/>
      <c r="FI1054" s="56"/>
      <c r="FJ1054" s="56"/>
      <c r="FK1054" s="56"/>
      <c r="FL1054" s="56"/>
      <c r="FM1054" s="56"/>
      <c r="FN1054" s="56"/>
      <c r="FO1054" s="56"/>
      <c r="FP1054" s="56"/>
      <c r="FQ1054" s="56"/>
      <c r="FR1054" s="56"/>
      <c r="FS1054" s="56"/>
      <c r="FT1054" s="56"/>
      <c r="FU1054" s="56"/>
      <c r="FV1054" s="56"/>
      <c r="FW1054" s="56"/>
      <c r="FX1054" s="56"/>
      <c r="FY1054" s="56"/>
      <c r="FZ1054" s="56"/>
      <c r="GA1054" s="56"/>
      <c r="GB1054" s="56"/>
      <c r="GC1054" s="56"/>
      <c r="GD1054" s="56"/>
      <c r="GE1054" s="56"/>
      <c r="GF1054" s="56"/>
      <c r="GG1054" s="56"/>
      <c r="GH1054" s="56"/>
      <c r="GI1054" s="56"/>
      <c r="GJ1054" s="56"/>
      <c r="GK1054" s="56"/>
      <c r="GL1054" s="56"/>
      <c r="GM1054" s="56"/>
      <c r="GN1054" s="56"/>
      <c r="GO1054" s="56"/>
      <c r="GP1054" s="56"/>
      <c r="GQ1054" s="56"/>
      <c r="GR1054" s="56"/>
      <c r="GS1054" s="56"/>
      <c r="GT1054" s="56"/>
      <c r="GU1054" s="56"/>
      <c r="GV1054" s="56"/>
      <c r="GW1054" s="56"/>
      <c r="GX1054" s="56"/>
      <c r="GY1054" s="56"/>
      <c r="GZ1054" s="56"/>
      <c r="HA1054" s="56"/>
      <c r="HB1054" s="56"/>
      <c r="HC1054" s="56"/>
      <c r="HD1054" s="56"/>
      <c r="HE1054" s="56"/>
      <c r="HF1054" s="56"/>
      <c r="HG1054" s="56"/>
      <c r="HH1054" s="56"/>
      <c r="HI1054" s="56"/>
      <c r="HJ1054" s="56"/>
      <c r="HK1054" s="56"/>
      <c r="HL1054" s="56"/>
      <c r="HM1054" s="56"/>
      <c r="HN1054" s="56"/>
      <c r="HO1054" s="56"/>
      <c r="HP1054" s="56"/>
      <c r="HQ1054" s="56"/>
      <c r="HR1054" s="56"/>
      <c r="HS1054" s="56"/>
      <c r="HT1054" s="56"/>
      <c r="HU1054" s="56"/>
      <c r="HV1054" s="56"/>
      <c r="HW1054" s="56"/>
      <c r="HX1054" s="56"/>
      <c r="HY1054" s="56"/>
      <c r="HZ1054" s="56"/>
      <c r="IA1054" s="56"/>
      <c r="IB1054" s="56"/>
      <c r="IC1054" s="56"/>
      <c r="ID1054" s="56"/>
      <c r="IE1054" s="56"/>
      <c r="IF1054" s="56"/>
      <c r="IG1054" s="56"/>
      <c r="IH1054" s="56"/>
      <c r="II1054" s="56"/>
    </row>
    <row r="1055" spans="3:243" x14ac:dyDescent="0.25">
      <c r="C1055" s="56"/>
      <c r="D1055" s="56"/>
      <c r="E1055" s="56"/>
      <c r="F1055" s="354"/>
      <c r="G1055" s="354"/>
      <c r="H1055" s="56"/>
      <c r="I1055" s="56"/>
      <c r="J1055" s="56"/>
      <c r="K1055" s="56"/>
      <c r="L1055" s="56"/>
      <c r="M1055" s="598"/>
      <c r="N1055" s="56"/>
      <c r="O1055" s="56"/>
      <c r="AW1055" s="56"/>
      <c r="AX1055" s="56"/>
      <c r="AY1055" s="56"/>
      <c r="AZ1055" s="56"/>
      <c r="BA1055" s="56"/>
      <c r="BB1055" s="56"/>
      <c r="BC1055" s="56"/>
      <c r="BD1055" s="56"/>
      <c r="BE1055" s="56"/>
      <c r="BF1055" s="56"/>
      <c r="BG1055" s="56"/>
      <c r="BH1055" s="56"/>
      <c r="BI1055" s="56"/>
      <c r="BJ1055" s="56"/>
      <c r="BK1055" s="56"/>
      <c r="BL1055" s="56"/>
      <c r="BM1055" s="56"/>
      <c r="BN1055" s="56"/>
      <c r="BO1055" s="56"/>
      <c r="BP1055" s="56"/>
      <c r="BQ1055" s="56"/>
      <c r="BR1055" s="56"/>
      <c r="BS1055" s="56"/>
      <c r="BT1055" s="56"/>
      <c r="BU1055" s="56"/>
      <c r="BV1055" s="56"/>
      <c r="BW1055" s="56"/>
      <c r="BX1055" s="56"/>
      <c r="BY1055" s="56"/>
      <c r="BZ1055" s="56"/>
      <c r="CA1055" s="56"/>
      <c r="CB1055" s="56"/>
      <c r="CC1055" s="56"/>
      <c r="CD1055" s="56"/>
      <c r="CE1055" s="56"/>
      <c r="CF1055" s="56"/>
      <c r="CG1055" s="56"/>
      <c r="CH1055" s="56"/>
      <c r="CI1055" s="56"/>
      <c r="CJ1055" s="56"/>
      <c r="CK1055" s="56"/>
      <c r="CL1055" s="56"/>
      <c r="CM1055" s="56"/>
      <c r="CN1055" s="56"/>
      <c r="CO1055" s="56"/>
      <c r="CP1055" s="56"/>
      <c r="CQ1055" s="56"/>
      <c r="CR1055" s="56"/>
      <c r="CS1055" s="56"/>
      <c r="CT1055" s="56"/>
      <c r="CU1055" s="56"/>
      <c r="CV1055" s="56"/>
      <c r="CW1055" s="56"/>
      <c r="CX1055" s="56"/>
      <c r="CY1055" s="56"/>
      <c r="CZ1055" s="56"/>
      <c r="DA1055" s="56"/>
      <c r="DB1055" s="56"/>
      <c r="DC1055" s="56"/>
      <c r="DD1055" s="56"/>
      <c r="DE1055" s="56"/>
      <c r="DF1055" s="56"/>
      <c r="DG1055" s="56"/>
      <c r="DH1055" s="56"/>
      <c r="DI1055" s="56"/>
      <c r="DJ1055" s="56"/>
      <c r="DK1055" s="56"/>
      <c r="DL1055" s="56"/>
      <c r="DM1055" s="56"/>
      <c r="DN1055" s="56"/>
      <c r="DO1055" s="56"/>
      <c r="DP1055" s="56"/>
      <c r="DQ1055" s="56"/>
      <c r="DR1055" s="56"/>
      <c r="DS1055" s="56"/>
      <c r="DT1055" s="56"/>
      <c r="DU1055" s="56"/>
      <c r="DV1055" s="56"/>
      <c r="DW1055" s="56"/>
      <c r="DX1055" s="56"/>
      <c r="DY1055" s="56"/>
      <c r="DZ1055" s="56"/>
      <c r="EA1055" s="56"/>
      <c r="EB1055" s="56"/>
      <c r="EC1055" s="56"/>
      <c r="ED1055" s="56"/>
      <c r="EE1055" s="56"/>
      <c r="EF1055" s="56"/>
      <c r="EG1055" s="56"/>
      <c r="EH1055" s="56"/>
      <c r="EI1055" s="56"/>
      <c r="EJ1055" s="56"/>
      <c r="EK1055" s="56"/>
      <c r="EL1055" s="56"/>
      <c r="EM1055" s="56"/>
      <c r="EN1055" s="56"/>
      <c r="EO1055" s="56"/>
      <c r="EP1055" s="56"/>
      <c r="EQ1055" s="56"/>
      <c r="ER1055" s="56"/>
      <c r="ES1055" s="56"/>
      <c r="ET1055" s="56"/>
      <c r="EU1055" s="56"/>
      <c r="EV1055" s="56"/>
      <c r="EW1055" s="56"/>
      <c r="EX1055" s="56"/>
      <c r="EY1055" s="56"/>
      <c r="EZ1055" s="56"/>
      <c r="FA1055" s="56"/>
      <c r="FB1055" s="56"/>
      <c r="FC1055" s="56"/>
      <c r="FD1055" s="56"/>
      <c r="FE1055" s="56"/>
      <c r="FF1055" s="56"/>
      <c r="FG1055" s="56"/>
      <c r="FH1055" s="56"/>
      <c r="FI1055" s="56"/>
      <c r="FJ1055" s="56"/>
      <c r="FK1055" s="56"/>
      <c r="FL1055" s="56"/>
      <c r="FM1055" s="56"/>
      <c r="FN1055" s="56"/>
      <c r="FO1055" s="56"/>
      <c r="FP1055" s="56"/>
      <c r="FQ1055" s="56"/>
      <c r="FR1055" s="56"/>
      <c r="FS1055" s="56"/>
      <c r="FT1055" s="56"/>
      <c r="FU1055" s="56"/>
      <c r="FV1055" s="56"/>
      <c r="FW1055" s="56"/>
      <c r="FX1055" s="56"/>
      <c r="FY1055" s="56"/>
      <c r="FZ1055" s="56"/>
      <c r="GA1055" s="56"/>
      <c r="GB1055" s="56"/>
      <c r="GC1055" s="56"/>
      <c r="GD1055" s="56"/>
      <c r="GE1055" s="56"/>
      <c r="GF1055" s="56"/>
      <c r="GG1055" s="56"/>
      <c r="GH1055" s="56"/>
      <c r="GI1055" s="56"/>
      <c r="GJ1055" s="56"/>
      <c r="GK1055" s="56"/>
      <c r="GL1055" s="56"/>
      <c r="GM1055" s="56"/>
      <c r="GN1055" s="56"/>
      <c r="GO1055" s="56"/>
      <c r="GP1055" s="56"/>
      <c r="GQ1055" s="56"/>
      <c r="GR1055" s="56"/>
      <c r="GS1055" s="56"/>
      <c r="GT1055" s="56"/>
      <c r="GU1055" s="56"/>
      <c r="GV1055" s="56"/>
      <c r="GW1055" s="56"/>
      <c r="GX1055" s="56"/>
      <c r="GY1055" s="56"/>
      <c r="GZ1055" s="56"/>
      <c r="HA1055" s="56"/>
      <c r="HB1055" s="56"/>
      <c r="HC1055" s="56"/>
      <c r="HD1055" s="56"/>
      <c r="HE1055" s="56"/>
      <c r="HF1055" s="56"/>
      <c r="HG1055" s="56"/>
      <c r="HH1055" s="56"/>
      <c r="HI1055" s="56"/>
      <c r="HJ1055" s="56"/>
      <c r="HK1055" s="56"/>
      <c r="HL1055" s="56"/>
      <c r="HM1055" s="56"/>
      <c r="HN1055" s="56"/>
      <c r="HO1055" s="56"/>
      <c r="HP1055" s="56"/>
      <c r="HQ1055" s="56"/>
      <c r="HR1055" s="56"/>
      <c r="HS1055" s="56"/>
      <c r="HT1055" s="56"/>
      <c r="HU1055" s="56"/>
      <c r="HV1055" s="56"/>
      <c r="HW1055" s="56"/>
      <c r="HX1055" s="56"/>
      <c r="HY1055" s="56"/>
      <c r="HZ1055" s="56"/>
      <c r="IA1055" s="56"/>
      <c r="IB1055" s="56"/>
      <c r="IC1055" s="56"/>
      <c r="ID1055" s="56"/>
      <c r="IE1055" s="56"/>
      <c r="IF1055" s="56"/>
      <c r="IG1055" s="56"/>
      <c r="IH1055" s="56"/>
      <c r="II1055" s="56"/>
    </row>
    <row r="1056" spans="3:243" x14ac:dyDescent="0.25">
      <c r="C1056" s="56"/>
      <c r="D1056" s="56"/>
      <c r="E1056" s="56"/>
      <c r="F1056" s="354"/>
      <c r="G1056" s="354"/>
      <c r="H1056" s="56"/>
      <c r="I1056" s="56"/>
      <c r="J1056" s="56"/>
      <c r="K1056" s="56"/>
      <c r="L1056" s="56"/>
      <c r="M1056" s="598"/>
      <c r="N1056" s="56"/>
      <c r="O1056" s="56"/>
      <c r="AW1056" s="56"/>
      <c r="AX1056" s="56"/>
      <c r="AY1056" s="56"/>
      <c r="AZ1056" s="56"/>
      <c r="BA1056" s="56"/>
      <c r="BB1056" s="56"/>
      <c r="BC1056" s="56"/>
      <c r="BD1056" s="56"/>
      <c r="BE1056" s="56"/>
      <c r="BF1056" s="56"/>
      <c r="BG1056" s="56"/>
      <c r="BH1056" s="56"/>
      <c r="BI1056" s="56"/>
      <c r="BJ1056" s="56"/>
      <c r="BK1056" s="56"/>
      <c r="BL1056" s="56"/>
      <c r="BM1056" s="56"/>
      <c r="BN1056" s="56"/>
      <c r="BO1056" s="56"/>
      <c r="BP1056" s="56"/>
      <c r="BQ1056" s="56"/>
      <c r="BR1056" s="56"/>
      <c r="BS1056" s="56"/>
      <c r="BT1056" s="56"/>
      <c r="BU1056" s="56"/>
      <c r="BV1056" s="56"/>
      <c r="BW1056" s="56"/>
      <c r="BX1056" s="56"/>
      <c r="BY1056" s="56"/>
      <c r="BZ1056" s="56"/>
      <c r="CA1056" s="56"/>
      <c r="CB1056" s="56"/>
      <c r="CC1056" s="56"/>
      <c r="CD1056" s="56"/>
      <c r="CE1056" s="56"/>
      <c r="CF1056" s="56"/>
      <c r="CG1056" s="56"/>
      <c r="CH1056" s="56"/>
      <c r="CI1056" s="56"/>
      <c r="CJ1056" s="56"/>
      <c r="CK1056" s="56"/>
      <c r="CL1056" s="56"/>
      <c r="CM1056" s="56"/>
      <c r="CN1056" s="56"/>
      <c r="CO1056" s="56"/>
      <c r="CP1056" s="56"/>
      <c r="CQ1056" s="56"/>
      <c r="CR1056" s="56"/>
      <c r="CS1056" s="56"/>
      <c r="CT1056" s="56"/>
      <c r="CU1056" s="56"/>
      <c r="CV1056" s="56"/>
      <c r="CW1056" s="56"/>
      <c r="CX1056" s="56"/>
      <c r="CY1056" s="56"/>
      <c r="CZ1056" s="56"/>
      <c r="DA1056" s="56"/>
      <c r="DB1056" s="56"/>
      <c r="DC1056" s="56"/>
      <c r="DD1056" s="56"/>
      <c r="DE1056" s="56"/>
      <c r="DF1056" s="56"/>
      <c r="DG1056" s="56"/>
      <c r="DH1056" s="56"/>
      <c r="DI1056" s="56"/>
      <c r="DJ1056" s="56"/>
      <c r="DK1056" s="56"/>
      <c r="DL1056" s="56"/>
      <c r="DM1056" s="56"/>
      <c r="DN1056" s="56"/>
      <c r="DO1056" s="56"/>
      <c r="DP1056" s="56"/>
      <c r="DQ1056" s="56"/>
      <c r="DR1056" s="56"/>
      <c r="DS1056" s="56"/>
      <c r="DT1056" s="56"/>
      <c r="DU1056" s="56"/>
      <c r="DV1056" s="56"/>
      <c r="DW1056" s="56"/>
      <c r="DX1056" s="56"/>
      <c r="DY1056" s="56"/>
      <c r="DZ1056" s="56"/>
      <c r="EA1056" s="56"/>
      <c r="EB1056" s="56"/>
      <c r="EC1056" s="56"/>
      <c r="ED1056" s="56"/>
      <c r="EE1056" s="56"/>
      <c r="EF1056" s="56"/>
      <c r="EG1056" s="56"/>
      <c r="EH1056" s="56"/>
      <c r="EI1056" s="56"/>
      <c r="EJ1056" s="56"/>
      <c r="EK1056" s="56"/>
      <c r="EL1056" s="56"/>
      <c r="EM1056" s="56"/>
      <c r="EN1056" s="56"/>
      <c r="EO1056" s="56"/>
      <c r="EP1056" s="56"/>
      <c r="EQ1056" s="56"/>
      <c r="ER1056" s="56"/>
      <c r="ES1056" s="56"/>
      <c r="ET1056" s="56"/>
      <c r="EU1056" s="56"/>
      <c r="EV1056" s="56"/>
      <c r="EW1056" s="56"/>
      <c r="EX1056" s="56"/>
      <c r="EY1056" s="56"/>
      <c r="EZ1056" s="56"/>
      <c r="FA1056" s="56"/>
      <c r="FB1056" s="56"/>
      <c r="FC1056" s="56"/>
      <c r="FD1056" s="56"/>
      <c r="FE1056" s="56"/>
      <c r="FF1056" s="56"/>
      <c r="FG1056" s="56"/>
      <c r="FH1056" s="56"/>
      <c r="FI1056" s="56"/>
      <c r="FJ1056" s="56"/>
      <c r="FK1056" s="56"/>
      <c r="FL1056" s="56"/>
      <c r="FM1056" s="56"/>
      <c r="FN1056" s="56"/>
      <c r="FO1056" s="56"/>
      <c r="FP1056" s="56"/>
      <c r="FQ1056" s="56"/>
      <c r="FR1056" s="56"/>
      <c r="FS1056" s="56"/>
      <c r="FT1056" s="56"/>
      <c r="FU1056" s="56"/>
      <c r="FV1056" s="56"/>
      <c r="FW1056" s="56"/>
      <c r="FX1056" s="56"/>
      <c r="FY1056" s="56"/>
      <c r="FZ1056" s="56"/>
      <c r="GA1056" s="56"/>
      <c r="GB1056" s="56"/>
      <c r="GC1056" s="56"/>
      <c r="GD1056" s="56"/>
      <c r="GE1056" s="56"/>
      <c r="GF1056" s="56"/>
      <c r="GG1056" s="56"/>
      <c r="GH1056" s="56"/>
      <c r="GI1056" s="56"/>
      <c r="GJ1056" s="56"/>
      <c r="GK1056" s="56"/>
      <c r="GL1056" s="56"/>
      <c r="GM1056" s="56"/>
      <c r="GN1056" s="56"/>
      <c r="GO1056" s="56"/>
      <c r="GP1056" s="56"/>
      <c r="GQ1056" s="56"/>
      <c r="GR1056" s="56"/>
      <c r="GS1056" s="56"/>
      <c r="GT1056" s="56"/>
      <c r="GU1056" s="56"/>
      <c r="GV1056" s="56"/>
      <c r="GW1056" s="56"/>
      <c r="GX1056" s="56"/>
      <c r="GY1056" s="56"/>
      <c r="GZ1056" s="56"/>
      <c r="HA1056" s="56"/>
      <c r="HB1056" s="56"/>
      <c r="HC1056" s="56"/>
      <c r="HD1056" s="56"/>
      <c r="HE1056" s="56"/>
      <c r="HF1056" s="56"/>
      <c r="HG1056" s="56"/>
      <c r="HH1056" s="56"/>
      <c r="HI1056" s="56"/>
      <c r="HJ1056" s="56"/>
      <c r="HK1056" s="56"/>
      <c r="HL1056" s="56"/>
      <c r="HM1056" s="56"/>
      <c r="HN1056" s="56"/>
      <c r="HO1056" s="56"/>
      <c r="HP1056" s="56"/>
      <c r="HQ1056" s="56"/>
      <c r="HR1056" s="56"/>
      <c r="HS1056" s="56"/>
      <c r="HT1056" s="56"/>
      <c r="HU1056" s="56"/>
      <c r="HV1056" s="56"/>
      <c r="HW1056" s="56"/>
      <c r="HX1056" s="56"/>
      <c r="HY1056" s="56"/>
      <c r="HZ1056" s="56"/>
      <c r="IA1056" s="56"/>
      <c r="IB1056" s="56"/>
      <c r="IC1056" s="56"/>
      <c r="ID1056" s="56"/>
      <c r="IE1056" s="56"/>
      <c r="IF1056" s="56"/>
      <c r="IG1056" s="56"/>
      <c r="IH1056" s="56"/>
      <c r="II1056" s="56"/>
    </row>
    <row r="1057" spans="3:243" x14ac:dyDescent="0.25">
      <c r="C1057" s="56"/>
      <c r="D1057" s="56"/>
      <c r="E1057" s="56"/>
      <c r="F1057" s="354"/>
      <c r="G1057" s="354"/>
      <c r="H1057" s="56"/>
      <c r="I1057" s="56"/>
      <c r="J1057" s="56"/>
      <c r="K1057" s="56"/>
      <c r="L1057" s="56"/>
      <c r="M1057" s="598"/>
      <c r="N1057" s="56"/>
      <c r="O1057" s="56"/>
      <c r="AW1057" s="56"/>
      <c r="AX1057" s="56"/>
      <c r="AY1057" s="56"/>
      <c r="AZ1057" s="56"/>
      <c r="BA1057" s="56"/>
      <c r="BB1057" s="56"/>
      <c r="BC1057" s="56"/>
      <c r="BD1057" s="56"/>
      <c r="BE1057" s="56"/>
      <c r="BF1057" s="56"/>
      <c r="BG1057" s="56"/>
      <c r="BH1057" s="56"/>
      <c r="BI1057" s="56"/>
      <c r="BJ1057" s="56"/>
      <c r="BK1057" s="56"/>
      <c r="BL1057" s="56"/>
      <c r="BM1057" s="56"/>
      <c r="BN1057" s="56"/>
      <c r="BO1057" s="56"/>
      <c r="BP1057" s="56"/>
      <c r="BQ1057" s="56"/>
      <c r="BR1057" s="56"/>
      <c r="BS1057" s="56"/>
      <c r="BT1057" s="56"/>
      <c r="BU1057" s="56"/>
      <c r="BV1057" s="56"/>
      <c r="BW1057" s="56"/>
      <c r="BX1057" s="56"/>
      <c r="BY1057" s="56"/>
      <c r="BZ1057" s="56"/>
      <c r="CA1057" s="56"/>
      <c r="CB1057" s="56"/>
      <c r="CC1057" s="56"/>
      <c r="CD1057" s="56"/>
      <c r="CE1057" s="56"/>
      <c r="CF1057" s="56"/>
      <c r="CG1057" s="56"/>
      <c r="CH1057" s="56"/>
      <c r="CI1057" s="56"/>
      <c r="CJ1057" s="56"/>
      <c r="CK1057" s="56"/>
      <c r="CL1057" s="56"/>
      <c r="CM1057" s="56"/>
      <c r="CN1057" s="56"/>
      <c r="CO1057" s="56"/>
      <c r="CP1057" s="56"/>
      <c r="CQ1057" s="56"/>
      <c r="CR1057" s="56"/>
      <c r="CS1057" s="56"/>
      <c r="CT1057" s="56"/>
      <c r="CU1057" s="56"/>
      <c r="CV1057" s="56"/>
      <c r="CW1057" s="56"/>
      <c r="CX1057" s="56"/>
      <c r="CY1057" s="56"/>
      <c r="CZ1057" s="56"/>
      <c r="DA1057" s="56"/>
      <c r="DB1057" s="56"/>
      <c r="DC1057" s="56"/>
      <c r="DD1057" s="56"/>
      <c r="DE1057" s="56"/>
      <c r="DF1057" s="56"/>
      <c r="DG1057" s="56"/>
      <c r="DH1057" s="56"/>
      <c r="DI1057" s="56"/>
      <c r="DJ1057" s="56"/>
      <c r="DK1057" s="56"/>
      <c r="DL1057" s="56"/>
      <c r="DM1057" s="56"/>
      <c r="DN1057" s="56"/>
      <c r="DO1057" s="56"/>
      <c r="DP1057" s="56"/>
      <c r="DQ1057" s="56"/>
      <c r="DR1057" s="56"/>
      <c r="DS1057" s="56"/>
      <c r="DT1057" s="56"/>
      <c r="DU1057" s="56"/>
      <c r="DV1057" s="56"/>
      <c r="DW1057" s="56"/>
      <c r="DX1057" s="56"/>
      <c r="DY1057" s="56"/>
      <c r="DZ1057" s="56"/>
      <c r="EA1057" s="56"/>
      <c r="EB1057" s="56"/>
      <c r="EC1057" s="56"/>
      <c r="ED1057" s="56"/>
      <c r="EE1057" s="56"/>
      <c r="EF1057" s="56"/>
      <c r="EG1057" s="56"/>
      <c r="EH1057" s="56"/>
      <c r="EI1057" s="56"/>
      <c r="EJ1057" s="56"/>
      <c r="EK1057" s="56"/>
      <c r="EL1057" s="56"/>
      <c r="EM1057" s="56"/>
      <c r="EN1057" s="56"/>
      <c r="EO1057" s="56"/>
      <c r="EP1057" s="56"/>
      <c r="EQ1057" s="56"/>
      <c r="ER1057" s="56"/>
      <c r="ES1057" s="56"/>
      <c r="ET1057" s="56"/>
      <c r="EU1057" s="56"/>
      <c r="EV1057" s="56"/>
      <c r="EW1057" s="56"/>
      <c r="EX1057" s="56"/>
      <c r="EY1057" s="56"/>
      <c r="EZ1057" s="56"/>
      <c r="FA1057" s="56"/>
      <c r="FB1057" s="56"/>
      <c r="FC1057" s="56"/>
      <c r="FD1057" s="56"/>
      <c r="FE1057" s="56"/>
      <c r="FF1057" s="56"/>
      <c r="FG1057" s="56"/>
      <c r="FH1057" s="56"/>
      <c r="FI1057" s="56"/>
      <c r="FJ1057" s="56"/>
      <c r="FK1057" s="56"/>
      <c r="FL1057" s="56"/>
      <c r="FM1057" s="56"/>
      <c r="FN1057" s="56"/>
      <c r="FO1057" s="56"/>
      <c r="FP1057" s="56"/>
      <c r="FQ1057" s="56"/>
      <c r="FR1057" s="56"/>
      <c r="FS1057" s="56"/>
      <c r="FT1057" s="56"/>
      <c r="FU1057" s="56"/>
      <c r="FV1057" s="56"/>
      <c r="FW1057" s="56"/>
      <c r="FX1057" s="56"/>
      <c r="FY1057" s="56"/>
      <c r="FZ1057" s="56"/>
      <c r="GA1057" s="56"/>
      <c r="GB1057" s="56"/>
      <c r="GC1057" s="56"/>
      <c r="GD1057" s="56"/>
      <c r="GE1057" s="56"/>
      <c r="GF1057" s="56"/>
      <c r="GG1057" s="56"/>
      <c r="GH1057" s="56"/>
      <c r="GI1057" s="56"/>
      <c r="GJ1057" s="56"/>
      <c r="GK1057" s="56"/>
      <c r="GL1057" s="56"/>
      <c r="GM1057" s="56"/>
      <c r="GN1057" s="56"/>
      <c r="GO1057" s="56"/>
      <c r="GP1057" s="56"/>
      <c r="GQ1057" s="56"/>
      <c r="GR1057" s="56"/>
      <c r="GS1057" s="56"/>
      <c r="GT1057" s="56"/>
      <c r="GU1057" s="56"/>
      <c r="GV1057" s="56"/>
      <c r="GW1057" s="56"/>
      <c r="GX1057" s="56"/>
      <c r="GY1057" s="56"/>
      <c r="GZ1057" s="56"/>
      <c r="HA1057" s="56"/>
      <c r="HB1057" s="56"/>
      <c r="HC1057" s="56"/>
      <c r="HD1057" s="56"/>
      <c r="HE1057" s="56"/>
      <c r="HF1057" s="56"/>
      <c r="HG1057" s="56"/>
      <c r="HH1057" s="56"/>
      <c r="HI1057" s="56"/>
      <c r="HJ1057" s="56"/>
      <c r="HK1057" s="56"/>
      <c r="HL1057" s="56"/>
      <c r="HM1057" s="56"/>
      <c r="HN1057" s="56"/>
      <c r="HO1057" s="56"/>
      <c r="HP1057" s="56"/>
      <c r="HQ1057" s="56"/>
      <c r="HR1057" s="56"/>
      <c r="HS1057" s="56"/>
      <c r="HT1057" s="56"/>
      <c r="HU1057" s="56"/>
      <c r="HV1057" s="56"/>
      <c r="HW1057" s="56"/>
      <c r="HX1057" s="56"/>
      <c r="HY1057" s="56"/>
      <c r="HZ1057" s="56"/>
      <c r="IA1057" s="56"/>
      <c r="IB1057" s="56"/>
      <c r="IC1057" s="56"/>
      <c r="ID1057" s="56"/>
      <c r="IE1057" s="56"/>
      <c r="IF1057" s="56"/>
      <c r="IG1057" s="56"/>
      <c r="IH1057" s="56"/>
      <c r="II1057" s="56"/>
    </row>
    <row r="1058" spans="3:243" x14ac:dyDescent="0.25">
      <c r="C1058" s="56"/>
      <c r="D1058" s="56"/>
      <c r="E1058" s="56"/>
      <c r="F1058" s="354"/>
      <c r="G1058" s="354"/>
      <c r="H1058" s="56"/>
      <c r="I1058" s="56"/>
      <c r="J1058" s="56"/>
      <c r="K1058" s="56"/>
      <c r="L1058" s="56"/>
      <c r="M1058" s="598"/>
      <c r="N1058" s="56"/>
      <c r="O1058" s="56"/>
      <c r="AW1058" s="56"/>
      <c r="AX1058" s="56"/>
      <c r="AY1058" s="56"/>
      <c r="AZ1058" s="56"/>
      <c r="BA1058" s="56"/>
      <c r="BB1058" s="56"/>
      <c r="BC1058" s="56"/>
      <c r="BD1058" s="56"/>
      <c r="BE1058" s="56"/>
      <c r="BF1058" s="56"/>
      <c r="BG1058" s="56"/>
      <c r="BH1058" s="56"/>
      <c r="BI1058" s="56"/>
      <c r="BJ1058" s="56"/>
      <c r="BK1058" s="56"/>
      <c r="BL1058" s="56"/>
      <c r="BM1058" s="56"/>
      <c r="BN1058" s="56"/>
      <c r="BO1058" s="56"/>
      <c r="BP1058" s="56"/>
      <c r="BQ1058" s="56"/>
      <c r="BR1058" s="56"/>
      <c r="BS1058" s="56"/>
      <c r="BT1058" s="56"/>
      <c r="BU1058" s="56"/>
      <c r="BV1058" s="56"/>
      <c r="BW1058" s="56"/>
      <c r="BX1058" s="56"/>
      <c r="BY1058" s="56"/>
      <c r="BZ1058" s="56"/>
      <c r="CA1058" s="56"/>
      <c r="CB1058" s="56"/>
      <c r="CC1058" s="56"/>
      <c r="CD1058" s="56"/>
      <c r="CE1058" s="56"/>
      <c r="CF1058" s="56"/>
      <c r="CG1058" s="56"/>
      <c r="CH1058" s="56"/>
      <c r="CI1058" s="56"/>
      <c r="CJ1058" s="56"/>
      <c r="CK1058" s="56"/>
      <c r="CL1058" s="56"/>
      <c r="CM1058" s="56"/>
      <c r="CN1058" s="56"/>
      <c r="CO1058" s="56"/>
      <c r="CP1058" s="56"/>
      <c r="CQ1058" s="56"/>
      <c r="CR1058" s="56"/>
      <c r="CS1058" s="56"/>
      <c r="CT1058" s="56"/>
      <c r="CU1058" s="56"/>
      <c r="CV1058" s="56"/>
      <c r="CW1058" s="56"/>
      <c r="CX1058" s="56"/>
      <c r="CY1058" s="56"/>
      <c r="CZ1058" s="56"/>
      <c r="DA1058" s="56"/>
      <c r="DB1058" s="56"/>
      <c r="DC1058" s="56"/>
      <c r="DD1058" s="56"/>
      <c r="DE1058" s="56"/>
      <c r="DF1058" s="56"/>
      <c r="DG1058" s="56"/>
      <c r="DH1058" s="56"/>
      <c r="DI1058" s="56"/>
      <c r="DJ1058" s="56"/>
      <c r="DK1058" s="56"/>
      <c r="DL1058" s="56"/>
      <c r="DM1058" s="56"/>
      <c r="DN1058" s="56"/>
      <c r="DO1058" s="56"/>
      <c r="DP1058" s="56"/>
      <c r="DQ1058" s="56"/>
      <c r="DR1058" s="56"/>
      <c r="DS1058" s="56"/>
      <c r="DT1058" s="56"/>
      <c r="DU1058" s="56"/>
      <c r="DV1058" s="56"/>
      <c r="DW1058" s="56"/>
      <c r="DX1058" s="56"/>
      <c r="DY1058" s="56"/>
      <c r="DZ1058" s="56"/>
      <c r="EA1058" s="56"/>
      <c r="EB1058" s="56"/>
      <c r="EC1058" s="56"/>
      <c r="ED1058" s="56"/>
      <c r="EE1058" s="56"/>
      <c r="EF1058" s="56"/>
      <c r="EG1058" s="56"/>
      <c r="EH1058" s="56"/>
      <c r="EI1058" s="56"/>
      <c r="EJ1058" s="56"/>
      <c r="EK1058" s="56"/>
      <c r="EL1058" s="56"/>
      <c r="EM1058" s="56"/>
      <c r="EN1058" s="56"/>
      <c r="EO1058" s="56"/>
      <c r="EP1058" s="56"/>
      <c r="EQ1058" s="56"/>
      <c r="ER1058" s="56"/>
      <c r="ES1058" s="56"/>
      <c r="ET1058" s="56"/>
      <c r="EU1058" s="56"/>
      <c r="EV1058" s="56"/>
      <c r="EW1058" s="56"/>
      <c r="EX1058" s="56"/>
      <c r="EY1058" s="56"/>
      <c r="EZ1058" s="56"/>
      <c r="FA1058" s="56"/>
      <c r="FB1058" s="56"/>
      <c r="FC1058" s="56"/>
      <c r="FD1058" s="56"/>
      <c r="FE1058" s="56"/>
      <c r="FF1058" s="56"/>
      <c r="FG1058" s="56"/>
      <c r="FH1058" s="56"/>
      <c r="FI1058" s="56"/>
      <c r="FJ1058" s="56"/>
      <c r="FK1058" s="56"/>
      <c r="FL1058" s="56"/>
      <c r="FM1058" s="56"/>
      <c r="FN1058" s="56"/>
      <c r="FO1058" s="56"/>
      <c r="FP1058" s="56"/>
      <c r="FQ1058" s="56"/>
      <c r="FR1058" s="56"/>
      <c r="FS1058" s="56"/>
      <c r="FT1058" s="56"/>
      <c r="FU1058" s="56"/>
      <c r="FV1058" s="56"/>
      <c r="FW1058" s="56"/>
      <c r="FX1058" s="56"/>
      <c r="FY1058" s="56"/>
      <c r="FZ1058" s="56"/>
      <c r="GA1058" s="56"/>
      <c r="GB1058" s="56"/>
      <c r="GC1058" s="56"/>
      <c r="GD1058" s="56"/>
      <c r="GE1058" s="56"/>
      <c r="GF1058" s="56"/>
      <c r="GG1058" s="56"/>
      <c r="GH1058" s="56"/>
      <c r="GI1058" s="56"/>
      <c r="GJ1058" s="56"/>
      <c r="GK1058" s="56"/>
      <c r="GL1058" s="56"/>
      <c r="GM1058" s="56"/>
      <c r="GN1058" s="56"/>
      <c r="GO1058" s="56"/>
      <c r="GP1058" s="56"/>
      <c r="GQ1058" s="56"/>
      <c r="GR1058" s="56"/>
      <c r="GS1058" s="56"/>
      <c r="GT1058" s="56"/>
      <c r="GU1058" s="56"/>
      <c r="GV1058" s="56"/>
      <c r="GW1058" s="56"/>
      <c r="GX1058" s="56"/>
      <c r="GY1058" s="56"/>
      <c r="GZ1058" s="56"/>
      <c r="HA1058" s="56"/>
      <c r="HB1058" s="56"/>
      <c r="HC1058" s="56"/>
      <c r="HD1058" s="56"/>
      <c r="HE1058" s="56"/>
      <c r="HF1058" s="56"/>
      <c r="HG1058" s="56"/>
      <c r="HH1058" s="56"/>
      <c r="HI1058" s="56"/>
      <c r="HJ1058" s="56"/>
      <c r="HK1058" s="56"/>
      <c r="HL1058" s="56"/>
      <c r="HM1058" s="56"/>
      <c r="HN1058" s="56"/>
      <c r="HO1058" s="56"/>
      <c r="HP1058" s="56"/>
      <c r="HQ1058" s="56"/>
      <c r="HR1058" s="56"/>
      <c r="HS1058" s="56"/>
      <c r="HT1058" s="56"/>
      <c r="HU1058" s="56"/>
      <c r="HV1058" s="56"/>
      <c r="HW1058" s="56"/>
      <c r="HX1058" s="56"/>
      <c r="HY1058" s="56"/>
      <c r="HZ1058" s="56"/>
      <c r="IA1058" s="56"/>
      <c r="IB1058" s="56"/>
      <c r="IC1058" s="56"/>
      <c r="ID1058" s="56"/>
      <c r="IE1058" s="56"/>
      <c r="IF1058" s="56"/>
      <c r="IG1058" s="56"/>
      <c r="IH1058" s="56"/>
      <c r="II1058" s="56"/>
    </row>
    <row r="1059" spans="3:243" x14ac:dyDescent="0.25">
      <c r="C1059" s="56"/>
      <c r="D1059" s="56"/>
      <c r="E1059" s="56"/>
      <c r="F1059" s="354"/>
      <c r="G1059" s="354"/>
      <c r="H1059" s="56"/>
      <c r="I1059" s="56"/>
      <c r="J1059" s="56"/>
      <c r="K1059" s="56"/>
      <c r="L1059" s="56"/>
      <c r="M1059" s="598"/>
      <c r="N1059" s="56"/>
      <c r="O1059" s="56"/>
      <c r="AW1059" s="56"/>
      <c r="AX1059" s="56"/>
      <c r="AY1059" s="56"/>
      <c r="AZ1059" s="56"/>
      <c r="BA1059" s="56"/>
      <c r="BB1059" s="56"/>
      <c r="BC1059" s="56"/>
      <c r="BD1059" s="56"/>
      <c r="BE1059" s="56"/>
      <c r="BF1059" s="56"/>
      <c r="BG1059" s="56"/>
      <c r="BH1059" s="56"/>
      <c r="BI1059" s="56"/>
      <c r="BJ1059" s="56"/>
      <c r="BK1059" s="56"/>
      <c r="BL1059" s="56"/>
      <c r="BM1059" s="56"/>
      <c r="BN1059" s="56"/>
      <c r="BO1059" s="56"/>
      <c r="BP1059" s="56"/>
      <c r="BQ1059" s="56"/>
      <c r="BR1059" s="56"/>
      <c r="BS1059" s="56"/>
      <c r="BT1059" s="56"/>
      <c r="BU1059" s="56"/>
      <c r="BV1059" s="56"/>
      <c r="BW1059" s="56"/>
      <c r="BX1059" s="56"/>
      <c r="BY1059" s="56"/>
      <c r="BZ1059" s="56"/>
      <c r="CA1059" s="56"/>
      <c r="CB1059" s="56"/>
      <c r="CC1059" s="56"/>
      <c r="CD1059" s="56"/>
      <c r="CE1059" s="56"/>
      <c r="CF1059" s="56"/>
      <c r="CG1059" s="56"/>
      <c r="CH1059" s="56"/>
      <c r="CI1059" s="56"/>
      <c r="CJ1059" s="56"/>
      <c r="CK1059" s="56"/>
      <c r="CL1059" s="56"/>
      <c r="CM1059" s="56"/>
      <c r="CN1059" s="56"/>
      <c r="CO1059" s="56"/>
      <c r="CP1059" s="56"/>
      <c r="CQ1059" s="56"/>
      <c r="CR1059" s="56"/>
      <c r="CS1059" s="56"/>
      <c r="CT1059" s="56"/>
      <c r="CU1059" s="56"/>
      <c r="CV1059" s="56"/>
      <c r="CW1059" s="56"/>
      <c r="CX1059" s="56"/>
      <c r="CY1059" s="56"/>
      <c r="CZ1059" s="56"/>
      <c r="DA1059" s="56"/>
      <c r="DB1059" s="56"/>
      <c r="DC1059" s="56"/>
      <c r="DD1059" s="56"/>
      <c r="DE1059" s="56"/>
      <c r="DF1059" s="56"/>
      <c r="DG1059" s="56"/>
      <c r="DH1059" s="56"/>
      <c r="DI1059" s="56"/>
      <c r="DJ1059" s="56"/>
      <c r="DK1059" s="56"/>
      <c r="DL1059" s="56"/>
      <c r="DM1059" s="56"/>
      <c r="DN1059" s="56"/>
      <c r="DO1059" s="56"/>
      <c r="DP1059" s="56"/>
      <c r="DQ1059" s="56"/>
      <c r="DR1059" s="56"/>
      <c r="DS1059" s="56"/>
      <c r="DT1059" s="56"/>
      <c r="DU1059" s="56"/>
      <c r="DV1059" s="56"/>
      <c r="DW1059" s="56"/>
      <c r="DX1059" s="56"/>
      <c r="DY1059" s="56"/>
      <c r="DZ1059" s="56"/>
      <c r="EA1059" s="56"/>
      <c r="EB1059" s="56"/>
      <c r="EC1059" s="56"/>
      <c r="ED1059" s="56"/>
      <c r="EE1059" s="56"/>
      <c r="EF1059" s="56"/>
      <c r="EG1059" s="56"/>
      <c r="EH1059" s="56"/>
      <c r="EI1059" s="56"/>
      <c r="EJ1059" s="56"/>
      <c r="EK1059" s="56"/>
      <c r="EL1059" s="56"/>
      <c r="EM1059" s="56"/>
      <c r="EN1059" s="56"/>
      <c r="EO1059" s="56"/>
      <c r="EP1059" s="56"/>
      <c r="EQ1059" s="56"/>
      <c r="ER1059" s="56"/>
      <c r="ES1059" s="56"/>
      <c r="ET1059" s="56"/>
      <c r="EU1059" s="56"/>
      <c r="EV1059" s="56"/>
      <c r="EW1059" s="56"/>
      <c r="EX1059" s="56"/>
      <c r="EY1059" s="56"/>
      <c r="EZ1059" s="56"/>
      <c r="FA1059" s="56"/>
      <c r="FB1059" s="56"/>
      <c r="FC1059" s="56"/>
      <c r="FD1059" s="56"/>
      <c r="FE1059" s="56"/>
      <c r="FF1059" s="56"/>
      <c r="FG1059" s="56"/>
      <c r="FH1059" s="56"/>
      <c r="FI1059" s="56"/>
      <c r="FJ1059" s="56"/>
      <c r="FK1059" s="56"/>
      <c r="FL1059" s="56"/>
      <c r="FM1059" s="56"/>
      <c r="FN1059" s="56"/>
      <c r="FO1059" s="56"/>
      <c r="FP1059" s="56"/>
      <c r="FQ1059" s="56"/>
      <c r="FR1059" s="56"/>
      <c r="FS1059" s="56"/>
      <c r="FT1059" s="56"/>
      <c r="FU1059" s="56"/>
      <c r="FV1059" s="56"/>
      <c r="FW1059" s="56"/>
      <c r="FX1059" s="56"/>
      <c r="FY1059" s="56"/>
      <c r="FZ1059" s="56"/>
      <c r="GA1059" s="56"/>
      <c r="GB1059" s="56"/>
      <c r="GC1059" s="56"/>
      <c r="GD1059" s="56"/>
      <c r="GE1059" s="56"/>
      <c r="GF1059" s="56"/>
      <c r="GG1059" s="56"/>
      <c r="GH1059" s="56"/>
      <c r="GI1059" s="56"/>
      <c r="GJ1059" s="56"/>
      <c r="GK1059" s="56"/>
      <c r="GL1059" s="56"/>
      <c r="GM1059" s="56"/>
      <c r="GN1059" s="56"/>
      <c r="GO1059" s="56"/>
      <c r="GP1059" s="56"/>
      <c r="GQ1059" s="56"/>
      <c r="GR1059" s="56"/>
      <c r="GS1059" s="56"/>
      <c r="GT1059" s="56"/>
      <c r="GU1059" s="56"/>
      <c r="GV1059" s="56"/>
      <c r="GW1059" s="56"/>
      <c r="GX1059" s="56"/>
      <c r="GY1059" s="56"/>
      <c r="GZ1059" s="56"/>
      <c r="HA1059" s="56"/>
      <c r="HB1059" s="56"/>
      <c r="HC1059" s="56"/>
      <c r="HD1059" s="56"/>
      <c r="HE1059" s="56"/>
      <c r="HF1059" s="56"/>
      <c r="HG1059" s="56"/>
      <c r="HH1059" s="56"/>
      <c r="HI1059" s="56"/>
      <c r="HJ1059" s="56"/>
      <c r="HK1059" s="56"/>
      <c r="HL1059" s="56"/>
      <c r="HM1059" s="56"/>
      <c r="HN1059" s="56"/>
      <c r="HO1059" s="56"/>
      <c r="HP1059" s="56"/>
      <c r="HQ1059" s="56"/>
      <c r="HR1059" s="56"/>
      <c r="HS1059" s="56"/>
      <c r="HT1059" s="56"/>
      <c r="HU1059" s="56"/>
      <c r="HV1059" s="56"/>
      <c r="HW1059" s="56"/>
      <c r="HX1059" s="56"/>
      <c r="HY1059" s="56"/>
      <c r="HZ1059" s="56"/>
      <c r="IA1059" s="56"/>
      <c r="IB1059" s="56"/>
      <c r="IC1059" s="56"/>
      <c r="ID1059" s="56"/>
      <c r="IE1059" s="56"/>
      <c r="IF1059" s="56"/>
      <c r="IG1059" s="56"/>
      <c r="IH1059" s="56"/>
      <c r="II1059" s="56"/>
    </row>
    <row r="1060" spans="3:243" x14ac:dyDescent="0.25">
      <c r="C1060" s="56"/>
      <c r="D1060" s="56"/>
      <c r="E1060" s="56"/>
      <c r="F1060" s="354"/>
      <c r="G1060" s="354"/>
      <c r="H1060" s="56"/>
      <c r="I1060" s="56"/>
      <c r="J1060" s="56"/>
      <c r="K1060" s="56"/>
      <c r="L1060" s="56"/>
      <c r="M1060" s="598"/>
      <c r="N1060" s="56"/>
      <c r="O1060" s="56"/>
      <c r="AW1060" s="56"/>
      <c r="AX1060" s="56"/>
      <c r="AY1060" s="56"/>
      <c r="AZ1060" s="56"/>
      <c r="BA1060" s="56"/>
      <c r="BB1060" s="56"/>
      <c r="BC1060" s="56"/>
      <c r="BD1060" s="56"/>
      <c r="BE1060" s="56"/>
      <c r="BF1060" s="56"/>
      <c r="BG1060" s="56"/>
      <c r="BH1060" s="56"/>
      <c r="BI1060" s="56"/>
      <c r="BJ1060" s="56"/>
      <c r="BK1060" s="56"/>
      <c r="BL1060" s="56"/>
      <c r="BM1060" s="56"/>
      <c r="BN1060" s="56"/>
      <c r="BO1060" s="56"/>
      <c r="BP1060" s="56"/>
      <c r="BQ1060" s="56"/>
      <c r="BR1060" s="56"/>
      <c r="BS1060" s="56"/>
      <c r="BT1060" s="56"/>
      <c r="BU1060" s="56"/>
      <c r="BV1060" s="56"/>
      <c r="BW1060" s="56"/>
      <c r="BX1060" s="56"/>
      <c r="BY1060" s="56"/>
      <c r="BZ1060" s="56"/>
      <c r="CA1060" s="56"/>
      <c r="CB1060" s="56"/>
      <c r="CC1060" s="56"/>
      <c r="CD1060" s="56"/>
      <c r="CE1060" s="56"/>
      <c r="CF1060" s="56"/>
      <c r="CG1060" s="56"/>
      <c r="CH1060" s="56"/>
      <c r="CI1060" s="56"/>
      <c r="CJ1060" s="56"/>
      <c r="CK1060" s="56"/>
      <c r="CL1060" s="56"/>
      <c r="CM1060" s="56"/>
      <c r="CN1060" s="56"/>
      <c r="CO1060" s="56"/>
      <c r="CP1060" s="56"/>
      <c r="CQ1060" s="56"/>
      <c r="CR1060" s="56"/>
      <c r="CS1060" s="56"/>
      <c r="CT1060" s="56"/>
      <c r="CU1060" s="56"/>
      <c r="CV1060" s="56"/>
      <c r="CW1060" s="56"/>
      <c r="CX1060" s="56"/>
      <c r="CY1060" s="56"/>
      <c r="CZ1060" s="56"/>
      <c r="DA1060" s="56"/>
      <c r="DB1060" s="56"/>
      <c r="DC1060" s="56"/>
      <c r="DD1060" s="56"/>
      <c r="DE1060" s="56"/>
      <c r="DF1060" s="56"/>
      <c r="DG1060" s="56"/>
      <c r="DH1060" s="56"/>
      <c r="DI1060" s="56"/>
      <c r="DJ1060" s="56"/>
      <c r="DK1060" s="56"/>
      <c r="DL1060" s="56"/>
      <c r="DM1060" s="56"/>
      <c r="DN1060" s="56"/>
      <c r="DO1060" s="56"/>
      <c r="DP1060" s="56"/>
      <c r="DQ1060" s="56"/>
      <c r="DR1060" s="56"/>
      <c r="DS1060" s="56"/>
      <c r="DT1060" s="56"/>
      <c r="DU1060" s="56"/>
      <c r="DV1060" s="56"/>
      <c r="DW1060" s="56"/>
      <c r="DX1060" s="56"/>
      <c r="DY1060" s="56"/>
      <c r="DZ1060" s="56"/>
      <c r="EA1060" s="56"/>
      <c r="EB1060" s="56"/>
      <c r="EC1060" s="56"/>
      <c r="ED1060" s="56"/>
      <c r="EE1060" s="56"/>
      <c r="EF1060" s="56"/>
      <c r="EG1060" s="56"/>
      <c r="EH1060" s="56"/>
      <c r="EI1060" s="56"/>
      <c r="EJ1060" s="56"/>
      <c r="EK1060" s="56"/>
      <c r="EL1060" s="56"/>
      <c r="EM1060" s="56"/>
      <c r="EN1060" s="56"/>
      <c r="EO1060" s="56"/>
      <c r="EP1060" s="56"/>
      <c r="EQ1060" s="56"/>
      <c r="ER1060" s="56"/>
      <c r="ES1060" s="56"/>
      <c r="ET1060" s="56"/>
      <c r="EU1060" s="56"/>
      <c r="EV1060" s="56"/>
      <c r="EW1060" s="56"/>
      <c r="EX1060" s="56"/>
      <c r="EY1060" s="56"/>
      <c r="EZ1060" s="56"/>
      <c r="FA1060" s="56"/>
      <c r="FB1060" s="56"/>
      <c r="FC1060" s="56"/>
      <c r="FD1060" s="56"/>
      <c r="FE1060" s="56"/>
      <c r="FF1060" s="56"/>
      <c r="FG1060" s="56"/>
      <c r="FH1060" s="56"/>
      <c r="FI1060" s="56"/>
      <c r="FJ1060" s="56"/>
      <c r="FK1060" s="56"/>
      <c r="FL1060" s="56"/>
      <c r="FM1060" s="56"/>
      <c r="FN1060" s="56"/>
      <c r="FO1060" s="56"/>
      <c r="FP1060" s="56"/>
      <c r="FQ1060" s="56"/>
      <c r="FR1060" s="56"/>
      <c r="FS1060" s="56"/>
      <c r="FT1060" s="56"/>
      <c r="FU1060" s="56"/>
      <c r="FV1060" s="56"/>
      <c r="FW1060" s="56"/>
      <c r="FX1060" s="56"/>
      <c r="FY1060" s="56"/>
      <c r="FZ1060" s="56"/>
      <c r="GA1060" s="56"/>
      <c r="GB1060" s="56"/>
      <c r="GC1060" s="56"/>
      <c r="GD1060" s="56"/>
      <c r="GE1060" s="56"/>
      <c r="GF1060" s="56"/>
      <c r="GG1060" s="56"/>
      <c r="GH1060" s="56"/>
      <c r="GI1060" s="56"/>
      <c r="GJ1060" s="56"/>
      <c r="GK1060" s="56"/>
      <c r="GL1060" s="56"/>
      <c r="GM1060" s="56"/>
      <c r="GN1060" s="56"/>
      <c r="GO1060" s="56"/>
      <c r="GP1060" s="56"/>
      <c r="GQ1060" s="56"/>
      <c r="GR1060" s="56"/>
      <c r="GS1060" s="56"/>
      <c r="GT1060" s="56"/>
      <c r="GU1060" s="56"/>
      <c r="GV1060" s="56"/>
      <c r="GW1060" s="56"/>
      <c r="GX1060" s="56"/>
      <c r="GY1060" s="56"/>
      <c r="GZ1060" s="56"/>
      <c r="HA1060" s="56"/>
      <c r="HB1060" s="56"/>
      <c r="HC1060" s="56"/>
      <c r="HD1060" s="56"/>
      <c r="HE1060" s="56"/>
      <c r="HF1060" s="56"/>
      <c r="HG1060" s="56"/>
      <c r="HH1060" s="56"/>
      <c r="HI1060" s="56"/>
      <c r="HJ1060" s="56"/>
      <c r="HK1060" s="56"/>
      <c r="HL1060" s="56"/>
      <c r="HM1060" s="56"/>
      <c r="HN1060" s="56"/>
      <c r="HO1060" s="56"/>
      <c r="HP1060" s="56"/>
      <c r="HQ1060" s="56"/>
      <c r="HR1060" s="56"/>
      <c r="HS1060" s="56"/>
      <c r="HT1060" s="56"/>
      <c r="HU1060" s="56"/>
      <c r="HV1060" s="56"/>
      <c r="HW1060" s="56"/>
      <c r="HX1060" s="56"/>
      <c r="HY1060" s="56"/>
      <c r="HZ1060" s="56"/>
      <c r="IA1060" s="56"/>
      <c r="IB1060" s="56"/>
      <c r="IC1060" s="56"/>
      <c r="ID1060" s="56"/>
      <c r="IE1060" s="56"/>
      <c r="IF1060" s="56"/>
      <c r="IG1060" s="56"/>
      <c r="IH1060" s="56"/>
      <c r="II1060" s="56"/>
    </row>
    <row r="1061" spans="3:243" x14ac:dyDescent="0.25">
      <c r="C1061" s="56"/>
      <c r="D1061" s="56"/>
      <c r="E1061" s="56"/>
      <c r="F1061" s="354"/>
      <c r="G1061" s="354"/>
      <c r="H1061" s="56"/>
      <c r="I1061" s="56"/>
      <c r="J1061" s="56"/>
      <c r="K1061" s="56"/>
      <c r="L1061" s="56"/>
      <c r="M1061" s="598"/>
      <c r="N1061" s="56"/>
      <c r="O1061" s="56"/>
      <c r="AW1061" s="56"/>
      <c r="AX1061" s="56"/>
      <c r="AY1061" s="56"/>
      <c r="AZ1061" s="56"/>
      <c r="BA1061" s="56"/>
      <c r="BB1061" s="56"/>
      <c r="BC1061" s="56"/>
      <c r="BD1061" s="56"/>
      <c r="BE1061" s="56"/>
      <c r="BF1061" s="56"/>
      <c r="BG1061" s="56"/>
      <c r="BH1061" s="56"/>
      <c r="BI1061" s="56"/>
      <c r="BJ1061" s="56"/>
      <c r="BK1061" s="56"/>
      <c r="BL1061" s="56"/>
      <c r="BM1061" s="56"/>
      <c r="BN1061" s="56"/>
      <c r="BO1061" s="56"/>
      <c r="BP1061" s="56"/>
      <c r="BQ1061" s="56"/>
      <c r="BR1061" s="56"/>
      <c r="BS1061" s="56"/>
      <c r="BT1061" s="56"/>
      <c r="BU1061" s="56"/>
      <c r="BV1061" s="56"/>
      <c r="BW1061" s="56"/>
      <c r="BX1061" s="56"/>
      <c r="BY1061" s="56"/>
      <c r="BZ1061" s="56"/>
      <c r="CA1061" s="56"/>
      <c r="CB1061" s="56"/>
      <c r="CC1061" s="56"/>
      <c r="CD1061" s="56"/>
      <c r="CE1061" s="56"/>
      <c r="CF1061" s="56"/>
      <c r="CG1061" s="56"/>
      <c r="CH1061" s="56"/>
      <c r="CI1061" s="56"/>
      <c r="CJ1061" s="56"/>
      <c r="CK1061" s="56"/>
      <c r="CL1061" s="56"/>
      <c r="CM1061" s="56"/>
      <c r="CN1061" s="56"/>
      <c r="CO1061" s="56"/>
      <c r="CP1061" s="56"/>
      <c r="CQ1061" s="56"/>
      <c r="CR1061" s="56"/>
      <c r="CS1061" s="56"/>
      <c r="CT1061" s="56"/>
      <c r="CU1061" s="56"/>
      <c r="CV1061" s="56"/>
      <c r="CW1061" s="56"/>
      <c r="CX1061" s="56"/>
      <c r="CY1061" s="56"/>
      <c r="CZ1061" s="56"/>
      <c r="DA1061" s="56"/>
      <c r="DB1061" s="56"/>
      <c r="DC1061" s="56"/>
      <c r="DD1061" s="56"/>
      <c r="DE1061" s="56"/>
      <c r="DF1061" s="56"/>
      <c r="DG1061" s="56"/>
      <c r="DH1061" s="56"/>
      <c r="DI1061" s="56"/>
      <c r="DJ1061" s="56"/>
      <c r="DK1061" s="56"/>
      <c r="DL1061" s="56"/>
      <c r="DM1061" s="56"/>
      <c r="DN1061" s="56"/>
      <c r="DO1061" s="56"/>
      <c r="DP1061" s="56"/>
      <c r="DQ1061" s="56"/>
      <c r="DR1061" s="56"/>
      <c r="DS1061" s="56"/>
      <c r="DT1061" s="56"/>
      <c r="DU1061" s="56"/>
      <c r="DV1061" s="56"/>
      <c r="DW1061" s="56"/>
      <c r="DX1061" s="56"/>
      <c r="DY1061" s="56"/>
      <c r="DZ1061" s="56"/>
      <c r="EA1061" s="56"/>
      <c r="EB1061" s="56"/>
      <c r="EC1061" s="56"/>
      <c r="ED1061" s="56"/>
      <c r="EE1061" s="56"/>
      <c r="EF1061" s="56"/>
      <c r="EG1061" s="56"/>
      <c r="EH1061" s="56"/>
      <c r="EI1061" s="56"/>
      <c r="EJ1061" s="56"/>
      <c r="EK1061" s="56"/>
      <c r="EL1061" s="56"/>
      <c r="EM1061" s="56"/>
      <c r="EN1061" s="56"/>
      <c r="EO1061" s="56"/>
      <c r="EP1061" s="56"/>
      <c r="EQ1061" s="56"/>
      <c r="ER1061" s="56"/>
      <c r="ES1061" s="56"/>
      <c r="ET1061" s="56"/>
      <c r="EU1061" s="56"/>
      <c r="EV1061" s="56"/>
      <c r="EW1061" s="56"/>
      <c r="EX1061" s="56"/>
      <c r="EY1061" s="56"/>
      <c r="EZ1061" s="56"/>
      <c r="FA1061" s="56"/>
      <c r="FB1061" s="56"/>
      <c r="FC1061" s="56"/>
      <c r="FD1061" s="56"/>
      <c r="FE1061" s="56"/>
      <c r="FF1061" s="56"/>
      <c r="FG1061" s="56"/>
      <c r="FH1061" s="56"/>
      <c r="FI1061" s="56"/>
      <c r="FJ1061" s="56"/>
      <c r="FK1061" s="56"/>
      <c r="FL1061" s="56"/>
      <c r="FM1061" s="56"/>
      <c r="FN1061" s="56"/>
      <c r="FO1061" s="56"/>
      <c r="FP1061" s="56"/>
      <c r="FQ1061" s="56"/>
      <c r="FR1061" s="56"/>
      <c r="FS1061" s="56"/>
      <c r="FT1061" s="56"/>
      <c r="FU1061" s="56"/>
      <c r="FV1061" s="56"/>
      <c r="FW1061" s="56"/>
      <c r="FX1061" s="56"/>
      <c r="FY1061" s="56"/>
      <c r="FZ1061" s="56"/>
      <c r="GA1061" s="56"/>
      <c r="GB1061" s="56"/>
      <c r="GC1061" s="56"/>
      <c r="GD1061" s="56"/>
      <c r="GE1061" s="56"/>
      <c r="GF1061" s="56"/>
      <c r="GG1061" s="56"/>
      <c r="GH1061" s="56"/>
      <c r="GI1061" s="56"/>
      <c r="GJ1061" s="56"/>
      <c r="GK1061" s="56"/>
      <c r="GL1061" s="56"/>
      <c r="GM1061" s="56"/>
      <c r="GN1061" s="56"/>
      <c r="GO1061" s="56"/>
      <c r="GP1061" s="56"/>
      <c r="GQ1061" s="56"/>
      <c r="GR1061" s="56"/>
      <c r="GS1061" s="56"/>
      <c r="GT1061" s="56"/>
      <c r="GU1061" s="56"/>
      <c r="GV1061" s="56"/>
      <c r="GW1061" s="56"/>
      <c r="GX1061" s="56"/>
      <c r="GY1061" s="56"/>
      <c r="GZ1061" s="56"/>
      <c r="HA1061" s="56"/>
      <c r="HB1061" s="56"/>
      <c r="HC1061" s="56"/>
      <c r="HD1061" s="56"/>
      <c r="HE1061" s="56"/>
      <c r="HF1061" s="56"/>
      <c r="HG1061" s="56"/>
      <c r="HH1061" s="56"/>
      <c r="HI1061" s="56"/>
      <c r="HJ1061" s="56"/>
      <c r="HK1061" s="56"/>
      <c r="HL1061" s="56"/>
      <c r="HM1061" s="56"/>
      <c r="HN1061" s="56"/>
      <c r="HO1061" s="56"/>
      <c r="HP1061" s="56"/>
      <c r="HQ1061" s="56"/>
      <c r="HR1061" s="56"/>
      <c r="HS1061" s="56"/>
      <c r="HT1061" s="56"/>
      <c r="HU1061" s="56"/>
      <c r="HV1061" s="56"/>
      <c r="HW1061" s="56"/>
      <c r="HX1061" s="56"/>
      <c r="HY1061" s="56"/>
      <c r="HZ1061" s="56"/>
      <c r="IA1061" s="56"/>
      <c r="IB1061" s="56"/>
      <c r="IC1061" s="56"/>
      <c r="ID1061" s="56"/>
      <c r="IE1061" s="56"/>
      <c r="IF1061" s="56"/>
      <c r="IG1061" s="56"/>
      <c r="IH1061" s="56"/>
      <c r="II1061" s="56"/>
    </row>
    <row r="1062" spans="3:243" x14ac:dyDescent="0.25">
      <c r="C1062" s="56"/>
      <c r="D1062" s="56"/>
      <c r="E1062" s="56"/>
      <c r="F1062" s="354"/>
      <c r="G1062" s="354"/>
      <c r="H1062" s="56"/>
      <c r="I1062" s="56"/>
      <c r="J1062" s="56"/>
      <c r="K1062" s="56"/>
      <c r="L1062" s="56"/>
      <c r="M1062" s="598"/>
      <c r="N1062" s="56"/>
      <c r="O1062" s="56"/>
      <c r="AW1062" s="56"/>
      <c r="AX1062" s="56"/>
      <c r="AY1062" s="56"/>
      <c r="AZ1062" s="56"/>
      <c r="BA1062" s="56"/>
      <c r="BB1062" s="56"/>
      <c r="BC1062" s="56"/>
      <c r="BD1062" s="56"/>
      <c r="BE1062" s="56"/>
      <c r="BF1062" s="56"/>
      <c r="BG1062" s="56"/>
      <c r="BH1062" s="56"/>
      <c r="BI1062" s="56"/>
      <c r="BJ1062" s="56"/>
      <c r="BK1062" s="56"/>
      <c r="BL1062" s="56"/>
      <c r="BM1062" s="56"/>
      <c r="BN1062" s="56"/>
      <c r="BO1062" s="56"/>
      <c r="BP1062" s="56"/>
      <c r="BQ1062" s="56"/>
      <c r="BR1062" s="56"/>
      <c r="BS1062" s="56"/>
      <c r="BT1062" s="56"/>
      <c r="BU1062" s="56"/>
      <c r="BV1062" s="56"/>
      <c r="BW1062" s="56"/>
      <c r="BX1062" s="56"/>
      <c r="BY1062" s="56"/>
      <c r="BZ1062" s="56"/>
      <c r="CA1062" s="56"/>
      <c r="CB1062" s="56"/>
      <c r="CC1062" s="56"/>
      <c r="CD1062" s="56"/>
      <c r="CE1062" s="56"/>
      <c r="CF1062" s="56"/>
      <c r="CG1062" s="56"/>
      <c r="CH1062" s="56"/>
      <c r="CI1062" s="56"/>
      <c r="CJ1062" s="56"/>
      <c r="CK1062" s="56"/>
      <c r="CL1062" s="56"/>
      <c r="CM1062" s="56"/>
      <c r="CN1062" s="56"/>
      <c r="CO1062" s="56"/>
      <c r="CP1062" s="56"/>
      <c r="CQ1062" s="56"/>
      <c r="CR1062" s="56"/>
      <c r="CS1062" s="56"/>
      <c r="CT1062" s="56"/>
      <c r="CU1062" s="56"/>
      <c r="CV1062" s="56"/>
      <c r="CW1062" s="56"/>
      <c r="CX1062" s="56"/>
      <c r="CY1062" s="56"/>
      <c r="CZ1062" s="56"/>
      <c r="DA1062" s="56"/>
      <c r="DB1062" s="56"/>
      <c r="DC1062" s="56"/>
      <c r="DD1062" s="56"/>
      <c r="DE1062" s="56"/>
      <c r="DF1062" s="56"/>
      <c r="DG1062" s="56"/>
      <c r="DH1062" s="56"/>
      <c r="DI1062" s="56"/>
      <c r="DJ1062" s="56"/>
      <c r="DK1062" s="56"/>
      <c r="DL1062" s="56"/>
      <c r="DM1062" s="56"/>
      <c r="DN1062" s="56"/>
      <c r="DO1062" s="56"/>
      <c r="DP1062" s="56"/>
      <c r="DQ1062" s="56"/>
      <c r="DR1062" s="56"/>
      <c r="DS1062" s="56"/>
      <c r="DT1062" s="56"/>
      <c r="DU1062" s="56"/>
      <c r="DV1062" s="56"/>
      <c r="DW1062" s="56"/>
      <c r="DX1062" s="56"/>
      <c r="DY1062" s="56"/>
      <c r="DZ1062" s="56"/>
      <c r="EA1062" s="56"/>
      <c r="EB1062" s="56"/>
      <c r="EC1062" s="56"/>
      <c r="ED1062" s="56"/>
      <c r="EE1062" s="56"/>
      <c r="EF1062" s="56"/>
      <c r="EG1062" s="56"/>
      <c r="EH1062" s="56"/>
      <c r="EI1062" s="56"/>
      <c r="EJ1062" s="56"/>
      <c r="EK1062" s="56"/>
      <c r="EL1062" s="56"/>
      <c r="EM1062" s="56"/>
      <c r="EN1062" s="56"/>
      <c r="EO1062" s="56"/>
      <c r="EP1062" s="56"/>
      <c r="EQ1062" s="56"/>
      <c r="ER1062" s="56"/>
      <c r="ES1062" s="56"/>
      <c r="ET1062" s="56"/>
      <c r="EU1062" s="56"/>
      <c r="EV1062" s="56"/>
      <c r="EW1062" s="56"/>
      <c r="EX1062" s="56"/>
      <c r="EY1062" s="56"/>
      <c r="EZ1062" s="56"/>
      <c r="FA1062" s="56"/>
      <c r="FB1062" s="56"/>
      <c r="FC1062" s="56"/>
      <c r="FD1062" s="56"/>
      <c r="FE1062" s="56"/>
      <c r="FF1062" s="56"/>
      <c r="FG1062" s="56"/>
      <c r="FH1062" s="56"/>
      <c r="FI1062" s="56"/>
      <c r="FJ1062" s="56"/>
      <c r="FK1062" s="56"/>
      <c r="FL1062" s="56"/>
      <c r="FM1062" s="56"/>
      <c r="FN1062" s="56"/>
      <c r="FO1062" s="56"/>
      <c r="FP1062" s="56"/>
      <c r="FQ1062" s="56"/>
      <c r="FR1062" s="56"/>
      <c r="FS1062" s="56"/>
      <c r="FT1062" s="56"/>
      <c r="FU1062" s="56"/>
      <c r="FV1062" s="56"/>
      <c r="FW1062" s="56"/>
      <c r="FX1062" s="56"/>
      <c r="FY1062" s="56"/>
      <c r="FZ1062" s="56"/>
      <c r="GA1062" s="56"/>
      <c r="GB1062" s="56"/>
      <c r="GC1062" s="56"/>
      <c r="GD1062" s="56"/>
      <c r="GE1062" s="56"/>
      <c r="GF1062" s="56"/>
      <c r="GG1062" s="56"/>
      <c r="GH1062" s="56"/>
      <c r="GI1062" s="56"/>
      <c r="GJ1062" s="56"/>
      <c r="GK1062" s="56"/>
      <c r="GL1062" s="56"/>
      <c r="GM1062" s="56"/>
      <c r="GN1062" s="56"/>
      <c r="GO1062" s="56"/>
      <c r="GP1062" s="56"/>
      <c r="GQ1062" s="56"/>
      <c r="GR1062" s="56"/>
      <c r="GS1062" s="56"/>
      <c r="GT1062" s="56"/>
      <c r="GU1062" s="56"/>
      <c r="GV1062" s="56"/>
      <c r="GW1062" s="56"/>
      <c r="GX1062" s="56"/>
      <c r="GY1062" s="56"/>
      <c r="GZ1062" s="56"/>
      <c r="HA1062" s="56"/>
      <c r="HB1062" s="56"/>
      <c r="HC1062" s="56"/>
      <c r="HD1062" s="56"/>
      <c r="HE1062" s="56"/>
      <c r="HF1062" s="56"/>
      <c r="HG1062" s="56"/>
      <c r="HH1062" s="56"/>
      <c r="HI1062" s="56"/>
      <c r="HJ1062" s="56"/>
      <c r="HK1062" s="56"/>
      <c r="HL1062" s="56"/>
      <c r="HM1062" s="56"/>
      <c r="HN1062" s="56"/>
      <c r="HO1062" s="56"/>
      <c r="HP1062" s="56"/>
      <c r="HQ1062" s="56"/>
      <c r="HR1062" s="56"/>
      <c r="HS1062" s="56"/>
      <c r="HT1062" s="56"/>
      <c r="HU1062" s="56"/>
      <c r="HV1062" s="56"/>
      <c r="HW1062" s="56"/>
      <c r="HX1062" s="56"/>
      <c r="HY1062" s="56"/>
      <c r="HZ1062" s="56"/>
      <c r="IA1062" s="56"/>
      <c r="IB1062" s="56"/>
      <c r="IC1062" s="56"/>
      <c r="ID1062" s="56"/>
      <c r="IE1062" s="56"/>
      <c r="IF1062" s="56"/>
      <c r="IG1062" s="56"/>
      <c r="IH1062" s="56"/>
      <c r="II1062" s="56"/>
    </row>
    <row r="1063" spans="3:243" x14ac:dyDescent="0.25">
      <c r="C1063" s="56"/>
      <c r="D1063" s="56"/>
      <c r="E1063" s="56"/>
      <c r="F1063" s="354"/>
      <c r="G1063" s="354"/>
      <c r="H1063" s="56"/>
      <c r="I1063" s="56"/>
      <c r="J1063" s="56"/>
      <c r="K1063" s="56"/>
      <c r="L1063" s="56"/>
      <c r="M1063" s="598"/>
      <c r="N1063" s="56"/>
      <c r="O1063" s="56"/>
      <c r="AW1063" s="56"/>
      <c r="AX1063" s="56"/>
      <c r="AY1063" s="56"/>
      <c r="AZ1063" s="56"/>
      <c r="BA1063" s="56"/>
      <c r="BB1063" s="56"/>
      <c r="BC1063" s="56"/>
      <c r="BD1063" s="56"/>
      <c r="BE1063" s="56"/>
      <c r="BF1063" s="56"/>
      <c r="BG1063" s="56"/>
      <c r="BH1063" s="56"/>
      <c r="BI1063" s="56"/>
      <c r="BJ1063" s="56"/>
      <c r="BK1063" s="56"/>
      <c r="BL1063" s="56"/>
      <c r="BM1063" s="56"/>
      <c r="BN1063" s="56"/>
      <c r="BO1063" s="56"/>
      <c r="BP1063" s="56"/>
      <c r="BQ1063" s="56"/>
      <c r="BR1063" s="56"/>
      <c r="BS1063" s="56"/>
      <c r="BT1063" s="56"/>
      <c r="BU1063" s="56"/>
      <c r="BV1063" s="56"/>
      <c r="BW1063" s="56"/>
      <c r="BX1063" s="56"/>
      <c r="BY1063" s="56"/>
      <c r="BZ1063" s="56"/>
      <c r="CA1063" s="56"/>
      <c r="CB1063" s="56"/>
      <c r="CC1063" s="56"/>
      <c r="CD1063" s="56"/>
      <c r="CE1063" s="56"/>
      <c r="CF1063" s="56"/>
      <c r="CG1063" s="56"/>
      <c r="CH1063" s="56"/>
      <c r="CI1063" s="56"/>
      <c r="CJ1063" s="56"/>
      <c r="CK1063" s="56"/>
      <c r="CL1063" s="56"/>
      <c r="CM1063" s="56"/>
      <c r="CN1063" s="56"/>
      <c r="CO1063" s="56"/>
      <c r="CP1063" s="56"/>
      <c r="CQ1063" s="56"/>
      <c r="CR1063" s="56"/>
      <c r="CS1063" s="56"/>
      <c r="CT1063" s="56"/>
      <c r="CU1063" s="56"/>
      <c r="CV1063" s="56"/>
      <c r="CW1063" s="56"/>
      <c r="CX1063" s="56"/>
      <c r="CY1063" s="56"/>
      <c r="CZ1063" s="56"/>
      <c r="DA1063" s="56"/>
      <c r="DB1063" s="56"/>
      <c r="DC1063" s="56"/>
      <c r="DD1063" s="56"/>
      <c r="DE1063" s="56"/>
      <c r="DF1063" s="56"/>
      <c r="DG1063" s="56"/>
      <c r="DH1063" s="56"/>
      <c r="DI1063" s="56"/>
      <c r="DJ1063" s="56"/>
      <c r="DK1063" s="56"/>
      <c r="DL1063" s="56"/>
      <c r="DM1063" s="56"/>
      <c r="DN1063" s="56"/>
      <c r="DO1063" s="56"/>
      <c r="DP1063" s="56"/>
      <c r="DQ1063" s="56"/>
      <c r="DR1063" s="56"/>
      <c r="DS1063" s="56"/>
      <c r="DT1063" s="56"/>
      <c r="DU1063" s="56"/>
      <c r="DV1063" s="56"/>
      <c r="DW1063" s="56"/>
      <c r="DX1063" s="56"/>
      <c r="DY1063" s="56"/>
      <c r="DZ1063" s="56"/>
      <c r="EA1063" s="56"/>
      <c r="EB1063" s="56"/>
      <c r="EC1063" s="56"/>
      <c r="ED1063" s="56"/>
      <c r="EE1063" s="56"/>
      <c r="EF1063" s="56"/>
      <c r="EG1063" s="56"/>
      <c r="EH1063" s="56"/>
      <c r="EI1063" s="56"/>
      <c r="EJ1063" s="56"/>
      <c r="EK1063" s="56"/>
      <c r="EL1063" s="56"/>
      <c r="EM1063" s="56"/>
      <c r="EN1063" s="56"/>
      <c r="EO1063" s="56"/>
      <c r="EP1063" s="56"/>
      <c r="EQ1063" s="56"/>
      <c r="ER1063" s="56"/>
      <c r="ES1063" s="56"/>
      <c r="ET1063" s="56"/>
      <c r="EU1063" s="56"/>
      <c r="EV1063" s="56"/>
      <c r="EW1063" s="56"/>
      <c r="EX1063" s="56"/>
      <c r="EY1063" s="56"/>
      <c r="EZ1063" s="56"/>
      <c r="FA1063" s="56"/>
      <c r="FB1063" s="56"/>
      <c r="FC1063" s="56"/>
      <c r="FD1063" s="56"/>
      <c r="FE1063" s="56"/>
      <c r="FF1063" s="56"/>
      <c r="FG1063" s="56"/>
      <c r="FH1063" s="56"/>
      <c r="FI1063" s="56"/>
      <c r="FJ1063" s="56"/>
      <c r="FK1063" s="56"/>
      <c r="FL1063" s="56"/>
      <c r="FM1063" s="56"/>
      <c r="FN1063" s="56"/>
      <c r="FO1063" s="56"/>
      <c r="FP1063" s="56"/>
      <c r="FQ1063" s="56"/>
      <c r="FR1063" s="56"/>
      <c r="FS1063" s="56"/>
      <c r="FT1063" s="56"/>
      <c r="FU1063" s="56"/>
      <c r="FV1063" s="56"/>
      <c r="FW1063" s="56"/>
      <c r="FX1063" s="56"/>
      <c r="FY1063" s="56"/>
      <c r="FZ1063" s="56"/>
      <c r="GA1063" s="56"/>
      <c r="GB1063" s="56"/>
      <c r="GC1063" s="56"/>
      <c r="GD1063" s="56"/>
      <c r="GE1063" s="56"/>
      <c r="GF1063" s="56"/>
      <c r="GG1063" s="56"/>
      <c r="GH1063" s="56"/>
      <c r="GI1063" s="56"/>
      <c r="GJ1063" s="56"/>
      <c r="GK1063" s="56"/>
      <c r="GL1063" s="56"/>
      <c r="GM1063" s="56"/>
      <c r="GN1063" s="56"/>
      <c r="GO1063" s="56"/>
      <c r="GP1063" s="56"/>
      <c r="GQ1063" s="56"/>
      <c r="GR1063" s="56"/>
      <c r="GS1063" s="56"/>
      <c r="GT1063" s="56"/>
      <c r="GU1063" s="56"/>
      <c r="GV1063" s="56"/>
      <c r="GW1063" s="56"/>
      <c r="GX1063" s="56"/>
      <c r="GY1063" s="56"/>
      <c r="GZ1063" s="56"/>
      <c r="HA1063" s="56"/>
      <c r="HB1063" s="56"/>
      <c r="HC1063" s="56"/>
      <c r="HD1063" s="56"/>
      <c r="HE1063" s="56"/>
      <c r="HF1063" s="56"/>
      <c r="HG1063" s="56"/>
      <c r="HH1063" s="56"/>
      <c r="HI1063" s="56"/>
      <c r="HJ1063" s="56"/>
      <c r="HK1063" s="56"/>
      <c r="HL1063" s="56"/>
      <c r="HM1063" s="56"/>
      <c r="HN1063" s="56"/>
      <c r="HO1063" s="56"/>
      <c r="HP1063" s="56"/>
      <c r="HQ1063" s="56"/>
      <c r="HR1063" s="56"/>
      <c r="HS1063" s="56"/>
      <c r="HT1063" s="56"/>
      <c r="HU1063" s="56"/>
      <c r="HV1063" s="56"/>
      <c r="HW1063" s="56"/>
      <c r="HX1063" s="56"/>
      <c r="HY1063" s="56"/>
      <c r="HZ1063" s="56"/>
      <c r="IA1063" s="56"/>
      <c r="IB1063" s="56"/>
      <c r="IC1063" s="56"/>
      <c r="ID1063" s="56"/>
      <c r="IE1063" s="56"/>
      <c r="IF1063" s="56"/>
      <c r="IG1063" s="56"/>
      <c r="IH1063" s="56"/>
      <c r="II1063" s="56"/>
    </row>
    <row r="1064" spans="3:243" x14ac:dyDescent="0.25">
      <c r="C1064" s="56"/>
      <c r="D1064" s="56"/>
      <c r="E1064" s="56"/>
      <c r="F1064" s="354"/>
      <c r="G1064" s="354"/>
      <c r="H1064" s="56"/>
      <c r="I1064" s="56"/>
      <c r="J1064" s="56"/>
      <c r="K1064" s="56"/>
      <c r="L1064" s="56"/>
      <c r="M1064" s="598"/>
      <c r="N1064" s="56"/>
      <c r="O1064" s="56"/>
      <c r="AW1064" s="56"/>
      <c r="AX1064" s="56"/>
      <c r="AY1064" s="56"/>
      <c r="AZ1064" s="56"/>
      <c r="BA1064" s="56"/>
      <c r="BB1064" s="56"/>
      <c r="BC1064" s="56"/>
      <c r="BD1064" s="56"/>
      <c r="BE1064" s="56"/>
      <c r="BF1064" s="56"/>
      <c r="BG1064" s="56"/>
      <c r="BH1064" s="56"/>
      <c r="BI1064" s="56"/>
      <c r="BJ1064" s="56"/>
      <c r="BK1064" s="56"/>
      <c r="BL1064" s="56"/>
      <c r="BM1064" s="56"/>
      <c r="BN1064" s="56"/>
      <c r="BO1064" s="56"/>
      <c r="BP1064" s="56"/>
      <c r="BQ1064" s="56"/>
      <c r="BR1064" s="56"/>
      <c r="BS1064" s="56"/>
      <c r="BT1064" s="56"/>
      <c r="BU1064" s="56"/>
      <c r="BV1064" s="56"/>
      <c r="BW1064" s="56"/>
      <c r="BX1064" s="56"/>
      <c r="BY1064" s="56"/>
      <c r="BZ1064" s="56"/>
      <c r="CA1064" s="56"/>
      <c r="CB1064" s="56"/>
      <c r="CC1064" s="56"/>
      <c r="CD1064" s="56"/>
      <c r="CE1064" s="56"/>
      <c r="CF1064" s="56"/>
      <c r="CG1064" s="56"/>
      <c r="CH1064" s="56"/>
      <c r="CI1064" s="56"/>
      <c r="CJ1064" s="56"/>
      <c r="CK1064" s="56"/>
      <c r="CL1064" s="56"/>
      <c r="CM1064" s="56"/>
      <c r="CN1064" s="56"/>
      <c r="CO1064" s="56"/>
      <c r="CP1064" s="56"/>
      <c r="CQ1064" s="56"/>
      <c r="CR1064" s="56"/>
      <c r="CS1064" s="56"/>
      <c r="CT1064" s="56"/>
      <c r="CU1064" s="56"/>
      <c r="CV1064" s="56"/>
      <c r="CW1064" s="56"/>
      <c r="CX1064" s="56"/>
      <c r="CY1064" s="56"/>
      <c r="CZ1064" s="56"/>
      <c r="DA1064" s="56"/>
      <c r="DB1064" s="56"/>
      <c r="DC1064" s="56"/>
      <c r="DD1064" s="56"/>
      <c r="DE1064" s="56"/>
      <c r="DF1064" s="56"/>
      <c r="DG1064" s="56"/>
      <c r="DH1064" s="56"/>
      <c r="DI1064" s="56"/>
      <c r="DJ1064" s="56"/>
      <c r="DK1064" s="56"/>
      <c r="DL1064" s="56"/>
      <c r="DM1064" s="56"/>
      <c r="DN1064" s="56"/>
      <c r="DO1064" s="56"/>
      <c r="DP1064" s="56"/>
      <c r="DQ1064" s="56"/>
      <c r="DR1064" s="56"/>
      <c r="DS1064" s="56"/>
      <c r="DT1064" s="56"/>
      <c r="DU1064" s="56"/>
      <c r="DV1064" s="56"/>
      <c r="DW1064" s="56"/>
      <c r="DX1064" s="56"/>
      <c r="DY1064" s="56"/>
      <c r="DZ1064" s="56"/>
      <c r="EA1064" s="56"/>
      <c r="EB1064" s="56"/>
      <c r="EC1064" s="56"/>
      <c r="ED1064" s="56"/>
      <c r="EE1064" s="56"/>
      <c r="EF1064" s="56"/>
      <c r="EG1064" s="56"/>
      <c r="EH1064" s="56"/>
      <c r="EI1064" s="56"/>
      <c r="EJ1064" s="56"/>
      <c r="EK1064" s="56"/>
      <c r="EL1064" s="56"/>
      <c r="EM1064" s="56"/>
      <c r="EN1064" s="56"/>
      <c r="EO1064" s="56"/>
      <c r="EP1064" s="56"/>
      <c r="EQ1064" s="56"/>
      <c r="ER1064" s="56"/>
      <c r="ES1064" s="56"/>
      <c r="ET1064" s="56"/>
      <c r="EU1064" s="56"/>
      <c r="EV1064" s="56"/>
      <c r="EW1064" s="56"/>
      <c r="EX1064" s="56"/>
      <c r="EY1064" s="56"/>
      <c r="EZ1064" s="56"/>
      <c r="FA1064" s="56"/>
      <c r="FB1064" s="56"/>
      <c r="FC1064" s="56"/>
      <c r="FD1064" s="56"/>
      <c r="FE1064" s="56"/>
      <c r="FF1064" s="56"/>
      <c r="FG1064" s="56"/>
      <c r="FH1064" s="56"/>
      <c r="FI1064" s="56"/>
      <c r="FJ1064" s="56"/>
      <c r="FK1064" s="56"/>
      <c r="FL1064" s="56"/>
      <c r="FM1064" s="56"/>
      <c r="FN1064" s="56"/>
      <c r="FO1064" s="56"/>
      <c r="FP1064" s="56"/>
      <c r="FQ1064" s="56"/>
      <c r="FR1064" s="56"/>
      <c r="FS1064" s="56"/>
      <c r="FT1064" s="56"/>
      <c r="FU1064" s="56"/>
      <c r="FV1064" s="56"/>
      <c r="FW1064" s="56"/>
      <c r="FX1064" s="56"/>
      <c r="FY1064" s="56"/>
      <c r="FZ1064" s="56"/>
      <c r="GA1064" s="56"/>
      <c r="GB1064" s="56"/>
      <c r="GC1064" s="56"/>
      <c r="GD1064" s="56"/>
      <c r="GE1064" s="56"/>
      <c r="GF1064" s="56"/>
      <c r="GG1064" s="56"/>
      <c r="GH1064" s="56"/>
      <c r="GI1064" s="56"/>
      <c r="GJ1064" s="56"/>
      <c r="GK1064" s="56"/>
      <c r="GL1064" s="56"/>
      <c r="GM1064" s="56"/>
      <c r="GN1064" s="56"/>
      <c r="GO1064" s="56"/>
      <c r="GP1064" s="56"/>
      <c r="GQ1064" s="56"/>
      <c r="GR1064" s="56"/>
      <c r="GS1064" s="56"/>
      <c r="GT1064" s="56"/>
      <c r="GU1064" s="56"/>
      <c r="GV1064" s="56"/>
      <c r="GW1064" s="56"/>
      <c r="GX1064" s="56"/>
      <c r="GY1064" s="56"/>
      <c r="GZ1064" s="56"/>
      <c r="HA1064" s="56"/>
      <c r="HB1064" s="56"/>
      <c r="HC1064" s="56"/>
      <c r="HD1064" s="56"/>
      <c r="HE1064" s="56"/>
      <c r="HF1064" s="56"/>
      <c r="HG1064" s="56"/>
      <c r="HH1064" s="56"/>
      <c r="HI1064" s="56"/>
      <c r="HJ1064" s="56"/>
      <c r="HK1064" s="56"/>
      <c r="HL1064" s="56"/>
      <c r="HM1064" s="56"/>
      <c r="HN1064" s="56"/>
      <c r="HO1064" s="56"/>
      <c r="HP1064" s="56"/>
      <c r="HQ1064" s="56"/>
      <c r="HR1064" s="56"/>
      <c r="HS1064" s="56"/>
      <c r="HT1064" s="56"/>
      <c r="HU1064" s="56"/>
      <c r="HV1064" s="56"/>
      <c r="HW1064" s="56"/>
      <c r="HX1064" s="56"/>
      <c r="HY1064" s="56"/>
      <c r="HZ1064" s="56"/>
      <c r="IA1064" s="56"/>
      <c r="IB1064" s="56"/>
      <c r="IC1064" s="56"/>
      <c r="ID1064" s="56"/>
      <c r="IE1064" s="56"/>
      <c r="IF1064" s="56"/>
      <c r="IG1064" s="56"/>
      <c r="IH1064" s="56"/>
      <c r="II1064" s="56"/>
    </row>
    <row r="1065" spans="3:243" x14ac:dyDescent="0.25">
      <c r="C1065" s="56"/>
      <c r="D1065" s="56"/>
      <c r="E1065" s="56"/>
      <c r="F1065" s="354"/>
      <c r="G1065" s="354"/>
      <c r="H1065" s="56"/>
      <c r="I1065" s="56"/>
      <c r="J1065" s="56"/>
      <c r="K1065" s="56"/>
      <c r="L1065" s="56"/>
      <c r="M1065" s="598"/>
      <c r="N1065" s="56"/>
      <c r="O1065" s="56"/>
      <c r="AW1065" s="56"/>
      <c r="AX1065" s="56"/>
      <c r="AY1065" s="56"/>
      <c r="AZ1065" s="56"/>
      <c r="BA1065" s="56"/>
      <c r="BB1065" s="56"/>
      <c r="BC1065" s="56"/>
      <c r="BD1065" s="56"/>
      <c r="BE1065" s="56"/>
      <c r="BF1065" s="56"/>
      <c r="BG1065" s="56"/>
      <c r="BH1065" s="56"/>
      <c r="BI1065" s="56"/>
      <c r="BJ1065" s="56"/>
      <c r="BK1065" s="56"/>
      <c r="BL1065" s="56"/>
      <c r="BM1065" s="56"/>
      <c r="BN1065" s="56"/>
      <c r="BO1065" s="56"/>
      <c r="BP1065" s="56"/>
      <c r="BQ1065" s="56"/>
      <c r="BR1065" s="56"/>
      <c r="BS1065" s="56"/>
      <c r="BT1065" s="56"/>
      <c r="BU1065" s="56"/>
      <c r="BV1065" s="56"/>
      <c r="BW1065" s="56"/>
      <c r="BX1065" s="56"/>
      <c r="BY1065" s="56"/>
      <c r="BZ1065" s="56"/>
      <c r="CA1065" s="56"/>
      <c r="CB1065" s="56"/>
      <c r="CC1065" s="56"/>
      <c r="CD1065" s="56"/>
      <c r="CE1065" s="56"/>
      <c r="CF1065" s="56"/>
      <c r="CG1065" s="56"/>
      <c r="CH1065" s="56"/>
      <c r="CI1065" s="56"/>
      <c r="CJ1065" s="56"/>
      <c r="CK1065" s="56"/>
      <c r="CL1065" s="56"/>
      <c r="CM1065" s="56"/>
      <c r="CN1065" s="56"/>
      <c r="CO1065" s="56"/>
      <c r="CP1065" s="56"/>
      <c r="CQ1065" s="56"/>
      <c r="CR1065" s="56"/>
      <c r="CS1065" s="56"/>
      <c r="CT1065" s="56"/>
      <c r="CU1065" s="56"/>
      <c r="CV1065" s="56"/>
      <c r="CW1065" s="56"/>
      <c r="CX1065" s="56"/>
      <c r="CY1065" s="56"/>
      <c r="CZ1065" s="56"/>
      <c r="DA1065" s="56"/>
      <c r="DB1065" s="56"/>
      <c r="DC1065" s="56"/>
      <c r="DD1065" s="56"/>
      <c r="DE1065" s="56"/>
      <c r="DF1065" s="56"/>
      <c r="DG1065" s="56"/>
      <c r="DH1065" s="56"/>
      <c r="DI1065" s="56"/>
      <c r="DJ1065" s="56"/>
      <c r="DK1065" s="56"/>
      <c r="DL1065" s="56"/>
      <c r="DM1065" s="56"/>
      <c r="DN1065" s="56"/>
      <c r="DO1065" s="56"/>
      <c r="DP1065" s="56"/>
      <c r="DQ1065" s="56"/>
      <c r="DR1065" s="56"/>
      <c r="DS1065" s="56"/>
      <c r="DT1065" s="56"/>
      <c r="DU1065" s="56"/>
      <c r="DV1065" s="56"/>
      <c r="DW1065" s="56"/>
      <c r="DX1065" s="56"/>
      <c r="DY1065" s="56"/>
      <c r="DZ1065" s="56"/>
      <c r="EA1065" s="56"/>
      <c r="EB1065" s="56"/>
      <c r="EC1065" s="56"/>
      <c r="ED1065" s="56"/>
      <c r="EE1065" s="56"/>
      <c r="EF1065" s="56"/>
      <c r="EG1065" s="56"/>
      <c r="EH1065" s="56"/>
      <c r="EI1065" s="56"/>
      <c r="EJ1065" s="56"/>
      <c r="EK1065" s="56"/>
      <c r="EL1065" s="56"/>
      <c r="EM1065" s="56"/>
      <c r="EN1065" s="56"/>
      <c r="EO1065" s="56"/>
      <c r="EP1065" s="56"/>
      <c r="EQ1065" s="56"/>
      <c r="ER1065" s="56"/>
      <c r="ES1065" s="56"/>
      <c r="ET1065" s="56"/>
      <c r="EU1065" s="56"/>
      <c r="EV1065" s="56"/>
      <c r="EW1065" s="56"/>
      <c r="EX1065" s="56"/>
      <c r="EY1065" s="56"/>
      <c r="EZ1065" s="56"/>
      <c r="FA1065" s="56"/>
      <c r="FB1065" s="56"/>
      <c r="FC1065" s="56"/>
      <c r="FD1065" s="56"/>
      <c r="FE1065" s="56"/>
      <c r="FF1065" s="56"/>
      <c r="FG1065" s="56"/>
      <c r="FH1065" s="56"/>
      <c r="FI1065" s="56"/>
      <c r="FJ1065" s="56"/>
      <c r="FK1065" s="56"/>
      <c r="FL1065" s="56"/>
      <c r="FM1065" s="56"/>
      <c r="FN1065" s="56"/>
      <c r="FO1065" s="56"/>
      <c r="FP1065" s="56"/>
      <c r="FQ1065" s="56"/>
      <c r="FR1065" s="56"/>
      <c r="FS1065" s="56"/>
      <c r="FT1065" s="56"/>
      <c r="FU1065" s="56"/>
      <c r="FV1065" s="56"/>
      <c r="FW1065" s="56"/>
      <c r="FX1065" s="56"/>
      <c r="FY1065" s="56"/>
      <c r="FZ1065" s="56"/>
      <c r="GA1065" s="56"/>
      <c r="GB1065" s="56"/>
      <c r="GC1065" s="56"/>
      <c r="GD1065" s="56"/>
      <c r="GE1065" s="56"/>
      <c r="GF1065" s="56"/>
      <c r="GG1065" s="56"/>
      <c r="GH1065" s="56"/>
      <c r="GI1065" s="56"/>
      <c r="GJ1065" s="56"/>
      <c r="GK1065" s="56"/>
      <c r="GL1065" s="56"/>
      <c r="GM1065" s="56"/>
      <c r="GN1065" s="56"/>
      <c r="GO1065" s="56"/>
      <c r="GP1065" s="56"/>
      <c r="GQ1065" s="56"/>
      <c r="GR1065" s="56"/>
      <c r="GS1065" s="56"/>
      <c r="GT1065" s="56"/>
      <c r="GU1065" s="56"/>
      <c r="GV1065" s="56"/>
      <c r="GW1065" s="56"/>
      <c r="GX1065" s="56"/>
      <c r="GY1065" s="56"/>
      <c r="GZ1065" s="56"/>
      <c r="HA1065" s="56"/>
      <c r="HB1065" s="56"/>
      <c r="HC1065" s="56"/>
      <c r="HD1065" s="56"/>
      <c r="HE1065" s="56"/>
      <c r="HF1065" s="56"/>
      <c r="HG1065" s="56"/>
      <c r="HH1065" s="56"/>
      <c r="HI1065" s="56"/>
      <c r="HJ1065" s="56"/>
      <c r="HK1065" s="56"/>
      <c r="HL1065" s="56"/>
      <c r="HM1065" s="56"/>
      <c r="HN1065" s="56"/>
      <c r="HO1065" s="56"/>
      <c r="HP1065" s="56"/>
      <c r="HQ1065" s="56"/>
      <c r="HR1065" s="56"/>
      <c r="HS1065" s="56"/>
      <c r="HT1065" s="56"/>
      <c r="HU1065" s="56"/>
      <c r="HV1065" s="56"/>
      <c r="HW1065" s="56"/>
      <c r="HX1065" s="56"/>
      <c r="HY1065" s="56"/>
      <c r="HZ1065" s="56"/>
      <c r="IA1065" s="56"/>
      <c r="IB1065" s="56"/>
      <c r="IC1065" s="56"/>
      <c r="ID1065" s="56"/>
      <c r="IE1065" s="56"/>
      <c r="IF1065" s="56"/>
      <c r="IG1065" s="56"/>
      <c r="IH1065" s="56"/>
      <c r="II1065" s="56"/>
    </row>
    <row r="1066" spans="3:243" x14ac:dyDescent="0.25">
      <c r="C1066" s="56"/>
      <c r="D1066" s="56"/>
      <c r="E1066" s="56"/>
      <c r="F1066" s="354"/>
      <c r="G1066" s="354"/>
      <c r="H1066" s="56"/>
      <c r="I1066" s="56"/>
      <c r="J1066" s="56"/>
      <c r="K1066" s="56"/>
      <c r="L1066" s="56"/>
      <c r="M1066" s="598"/>
      <c r="N1066" s="56"/>
      <c r="O1066" s="56"/>
      <c r="AW1066" s="56"/>
      <c r="AX1066" s="56"/>
      <c r="AY1066" s="56"/>
      <c r="AZ1066" s="56"/>
      <c r="BA1066" s="56"/>
      <c r="BB1066" s="56"/>
      <c r="BC1066" s="56"/>
      <c r="BD1066" s="56"/>
      <c r="BE1066" s="56"/>
      <c r="BF1066" s="56"/>
      <c r="BG1066" s="56"/>
      <c r="BH1066" s="56"/>
      <c r="BI1066" s="56"/>
      <c r="BJ1066" s="56"/>
      <c r="BK1066" s="56"/>
      <c r="BL1066" s="56"/>
      <c r="BM1066" s="56"/>
      <c r="BN1066" s="56"/>
      <c r="BO1066" s="56"/>
      <c r="BP1066" s="56"/>
      <c r="BQ1066" s="56"/>
      <c r="BR1066" s="56"/>
      <c r="BS1066" s="56"/>
      <c r="BT1066" s="56"/>
      <c r="BU1066" s="56"/>
      <c r="BV1066" s="56"/>
      <c r="BW1066" s="56"/>
      <c r="BX1066" s="56"/>
      <c r="BY1066" s="56"/>
      <c r="BZ1066" s="56"/>
      <c r="CA1066" s="56"/>
      <c r="CB1066" s="56"/>
      <c r="CC1066" s="56"/>
      <c r="CD1066" s="56"/>
      <c r="CE1066" s="56"/>
      <c r="CF1066" s="56"/>
      <c r="CG1066" s="56"/>
      <c r="CH1066" s="56"/>
      <c r="CI1066" s="56"/>
      <c r="CJ1066" s="56"/>
      <c r="CK1066" s="56"/>
      <c r="CL1066" s="56"/>
      <c r="CM1066" s="56"/>
      <c r="CN1066" s="56"/>
      <c r="CO1066" s="56"/>
      <c r="CP1066" s="56"/>
      <c r="CQ1066" s="56"/>
      <c r="CR1066" s="56"/>
      <c r="CS1066" s="56"/>
      <c r="CT1066" s="56"/>
      <c r="CU1066" s="56"/>
      <c r="CV1066" s="56"/>
      <c r="CW1066" s="56"/>
      <c r="CX1066" s="56"/>
      <c r="CY1066" s="56"/>
      <c r="CZ1066" s="56"/>
      <c r="DA1066" s="56"/>
      <c r="DB1066" s="56"/>
      <c r="DC1066" s="56"/>
      <c r="DD1066" s="56"/>
      <c r="DE1066" s="56"/>
      <c r="DF1066" s="56"/>
      <c r="DG1066" s="56"/>
      <c r="DH1066" s="56"/>
      <c r="DI1066" s="56"/>
      <c r="DJ1066" s="56"/>
      <c r="DK1066" s="56"/>
      <c r="DL1066" s="56"/>
      <c r="DM1066" s="56"/>
      <c r="DN1066" s="56"/>
      <c r="DO1066" s="56"/>
      <c r="DP1066" s="56"/>
      <c r="DQ1066" s="56"/>
      <c r="DR1066" s="56"/>
      <c r="DS1066" s="56"/>
      <c r="DT1066" s="56"/>
      <c r="DU1066" s="56"/>
      <c r="DV1066" s="56"/>
      <c r="DW1066" s="56"/>
      <c r="DX1066" s="56"/>
      <c r="DY1066" s="56"/>
      <c r="DZ1066" s="56"/>
      <c r="EA1066" s="56"/>
      <c r="EB1066" s="56"/>
      <c r="EC1066" s="56"/>
      <c r="ED1066" s="56"/>
      <c r="EE1066" s="56"/>
      <c r="EF1066" s="56"/>
      <c r="EG1066" s="56"/>
      <c r="EH1066" s="56"/>
      <c r="EI1066" s="56"/>
      <c r="EJ1066" s="56"/>
      <c r="EK1066" s="56"/>
      <c r="EL1066" s="56"/>
      <c r="EM1066" s="56"/>
      <c r="EN1066" s="56"/>
      <c r="EO1066" s="56"/>
      <c r="EP1066" s="56"/>
      <c r="EQ1066" s="56"/>
      <c r="ER1066" s="56"/>
      <c r="ES1066" s="56"/>
      <c r="ET1066" s="56"/>
      <c r="EU1066" s="56"/>
      <c r="EV1066" s="56"/>
      <c r="EW1066" s="56"/>
      <c r="EX1066" s="56"/>
      <c r="EY1066" s="56"/>
      <c r="EZ1066" s="56"/>
      <c r="FA1066" s="56"/>
      <c r="FB1066" s="56"/>
      <c r="FC1066" s="56"/>
      <c r="FD1066" s="56"/>
      <c r="FE1066" s="56"/>
      <c r="FF1066" s="56"/>
      <c r="FG1066" s="56"/>
      <c r="FH1066" s="56"/>
      <c r="FI1066" s="56"/>
      <c r="FJ1066" s="56"/>
      <c r="FK1066" s="56"/>
      <c r="FL1066" s="56"/>
      <c r="FM1066" s="56"/>
      <c r="FN1066" s="56"/>
      <c r="FO1066" s="56"/>
      <c r="FP1066" s="56"/>
      <c r="FQ1066" s="56"/>
      <c r="FR1066" s="56"/>
      <c r="FS1066" s="56"/>
      <c r="FT1066" s="56"/>
      <c r="FU1066" s="56"/>
      <c r="FV1066" s="56"/>
      <c r="FW1066" s="56"/>
      <c r="FX1066" s="56"/>
      <c r="FY1066" s="56"/>
      <c r="FZ1066" s="56"/>
      <c r="GA1066" s="56"/>
      <c r="GB1066" s="56"/>
      <c r="GC1066" s="56"/>
      <c r="GD1066" s="56"/>
      <c r="GE1066" s="56"/>
      <c r="GF1066" s="56"/>
      <c r="GG1066" s="56"/>
      <c r="GH1066" s="56"/>
      <c r="GI1066" s="56"/>
      <c r="GJ1066" s="56"/>
      <c r="GK1066" s="56"/>
      <c r="GL1066" s="56"/>
      <c r="GM1066" s="56"/>
      <c r="GN1066" s="56"/>
      <c r="GO1066" s="56"/>
      <c r="GP1066" s="56"/>
      <c r="GQ1066" s="56"/>
      <c r="GR1066" s="56"/>
      <c r="GS1066" s="56"/>
      <c r="GT1066" s="56"/>
      <c r="GU1066" s="56"/>
      <c r="GV1066" s="56"/>
      <c r="GW1066" s="56"/>
      <c r="GX1066" s="56"/>
      <c r="GY1066" s="56"/>
      <c r="GZ1066" s="56"/>
      <c r="HA1066" s="56"/>
      <c r="HB1066" s="56"/>
      <c r="HC1066" s="56"/>
      <c r="HD1066" s="56"/>
      <c r="HE1066" s="56"/>
      <c r="HF1066" s="56"/>
      <c r="HG1066" s="56"/>
      <c r="HH1066" s="56"/>
      <c r="HI1066" s="56"/>
      <c r="HJ1066" s="56"/>
      <c r="HK1066" s="56"/>
      <c r="HL1066" s="56"/>
      <c r="HM1066" s="56"/>
      <c r="HN1066" s="56"/>
      <c r="HO1066" s="56"/>
      <c r="HP1066" s="56"/>
      <c r="HQ1066" s="56"/>
      <c r="HR1066" s="56"/>
      <c r="HS1066" s="56"/>
      <c r="HT1066" s="56"/>
      <c r="HU1066" s="56"/>
      <c r="HV1066" s="56"/>
      <c r="HW1066" s="56"/>
      <c r="HX1066" s="56"/>
      <c r="HY1066" s="56"/>
      <c r="HZ1066" s="56"/>
      <c r="IA1066" s="56"/>
      <c r="IB1066" s="56"/>
      <c r="IC1066" s="56"/>
      <c r="ID1066" s="56"/>
      <c r="IE1066" s="56"/>
      <c r="IF1066" s="56"/>
      <c r="IG1066" s="56"/>
      <c r="IH1066" s="56"/>
      <c r="II1066" s="56"/>
    </row>
    <row r="1067" spans="3:243" x14ac:dyDescent="0.25">
      <c r="C1067" s="56"/>
      <c r="D1067" s="56"/>
      <c r="E1067" s="56"/>
      <c r="F1067" s="354"/>
      <c r="G1067" s="354"/>
      <c r="H1067" s="56"/>
      <c r="I1067" s="56"/>
      <c r="J1067" s="56"/>
      <c r="K1067" s="56"/>
      <c r="L1067" s="56"/>
      <c r="M1067" s="598"/>
      <c r="N1067" s="56"/>
      <c r="O1067" s="56"/>
      <c r="AW1067" s="56"/>
      <c r="AX1067" s="56"/>
      <c r="AY1067" s="56"/>
      <c r="AZ1067" s="56"/>
      <c r="BA1067" s="56"/>
      <c r="BB1067" s="56"/>
      <c r="BC1067" s="56"/>
      <c r="BD1067" s="56"/>
      <c r="BE1067" s="56"/>
      <c r="BF1067" s="56"/>
      <c r="BG1067" s="56"/>
      <c r="BH1067" s="56"/>
      <c r="BI1067" s="56"/>
      <c r="BJ1067" s="56"/>
      <c r="BK1067" s="56"/>
      <c r="BL1067" s="56"/>
      <c r="BM1067" s="56"/>
      <c r="BN1067" s="56"/>
      <c r="BO1067" s="56"/>
      <c r="BP1067" s="56"/>
      <c r="BQ1067" s="56"/>
      <c r="BR1067" s="56"/>
      <c r="BS1067" s="56"/>
      <c r="BT1067" s="56"/>
      <c r="BU1067" s="56"/>
      <c r="BV1067" s="56"/>
      <c r="BW1067" s="56"/>
      <c r="BX1067" s="56"/>
      <c r="BY1067" s="56"/>
      <c r="BZ1067" s="56"/>
      <c r="CA1067" s="56"/>
      <c r="CB1067" s="56"/>
      <c r="CC1067" s="56"/>
      <c r="CD1067" s="56"/>
      <c r="CE1067" s="56"/>
      <c r="CF1067" s="56"/>
      <c r="CG1067" s="56"/>
      <c r="CH1067" s="56"/>
      <c r="CI1067" s="56"/>
      <c r="CJ1067" s="56"/>
      <c r="CK1067" s="56"/>
      <c r="CL1067" s="56"/>
      <c r="CM1067" s="56"/>
      <c r="CN1067" s="56"/>
      <c r="CO1067" s="56"/>
      <c r="CP1067" s="56"/>
      <c r="CQ1067" s="56"/>
      <c r="CR1067" s="56"/>
      <c r="CS1067" s="56"/>
      <c r="CT1067" s="56"/>
      <c r="CU1067" s="56"/>
      <c r="CV1067" s="56"/>
      <c r="CW1067" s="56"/>
      <c r="CX1067" s="56"/>
      <c r="CY1067" s="56"/>
      <c r="CZ1067" s="56"/>
      <c r="DA1067" s="56"/>
      <c r="DB1067" s="56"/>
      <c r="DC1067" s="56"/>
      <c r="DD1067" s="56"/>
      <c r="DE1067" s="56"/>
      <c r="DF1067" s="56"/>
      <c r="DG1067" s="56"/>
      <c r="DH1067" s="56"/>
      <c r="DI1067" s="56"/>
      <c r="DJ1067" s="56"/>
      <c r="DK1067" s="56"/>
      <c r="DL1067" s="56"/>
      <c r="DM1067" s="56"/>
      <c r="DN1067" s="56"/>
      <c r="DO1067" s="56"/>
      <c r="DP1067" s="56"/>
      <c r="DQ1067" s="56"/>
      <c r="DR1067" s="56"/>
      <c r="DS1067" s="56"/>
      <c r="DT1067" s="56"/>
      <c r="DU1067" s="56"/>
      <c r="DV1067" s="56"/>
      <c r="DW1067" s="56"/>
      <c r="DX1067" s="56"/>
      <c r="DY1067" s="56"/>
      <c r="DZ1067" s="56"/>
      <c r="EA1067" s="56"/>
      <c r="EB1067" s="56"/>
      <c r="EC1067" s="56"/>
      <c r="ED1067" s="56"/>
      <c r="EE1067" s="56"/>
      <c r="EF1067" s="56"/>
      <c r="EG1067" s="56"/>
      <c r="EH1067" s="56"/>
      <c r="EI1067" s="56"/>
      <c r="EJ1067" s="56"/>
      <c r="EK1067" s="56"/>
      <c r="EL1067" s="56"/>
      <c r="EM1067" s="56"/>
      <c r="EN1067" s="56"/>
      <c r="EO1067" s="56"/>
      <c r="EP1067" s="56"/>
      <c r="EQ1067" s="56"/>
      <c r="ER1067" s="56"/>
      <c r="ES1067" s="56"/>
      <c r="ET1067" s="56"/>
      <c r="EU1067" s="56"/>
      <c r="EV1067" s="56"/>
      <c r="EW1067" s="56"/>
      <c r="EX1067" s="56"/>
      <c r="EY1067" s="56"/>
      <c r="EZ1067" s="56"/>
      <c r="FA1067" s="56"/>
      <c r="FB1067" s="56"/>
      <c r="FC1067" s="56"/>
      <c r="FD1067" s="56"/>
      <c r="FE1067" s="56"/>
      <c r="FF1067" s="56"/>
      <c r="FG1067" s="56"/>
      <c r="FH1067" s="56"/>
      <c r="FI1067" s="56"/>
      <c r="FJ1067" s="56"/>
      <c r="FK1067" s="56"/>
      <c r="FL1067" s="56"/>
      <c r="FM1067" s="56"/>
      <c r="FN1067" s="56"/>
      <c r="FO1067" s="56"/>
      <c r="FP1067" s="56"/>
      <c r="FQ1067" s="56"/>
      <c r="FR1067" s="56"/>
      <c r="FS1067" s="56"/>
      <c r="FT1067" s="56"/>
      <c r="FU1067" s="56"/>
      <c r="FV1067" s="56"/>
      <c r="FW1067" s="56"/>
      <c r="FX1067" s="56"/>
      <c r="FY1067" s="56"/>
      <c r="FZ1067" s="56"/>
      <c r="GA1067" s="56"/>
      <c r="GB1067" s="56"/>
      <c r="GC1067" s="56"/>
      <c r="GD1067" s="56"/>
      <c r="GE1067" s="56"/>
      <c r="GF1067" s="56"/>
      <c r="GG1067" s="56"/>
      <c r="GH1067" s="56"/>
      <c r="GI1067" s="56"/>
      <c r="GJ1067" s="56"/>
      <c r="GK1067" s="56"/>
      <c r="GL1067" s="56"/>
      <c r="GM1067" s="56"/>
      <c r="GN1067" s="56"/>
      <c r="GO1067" s="56"/>
      <c r="GP1067" s="56"/>
      <c r="GQ1067" s="56"/>
      <c r="GR1067" s="56"/>
      <c r="GS1067" s="56"/>
      <c r="GT1067" s="56"/>
      <c r="GU1067" s="56"/>
      <c r="GV1067" s="56"/>
      <c r="GW1067" s="56"/>
      <c r="GX1067" s="56"/>
      <c r="GY1067" s="56"/>
      <c r="GZ1067" s="56"/>
      <c r="HA1067" s="56"/>
      <c r="HB1067" s="56"/>
      <c r="HC1067" s="56"/>
      <c r="HD1067" s="56"/>
      <c r="HE1067" s="56"/>
      <c r="HF1067" s="56"/>
      <c r="HG1067" s="56"/>
      <c r="HH1067" s="56"/>
      <c r="HI1067" s="56"/>
      <c r="HJ1067" s="56"/>
      <c r="HK1067" s="56"/>
      <c r="HL1067" s="56"/>
      <c r="HM1067" s="56"/>
      <c r="HN1067" s="56"/>
      <c r="HO1067" s="56"/>
      <c r="HP1067" s="56"/>
      <c r="HQ1067" s="56"/>
      <c r="HR1067" s="56"/>
      <c r="HS1067" s="56"/>
      <c r="HT1067" s="56"/>
      <c r="HU1067" s="56"/>
      <c r="HV1067" s="56"/>
      <c r="HW1067" s="56"/>
      <c r="HX1067" s="56"/>
      <c r="HY1067" s="56"/>
      <c r="HZ1067" s="56"/>
      <c r="IA1067" s="56"/>
      <c r="IB1067" s="56"/>
      <c r="IC1067" s="56"/>
      <c r="ID1067" s="56"/>
      <c r="IE1067" s="56"/>
      <c r="IF1067" s="56"/>
      <c r="IG1067" s="56"/>
      <c r="IH1067" s="56"/>
      <c r="II1067" s="56"/>
    </row>
    <row r="1068" spans="3:243" x14ac:dyDescent="0.25">
      <c r="C1068" s="56"/>
      <c r="D1068" s="56"/>
      <c r="E1068" s="56"/>
      <c r="F1068" s="354"/>
      <c r="G1068" s="354"/>
      <c r="H1068" s="56"/>
      <c r="I1068" s="56"/>
      <c r="J1068" s="56"/>
      <c r="K1068" s="56"/>
      <c r="L1068" s="56"/>
      <c r="M1068" s="598"/>
      <c r="N1068" s="56"/>
      <c r="O1068" s="56"/>
      <c r="AW1068" s="56"/>
      <c r="AX1068" s="56"/>
      <c r="AY1068" s="56"/>
      <c r="AZ1068" s="56"/>
      <c r="BA1068" s="56"/>
      <c r="BB1068" s="56"/>
      <c r="BC1068" s="56"/>
      <c r="BD1068" s="56"/>
      <c r="BE1068" s="56"/>
      <c r="BF1068" s="56"/>
      <c r="BG1068" s="56"/>
      <c r="BH1068" s="56"/>
      <c r="BI1068" s="56"/>
      <c r="BJ1068" s="56"/>
      <c r="BK1068" s="56"/>
      <c r="BL1068" s="56"/>
      <c r="BM1068" s="56"/>
      <c r="BN1068" s="56"/>
      <c r="BO1068" s="56"/>
      <c r="BP1068" s="56"/>
      <c r="BQ1068" s="56"/>
      <c r="BR1068" s="56"/>
      <c r="BS1068" s="56"/>
      <c r="BT1068" s="56"/>
      <c r="BU1068" s="56"/>
      <c r="BV1068" s="56"/>
      <c r="BW1068" s="56"/>
      <c r="BX1068" s="56"/>
      <c r="BY1068" s="56"/>
      <c r="BZ1068" s="56"/>
      <c r="CA1068" s="56"/>
      <c r="CB1068" s="56"/>
      <c r="CC1068" s="56"/>
      <c r="CD1068" s="56"/>
      <c r="CE1068" s="56"/>
      <c r="CF1068" s="56"/>
      <c r="CG1068" s="56"/>
      <c r="CH1068" s="56"/>
      <c r="CI1068" s="56"/>
      <c r="CJ1068" s="56"/>
      <c r="CK1068" s="56"/>
      <c r="CL1068" s="56"/>
      <c r="CM1068" s="56"/>
      <c r="CN1068" s="56"/>
      <c r="CO1068" s="56"/>
      <c r="CP1068" s="56"/>
      <c r="CQ1068" s="56"/>
      <c r="CR1068" s="56"/>
      <c r="CS1068" s="56"/>
      <c r="CT1068" s="56"/>
      <c r="CU1068" s="56"/>
      <c r="CV1068" s="56"/>
      <c r="CW1068" s="56"/>
      <c r="CX1068" s="56"/>
      <c r="CY1068" s="56"/>
      <c r="CZ1068" s="56"/>
      <c r="DA1068" s="56"/>
      <c r="DB1068" s="56"/>
      <c r="DC1068" s="56"/>
      <c r="DD1068" s="56"/>
      <c r="DE1068" s="56"/>
      <c r="DF1068" s="56"/>
      <c r="DG1068" s="56"/>
      <c r="DH1068" s="56"/>
      <c r="DI1068" s="56"/>
      <c r="DJ1068" s="56"/>
      <c r="DK1068" s="56"/>
      <c r="DL1068" s="56"/>
      <c r="DM1068" s="56"/>
      <c r="DN1068" s="56"/>
      <c r="DO1068" s="56"/>
      <c r="DP1068" s="56"/>
      <c r="DQ1068" s="56"/>
      <c r="DR1068" s="56"/>
      <c r="DS1068" s="56"/>
      <c r="DT1068" s="56"/>
      <c r="DU1068" s="56"/>
      <c r="DV1068" s="56"/>
      <c r="DW1068" s="56"/>
      <c r="DX1068" s="56"/>
      <c r="DY1068" s="56"/>
      <c r="DZ1068" s="56"/>
      <c r="EA1068" s="56"/>
      <c r="EB1068" s="56"/>
      <c r="EC1068" s="56"/>
      <c r="ED1068" s="56"/>
      <c r="EE1068" s="56"/>
      <c r="EF1068" s="56"/>
      <c r="EG1068" s="56"/>
      <c r="EH1068" s="56"/>
      <c r="EI1068" s="56"/>
      <c r="EJ1068" s="56"/>
      <c r="EK1068" s="56"/>
      <c r="EL1068" s="56"/>
      <c r="EM1068" s="56"/>
      <c r="EN1068" s="56"/>
      <c r="EO1068" s="56"/>
      <c r="EP1068" s="56"/>
      <c r="EQ1068" s="56"/>
      <c r="ER1068" s="56"/>
      <c r="ES1068" s="56"/>
      <c r="ET1068" s="56"/>
      <c r="EU1068" s="56"/>
      <c r="EV1068" s="56"/>
      <c r="EW1068" s="56"/>
      <c r="EX1068" s="56"/>
      <c r="EY1068" s="56"/>
      <c r="EZ1068" s="56"/>
      <c r="FA1068" s="56"/>
      <c r="FB1068" s="56"/>
      <c r="FC1068" s="56"/>
      <c r="FD1068" s="56"/>
      <c r="FE1068" s="56"/>
      <c r="FF1068" s="56"/>
      <c r="FG1068" s="56"/>
      <c r="FH1068" s="56"/>
      <c r="FI1068" s="56"/>
      <c r="FJ1068" s="56"/>
      <c r="FK1068" s="56"/>
      <c r="FL1068" s="56"/>
      <c r="FM1068" s="56"/>
      <c r="FN1068" s="56"/>
      <c r="FO1068" s="56"/>
      <c r="FP1068" s="56"/>
      <c r="FQ1068" s="56"/>
      <c r="FR1068" s="56"/>
      <c r="FS1068" s="56"/>
      <c r="FT1068" s="56"/>
      <c r="FU1068" s="56"/>
      <c r="FV1068" s="56"/>
      <c r="FW1068" s="56"/>
      <c r="FX1068" s="56"/>
      <c r="FY1068" s="56"/>
      <c r="FZ1068" s="56"/>
      <c r="GA1068" s="56"/>
      <c r="GB1068" s="56"/>
      <c r="GC1068" s="56"/>
      <c r="GD1068" s="56"/>
      <c r="GE1068" s="56"/>
      <c r="GF1068" s="56"/>
      <c r="GG1068" s="56"/>
      <c r="GH1068" s="56"/>
      <c r="GI1068" s="56"/>
      <c r="GJ1068" s="56"/>
      <c r="GK1068" s="56"/>
      <c r="GL1068" s="56"/>
      <c r="GM1068" s="56"/>
      <c r="GN1068" s="56"/>
      <c r="GO1068" s="56"/>
      <c r="GP1068" s="56"/>
      <c r="GQ1068" s="56"/>
      <c r="GR1068" s="56"/>
      <c r="GS1068" s="56"/>
      <c r="GT1068" s="56"/>
      <c r="GU1068" s="56"/>
      <c r="GV1068" s="56"/>
      <c r="GW1068" s="56"/>
      <c r="GX1068" s="56"/>
      <c r="GY1068" s="56"/>
      <c r="GZ1068" s="56"/>
      <c r="HA1068" s="56"/>
      <c r="HB1068" s="56"/>
      <c r="HC1068" s="56"/>
      <c r="HD1068" s="56"/>
      <c r="HE1068" s="56"/>
      <c r="HF1068" s="56"/>
      <c r="HG1068" s="56"/>
      <c r="HH1068" s="56"/>
      <c r="HI1068" s="56"/>
      <c r="HJ1068" s="56"/>
      <c r="HK1068" s="56"/>
      <c r="HL1068" s="56"/>
      <c r="HM1068" s="56"/>
      <c r="HN1068" s="56"/>
      <c r="HO1068" s="56"/>
      <c r="HP1068" s="56"/>
      <c r="HQ1068" s="56"/>
      <c r="HR1068" s="56"/>
      <c r="HS1068" s="56"/>
      <c r="HT1068" s="56"/>
      <c r="HU1068" s="56"/>
      <c r="HV1068" s="56"/>
      <c r="HW1068" s="56"/>
      <c r="HX1068" s="56"/>
      <c r="HY1068" s="56"/>
      <c r="HZ1068" s="56"/>
      <c r="IA1068" s="56"/>
      <c r="IB1068" s="56"/>
      <c r="IC1068" s="56"/>
      <c r="ID1068" s="56"/>
      <c r="IE1068" s="56"/>
      <c r="IF1068" s="56"/>
      <c r="IG1068" s="56"/>
      <c r="IH1068" s="56"/>
      <c r="II1068" s="56"/>
    </row>
    <row r="1069" spans="3:243" x14ac:dyDescent="0.25">
      <c r="C1069" s="56"/>
      <c r="D1069" s="56"/>
      <c r="E1069" s="56"/>
      <c r="F1069" s="354"/>
      <c r="G1069" s="354"/>
      <c r="H1069" s="56"/>
      <c r="I1069" s="56"/>
      <c r="J1069" s="56"/>
      <c r="K1069" s="56"/>
      <c r="L1069" s="56"/>
      <c r="M1069" s="598"/>
      <c r="N1069" s="56"/>
      <c r="O1069" s="56"/>
      <c r="AW1069" s="56"/>
      <c r="AX1069" s="56"/>
      <c r="AY1069" s="56"/>
      <c r="AZ1069" s="56"/>
      <c r="BA1069" s="56"/>
      <c r="BB1069" s="56"/>
      <c r="BC1069" s="56"/>
      <c r="BD1069" s="56"/>
      <c r="BE1069" s="56"/>
      <c r="BF1069" s="56"/>
      <c r="BG1069" s="56"/>
      <c r="BH1069" s="56"/>
      <c r="BI1069" s="56"/>
      <c r="BJ1069" s="56"/>
      <c r="BK1069" s="56"/>
      <c r="BL1069" s="56"/>
      <c r="BM1069" s="56"/>
      <c r="BN1069" s="56"/>
      <c r="BO1069" s="56"/>
      <c r="BP1069" s="56"/>
      <c r="BQ1069" s="56"/>
      <c r="BR1069" s="56"/>
      <c r="BS1069" s="56"/>
      <c r="BT1069" s="56"/>
      <c r="BU1069" s="56"/>
      <c r="BV1069" s="56"/>
      <c r="BW1069" s="56"/>
      <c r="BX1069" s="56"/>
      <c r="BY1069" s="56"/>
      <c r="BZ1069" s="56"/>
      <c r="CA1069" s="56"/>
      <c r="CB1069" s="56"/>
      <c r="CC1069" s="56"/>
      <c r="CD1069" s="56"/>
      <c r="CE1069" s="56"/>
      <c r="CF1069" s="56"/>
      <c r="CG1069" s="56"/>
      <c r="CH1069" s="56"/>
      <c r="CI1069" s="56"/>
      <c r="CJ1069" s="56"/>
      <c r="CK1069" s="56"/>
      <c r="CL1069" s="56"/>
      <c r="CM1069" s="56"/>
      <c r="CN1069" s="56"/>
      <c r="CO1069" s="56"/>
      <c r="CP1069" s="56"/>
      <c r="CQ1069" s="56"/>
      <c r="CR1069" s="56"/>
      <c r="CS1069" s="56"/>
      <c r="CT1069" s="56"/>
      <c r="CU1069" s="56"/>
      <c r="CV1069" s="56"/>
      <c r="CW1069" s="56"/>
      <c r="CX1069" s="56"/>
      <c r="CY1069" s="56"/>
      <c r="CZ1069" s="56"/>
      <c r="DA1069" s="56"/>
      <c r="DB1069" s="56"/>
      <c r="DC1069" s="56"/>
      <c r="DD1069" s="56"/>
      <c r="DE1069" s="56"/>
      <c r="DF1069" s="56"/>
      <c r="DG1069" s="56"/>
      <c r="DH1069" s="56"/>
      <c r="DI1069" s="56"/>
      <c r="DJ1069" s="56"/>
      <c r="DK1069" s="56"/>
      <c r="DL1069" s="56"/>
      <c r="DM1069" s="56"/>
      <c r="DN1069" s="56"/>
      <c r="DO1069" s="56"/>
      <c r="DP1069" s="56"/>
      <c r="DQ1069" s="56"/>
      <c r="DR1069" s="56"/>
      <c r="DS1069" s="56"/>
      <c r="DT1069" s="56"/>
      <c r="DU1069" s="56"/>
      <c r="DV1069" s="56"/>
      <c r="DW1069" s="56"/>
      <c r="DX1069" s="56"/>
      <c r="DY1069" s="56"/>
      <c r="DZ1069" s="56"/>
      <c r="EA1069" s="56"/>
      <c r="EB1069" s="56"/>
      <c r="EC1069" s="56"/>
      <c r="ED1069" s="56"/>
      <c r="EE1069" s="56"/>
      <c r="EF1069" s="56"/>
      <c r="EG1069" s="56"/>
      <c r="EH1069" s="56"/>
      <c r="EI1069" s="56"/>
      <c r="EJ1069" s="56"/>
      <c r="EK1069" s="56"/>
      <c r="EL1069" s="56"/>
      <c r="EM1069" s="56"/>
      <c r="EN1069" s="56"/>
      <c r="EO1069" s="56"/>
      <c r="EP1069" s="56"/>
      <c r="EQ1069" s="56"/>
      <c r="ER1069" s="56"/>
      <c r="ES1069" s="56"/>
      <c r="ET1069" s="56"/>
      <c r="EU1069" s="56"/>
      <c r="EV1069" s="56"/>
      <c r="EW1069" s="56"/>
      <c r="EX1069" s="56"/>
      <c r="EY1069" s="56"/>
      <c r="EZ1069" s="56"/>
      <c r="FA1069" s="56"/>
      <c r="FB1069" s="56"/>
      <c r="FC1069" s="56"/>
      <c r="FD1069" s="56"/>
      <c r="FE1069" s="56"/>
      <c r="FF1069" s="56"/>
      <c r="FG1069" s="56"/>
      <c r="FH1069" s="56"/>
      <c r="FI1069" s="56"/>
      <c r="FJ1069" s="56"/>
      <c r="FK1069" s="56"/>
      <c r="FL1069" s="56"/>
      <c r="FM1069" s="56"/>
      <c r="FN1069" s="56"/>
      <c r="FO1069" s="56"/>
      <c r="FP1069" s="56"/>
      <c r="FQ1069" s="56"/>
      <c r="FR1069" s="56"/>
      <c r="FS1069" s="56"/>
      <c r="FT1069" s="56"/>
      <c r="FU1069" s="56"/>
      <c r="FV1069" s="56"/>
      <c r="FW1069" s="56"/>
      <c r="FX1069" s="56"/>
      <c r="FY1069" s="56"/>
      <c r="FZ1069" s="56"/>
      <c r="GA1069" s="56"/>
      <c r="GB1069" s="56"/>
      <c r="GC1069" s="56"/>
      <c r="GD1069" s="56"/>
      <c r="GE1069" s="56"/>
      <c r="GF1069" s="56"/>
      <c r="GG1069" s="56"/>
      <c r="GH1069" s="56"/>
      <c r="GI1069" s="56"/>
      <c r="GJ1069" s="56"/>
      <c r="GK1069" s="56"/>
      <c r="GL1069" s="56"/>
      <c r="GM1069" s="56"/>
      <c r="GN1069" s="56"/>
      <c r="GO1069" s="56"/>
      <c r="GP1069" s="56"/>
      <c r="GQ1069" s="56"/>
      <c r="GR1069" s="56"/>
      <c r="GS1069" s="56"/>
      <c r="GT1069" s="56"/>
      <c r="GU1069" s="56"/>
      <c r="GV1069" s="56"/>
      <c r="GW1069" s="56"/>
      <c r="GX1069" s="56"/>
      <c r="GY1069" s="56"/>
      <c r="GZ1069" s="56"/>
      <c r="HA1069" s="56"/>
      <c r="HB1069" s="56"/>
      <c r="HC1069" s="56"/>
      <c r="HD1069" s="56"/>
      <c r="HE1069" s="56"/>
      <c r="HF1069" s="56"/>
      <c r="HG1069" s="56"/>
      <c r="HH1069" s="56"/>
      <c r="HI1069" s="56"/>
      <c r="HJ1069" s="56"/>
      <c r="HK1069" s="56"/>
      <c r="HL1069" s="56"/>
      <c r="HM1069" s="56"/>
      <c r="HN1069" s="56"/>
      <c r="HO1069" s="56"/>
      <c r="HP1069" s="56"/>
      <c r="HQ1069" s="56"/>
      <c r="HR1069" s="56"/>
      <c r="HS1069" s="56"/>
      <c r="HT1069" s="56"/>
      <c r="HU1069" s="56"/>
      <c r="HV1069" s="56"/>
      <c r="HW1069" s="56"/>
      <c r="HX1069" s="56"/>
      <c r="HY1069" s="56"/>
      <c r="HZ1069" s="56"/>
      <c r="IA1069" s="56"/>
      <c r="IB1069" s="56"/>
      <c r="IC1069" s="56"/>
      <c r="ID1069" s="56"/>
      <c r="IE1069" s="56"/>
      <c r="IF1069" s="56"/>
      <c r="IG1069" s="56"/>
      <c r="IH1069" s="56"/>
      <c r="II1069" s="56"/>
    </row>
    <row r="1070" spans="3:243" x14ac:dyDescent="0.25">
      <c r="C1070" s="56"/>
      <c r="D1070" s="56"/>
      <c r="E1070" s="56"/>
      <c r="F1070" s="354"/>
      <c r="G1070" s="354"/>
      <c r="H1070" s="56"/>
      <c r="I1070" s="56"/>
      <c r="J1070" s="56"/>
      <c r="K1070" s="56"/>
      <c r="L1070" s="56"/>
      <c r="M1070" s="598"/>
      <c r="N1070" s="56"/>
      <c r="O1070" s="56"/>
      <c r="AW1070" s="56"/>
      <c r="AX1070" s="56"/>
      <c r="AY1070" s="56"/>
      <c r="AZ1070" s="56"/>
      <c r="BA1070" s="56"/>
      <c r="BB1070" s="56"/>
      <c r="BC1070" s="56"/>
      <c r="BD1070" s="56"/>
      <c r="BE1070" s="56"/>
      <c r="BF1070" s="56"/>
      <c r="BG1070" s="56"/>
      <c r="BH1070" s="56"/>
      <c r="BI1070" s="56"/>
      <c r="BJ1070" s="56"/>
      <c r="BK1070" s="56"/>
      <c r="BL1070" s="56"/>
      <c r="BM1070" s="56"/>
      <c r="BN1070" s="56"/>
      <c r="BO1070" s="56"/>
      <c r="BP1070" s="56"/>
      <c r="BQ1070" s="56"/>
      <c r="BR1070" s="56"/>
      <c r="BS1070" s="56"/>
      <c r="BT1070" s="56"/>
      <c r="BU1070" s="56"/>
      <c r="BV1070" s="56"/>
      <c r="BW1070" s="56"/>
      <c r="BX1070" s="56"/>
      <c r="BY1070" s="56"/>
      <c r="BZ1070" s="56"/>
      <c r="CA1070" s="56"/>
      <c r="CB1070" s="56"/>
      <c r="CC1070" s="56"/>
      <c r="CD1070" s="56"/>
      <c r="CE1070" s="56"/>
      <c r="CF1070" s="56"/>
      <c r="CG1070" s="56"/>
      <c r="CH1070" s="56"/>
      <c r="CI1070" s="56"/>
      <c r="CJ1070" s="56"/>
      <c r="CK1070" s="56"/>
      <c r="CL1070" s="56"/>
      <c r="CM1070" s="56"/>
      <c r="CN1070" s="56"/>
      <c r="CO1070" s="56"/>
      <c r="CP1070" s="56"/>
      <c r="CQ1070" s="56"/>
      <c r="CR1070" s="56"/>
      <c r="CS1070" s="56"/>
      <c r="CT1070" s="56"/>
      <c r="CU1070" s="56"/>
      <c r="CV1070" s="56"/>
      <c r="CW1070" s="56"/>
      <c r="CX1070" s="56"/>
      <c r="CY1070" s="56"/>
      <c r="CZ1070" s="56"/>
      <c r="DA1070" s="56"/>
      <c r="DB1070" s="56"/>
      <c r="DC1070" s="56"/>
      <c r="DD1070" s="56"/>
      <c r="DE1070" s="56"/>
      <c r="DF1070" s="56"/>
      <c r="DG1070" s="56"/>
      <c r="DH1070" s="56"/>
      <c r="DI1070" s="56"/>
      <c r="DJ1070" s="56"/>
      <c r="DK1070" s="56"/>
      <c r="DL1070" s="56"/>
      <c r="DM1070" s="56"/>
      <c r="DN1070" s="56"/>
      <c r="DO1070" s="56"/>
      <c r="DP1070" s="56"/>
      <c r="DQ1070" s="56"/>
      <c r="DR1070" s="56"/>
      <c r="DS1070" s="56"/>
      <c r="DT1070" s="56"/>
      <c r="DU1070" s="56"/>
      <c r="DV1070" s="56"/>
      <c r="DW1070" s="56"/>
      <c r="DX1070" s="56"/>
      <c r="DY1070" s="56"/>
      <c r="DZ1070" s="56"/>
      <c r="EA1070" s="56"/>
      <c r="EB1070" s="56"/>
      <c r="EC1070" s="56"/>
      <c r="ED1070" s="56"/>
      <c r="EE1070" s="56"/>
      <c r="EF1070" s="56"/>
      <c r="EG1070" s="56"/>
      <c r="EH1070" s="56"/>
      <c r="EI1070" s="56"/>
      <c r="EJ1070" s="56"/>
      <c r="EK1070" s="56"/>
      <c r="EL1070" s="56"/>
      <c r="EM1070" s="56"/>
      <c r="EN1070" s="56"/>
      <c r="EO1070" s="56"/>
      <c r="EP1070" s="56"/>
      <c r="EQ1070" s="56"/>
      <c r="ER1070" s="56"/>
      <c r="ES1070" s="56"/>
      <c r="ET1070" s="56"/>
      <c r="EU1070" s="56"/>
      <c r="EV1070" s="56"/>
      <c r="EW1070" s="56"/>
      <c r="EX1070" s="56"/>
      <c r="EY1070" s="56"/>
      <c r="EZ1070" s="56"/>
      <c r="FA1070" s="56"/>
      <c r="FB1070" s="56"/>
      <c r="FC1070" s="56"/>
      <c r="FD1070" s="56"/>
      <c r="FE1070" s="56"/>
      <c r="FF1070" s="56"/>
      <c r="FG1070" s="56"/>
      <c r="FH1070" s="56"/>
      <c r="FI1070" s="56"/>
      <c r="FJ1070" s="56"/>
      <c r="FK1070" s="56"/>
      <c r="FL1070" s="56"/>
      <c r="FM1070" s="56"/>
      <c r="FN1070" s="56"/>
      <c r="FO1070" s="56"/>
      <c r="FP1070" s="56"/>
      <c r="FQ1070" s="56"/>
      <c r="FR1070" s="56"/>
      <c r="FS1070" s="56"/>
      <c r="FT1070" s="56"/>
      <c r="FU1070" s="56"/>
      <c r="FV1070" s="56"/>
      <c r="FW1070" s="56"/>
      <c r="FX1070" s="56"/>
      <c r="FY1070" s="56"/>
      <c r="FZ1070" s="56"/>
      <c r="GA1070" s="56"/>
      <c r="GB1070" s="56"/>
      <c r="GC1070" s="56"/>
      <c r="GD1070" s="56"/>
      <c r="GE1070" s="56"/>
      <c r="GF1070" s="56"/>
      <c r="GG1070" s="56"/>
      <c r="GH1070" s="56"/>
      <c r="GI1070" s="56"/>
      <c r="GJ1070" s="56"/>
      <c r="GK1070" s="56"/>
      <c r="GL1070" s="56"/>
      <c r="GM1070" s="56"/>
      <c r="GN1070" s="56"/>
      <c r="GO1070" s="56"/>
      <c r="GP1070" s="56"/>
      <c r="GQ1070" s="56"/>
      <c r="GR1070" s="56"/>
      <c r="GS1070" s="56"/>
      <c r="GT1070" s="56"/>
      <c r="GU1070" s="56"/>
      <c r="GV1070" s="56"/>
      <c r="GW1070" s="56"/>
      <c r="GX1070" s="56"/>
      <c r="GY1070" s="56"/>
      <c r="GZ1070" s="56"/>
      <c r="HA1070" s="56"/>
      <c r="HB1070" s="56"/>
      <c r="HC1070" s="56"/>
      <c r="HD1070" s="56"/>
      <c r="HE1070" s="56"/>
      <c r="HF1070" s="56"/>
      <c r="HG1070" s="56"/>
      <c r="HH1070" s="56"/>
      <c r="HI1070" s="56"/>
      <c r="HJ1070" s="56"/>
      <c r="HK1070" s="56"/>
      <c r="HL1070" s="56"/>
      <c r="HM1070" s="56"/>
      <c r="HN1070" s="56"/>
      <c r="HO1070" s="56"/>
      <c r="HP1070" s="56"/>
      <c r="HQ1070" s="56"/>
      <c r="HR1070" s="56"/>
      <c r="HS1070" s="56"/>
      <c r="HT1070" s="56"/>
      <c r="HU1070" s="56"/>
      <c r="HV1070" s="56"/>
      <c r="HW1070" s="56"/>
      <c r="HX1070" s="56"/>
      <c r="HY1070" s="56"/>
      <c r="HZ1070" s="56"/>
      <c r="IA1070" s="56"/>
      <c r="IB1070" s="56"/>
      <c r="IC1070" s="56"/>
      <c r="ID1070" s="56"/>
      <c r="IE1070" s="56"/>
      <c r="IF1070" s="56"/>
      <c r="IG1070" s="56"/>
      <c r="IH1070" s="56"/>
      <c r="II1070" s="56"/>
    </row>
    <row r="1071" spans="3:243" x14ac:dyDescent="0.25">
      <c r="C1071" s="56"/>
      <c r="D1071" s="56"/>
      <c r="E1071" s="56"/>
      <c r="F1071" s="354"/>
      <c r="G1071" s="354"/>
      <c r="H1071" s="56"/>
      <c r="I1071" s="56"/>
      <c r="J1071" s="56"/>
      <c r="K1071" s="56"/>
      <c r="L1071" s="56"/>
      <c r="M1071" s="598"/>
      <c r="N1071" s="56"/>
      <c r="O1071" s="56"/>
      <c r="AW1071" s="56"/>
      <c r="AX1071" s="56"/>
      <c r="AY1071" s="56"/>
      <c r="AZ1071" s="56"/>
      <c r="BA1071" s="56"/>
      <c r="BB1071" s="56"/>
      <c r="BC1071" s="56"/>
      <c r="BD1071" s="56"/>
      <c r="BE1071" s="56"/>
      <c r="BF1071" s="56"/>
      <c r="BG1071" s="56"/>
      <c r="BH1071" s="56"/>
      <c r="BI1071" s="56"/>
      <c r="BJ1071" s="56"/>
      <c r="BK1071" s="56"/>
      <c r="BL1071" s="56"/>
      <c r="BM1071" s="56"/>
      <c r="BN1071" s="56"/>
      <c r="BO1071" s="56"/>
      <c r="BP1071" s="56"/>
      <c r="BQ1071" s="56"/>
      <c r="BR1071" s="56"/>
      <c r="BS1071" s="56"/>
      <c r="BT1071" s="56"/>
      <c r="BU1071" s="56"/>
      <c r="BV1071" s="56"/>
      <c r="BW1071" s="56"/>
      <c r="BX1071" s="56"/>
      <c r="BY1071" s="56"/>
      <c r="BZ1071" s="56"/>
      <c r="CA1071" s="56"/>
      <c r="CB1071" s="56"/>
      <c r="CC1071" s="56"/>
      <c r="CD1071" s="56"/>
      <c r="CE1071" s="56"/>
      <c r="CF1071" s="56"/>
      <c r="CG1071" s="56"/>
      <c r="CH1071" s="56"/>
      <c r="CI1071" s="56"/>
      <c r="CJ1071" s="56"/>
      <c r="CK1071" s="56"/>
      <c r="CL1071" s="56"/>
      <c r="CM1071" s="56"/>
      <c r="CN1071" s="56"/>
      <c r="CO1071" s="56"/>
      <c r="CP1071" s="56"/>
      <c r="CQ1071" s="56"/>
      <c r="CR1071" s="56"/>
      <c r="CS1071" s="56"/>
      <c r="CT1071" s="56"/>
      <c r="CU1071" s="56"/>
      <c r="CV1071" s="56"/>
      <c r="CW1071" s="56"/>
      <c r="CX1071" s="56"/>
      <c r="CY1071" s="56"/>
      <c r="CZ1071" s="56"/>
      <c r="DA1071" s="56"/>
      <c r="DB1071" s="56"/>
      <c r="DC1071" s="56"/>
      <c r="DD1071" s="56"/>
      <c r="DE1071" s="56"/>
      <c r="DF1071" s="56"/>
      <c r="DG1071" s="56"/>
      <c r="DH1071" s="56"/>
      <c r="DI1071" s="56"/>
      <c r="DJ1071" s="56"/>
      <c r="DK1071" s="56"/>
      <c r="DL1071" s="56"/>
      <c r="DM1071" s="56"/>
      <c r="DN1071" s="56"/>
      <c r="DO1071" s="56"/>
      <c r="DP1071" s="56"/>
      <c r="DQ1071" s="56"/>
      <c r="DR1071" s="56"/>
      <c r="DS1071" s="56"/>
      <c r="DT1071" s="56"/>
      <c r="DU1071" s="56"/>
      <c r="DV1071" s="56"/>
      <c r="DW1071" s="56"/>
      <c r="DX1071" s="56"/>
      <c r="DY1071" s="56"/>
      <c r="DZ1071" s="56"/>
      <c r="EA1071" s="56"/>
      <c r="EB1071" s="56"/>
      <c r="EC1071" s="56"/>
      <c r="ED1071" s="56"/>
      <c r="EE1071" s="56"/>
      <c r="EF1071" s="56"/>
      <c r="EG1071" s="56"/>
      <c r="EH1071" s="56"/>
      <c r="EI1071" s="56"/>
      <c r="EJ1071" s="56"/>
      <c r="EK1071" s="56"/>
      <c r="EL1071" s="56"/>
      <c r="EM1071" s="56"/>
      <c r="EN1071" s="56"/>
      <c r="EO1071" s="56"/>
      <c r="EP1071" s="56"/>
      <c r="EQ1071" s="56"/>
      <c r="ER1071" s="56"/>
      <c r="ES1071" s="56"/>
      <c r="ET1071" s="56"/>
      <c r="EU1071" s="56"/>
      <c r="EV1071" s="56"/>
      <c r="EW1071" s="56"/>
      <c r="EX1071" s="56"/>
      <c r="EY1071" s="56"/>
      <c r="EZ1071" s="56"/>
      <c r="FA1071" s="56"/>
      <c r="FB1071" s="56"/>
      <c r="FC1071" s="56"/>
      <c r="FD1071" s="56"/>
      <c r="FE1071" s="56"/>
      <c r="FF1071" s="56"/>
      <c r="FG1071" s="56"/>
      <c r="FH1071" s="56"/>
      <c r="FI1071" s="56"/>
      <c r="FJ1071" s="56"/>
      <c r="FK1071" s="56"/>
      <c r="FL1071" s="56"/>
      <c r="FM1071" s="56"/>
      <c r="FN1071" s="56"/>
      <c r="FO1071" s="56"/>
      <c r="FP1071" s="56"/>
      <c r="FQ1071" s="56"/>
      <c r="FR1071" s="56"/>
      <c r="FS1071" s="56"/>
      <c r="FT1071" s="56"/>
      <c r="FU1071" s="56"/>
      <c r="FV1071" s="56"/>
      <c r="FW1071" s="56"/>
      <c r="FX1071" s="56"/>
      <c r="FY1071" s="56"/>
      <c r="FZ1071" s="56"/>
      <c r="GA1071" s="56"/>
      <c r="GB1071" s="56"/>
      <c r="GC1071" s="56"/>
      <c r="GD1071" s="56"/>
      <c r="GE1071" s="56"/>
      <c r="GF1071" s="56"/>
      <c r="GG1071" s="56"/>
      <c r="GH1071" s="56"/>
      <c r="GI1071" s="56"/>
      <c r="GJ1071" s="56"/>
      <c r="GK1071" s="56"/>
      <c r="GL1071" s="56"/>
      <c r="GM1071" s="56"/>
      <c r="GN1071" s="56"/>
      <c r="GO1071" s="56"/>
      <c r="GP1071" s="56"/>
      <c r="GQ1071" s="56"/>
      <c r="GR1071" s="56"/>
      <c r="GS1071" s="56"/>
      <c r="GT1071" s="56"/>
      <c r="GU1071" s="56"/>
      <c r="GV1071" s="56"/>
      <c r="GW1071" s="56"/>
      <c r="GX1071" s="56"/>
      <c r="GY1071" s="56"/>
      <c r="GZ1071" s="56"/>
      <c r="HA1071" s="56"/>
      <c r="HB1071" s="56"/>
      <c r="HC1071" s="56"/>
      <c r="HD1071" s="56"/>
      <c r="HE1071" s="56"/>
      <c r="HF1071" s="56"/>
      <c r="HG1071" s="56"/>
      <c r="HH1071" s="56"/>
      <c r="HI1071" s="56"/>
      <c r="HJ1071" s="56"/>
      <c r="HK1071" s="56"/>
      <c r="HL1071" s="56"/>
      <c r="HM1071" s="56"/>
      <c r="HN1071" s="56"/>
      <c r="HO1071" s="56"/>
      <c r="HP1071" s="56"/>
      <c r="HQ1071" s="56"/>
      <c r="HR1071" s="56"/>
      <c r="HS1071" s="56"/>
      <c r="HT1071" s="56"/>
      <c r="HU1071" s="56"/>
      <c r="HV1071" s="56"/>
      <c r="HW1071" s="56"/>
      <c r="HX1071" s="56"/>
      <c r="HY1071" s="56"/>
      <c r="HZ1071" s="56"/>
      <c r="IA1071" s="56"/>
      <c r="IB1071" s="56"/>
      <c r="IC1071" s="56"/>
      <c r="ID1071" s="56"/>
      <c r="IE1071" s="56"/>
      <c r="IF1071" s="56"/>
      <c r="IG1071" s="56"/>
      <c r="IH1071" s="56"/>
      <c r="II1071" s="56"/>
    </row>
    <row r="1072" spans="3:243" x14ac:dyDescent="0.25">
      <c r="C1072" s="56"/>
      <c r="D1072" s="56"/>
      <c r="E1072" s="56"/>
      <c r="F1072" s="354"/>
      <c r="G1072" s="354"/>
      <c r="H1072" s="56"/>
      <c r="I1072" s="56"/>
      <c r="J1072" s="56"/>
      <c r="K1072" s="56"/>
      <c r="L1072" s="56"/>
      <c r="M1072" s="598"/>
      <c r="N1072" s="56"/>
      <c r="O1072" s="56"/>
      <c r="AW1072" s="56"/>
      <c r="AX1072" s="56"/>
      <c r="AY1072" s="56"/>
      <c r="AZ1072" s="56"/>
      <c r="BA1072" s="56"/>
      <c r="BB1072" s="56"/>
      <c r="BC1072" s="56"/>
      <c r="BD1072" s="56"/>
      <c r="BE1072" s="56"/>
      <c r="BF1072" s="56"/>
      <c r="BG1072" s="56"/>
      <c r="BH1072" s="56"/>
      <c r="BI1072" s="56"/>
      <c r="BJ1072" s="56"/>
      <c r="BK1072" s="56"/>
      <c r="BL1072" s="56"/>
      <c r="BM1072" s="56"/>
      <c r="BN1072" s="56"/>
      <c r="BO1072" s="56"/>
      <c r="BP1072" s="56"/>
      <c r="BQ1072" s="56"/>
      <c r="BR1072" s="56"/>
      <c r="BS1072" s="56"/>
      <c r="BT1072" s="56"/>
      <c r="BU1072" s="56"/>
      <c r="BV1072" s="56"/>
      <c r="BW1072" s="56"/>
      <c r="BX1072" s="56"/>
      <c r="BY1072" s="56"/>
      <c r="BZ1072" s="56"/>
      <c r="CA1072" s="56"/>
      <c r="CB1072" s="56"/>
      <c r="CC1072" s="56"/>
      <c r="CD1072" s="56"/>
      <c r="CE1072" s="56"/>
      <c r="CF1072" s="56"/>
      <c r="CG1072" s="56"/>
      <c r="CH1072" s="56"/>
      <c r="CI1072" s="56"/>
      <c r="CJ1072" s="56"/>
      <c r="CK1072" s="56"/>
      <c r="CL1072" s="56"/>
      <c r="CM1072" s="56"/>
      <c r="CN1072" s="56"/>
      <c r="CO1072" s="56"/>
      <c r="CP1072" s="56"/>
      <c r="CQ1072" s="56"/>
      <c r="CR1072" s="56"/>
      <c r="CS1072" s="56"/>
      <c r="CT1072" s="56"/>
      <c r="CU1072" s="56"/>
      <c r="CV1072" s="56"/>
      <c r="CW1072" s="56"/>
      <c r="CX1072" s="56"/>
      <c r="CY1072" s="56"/>
      <c r="CZ1072" s="56"/>
      <c r="DA1072" s="56"/>
      <c r="DB1072" s="56"/>
      <c r="DC1072" s="56"/>
      <c r="DD1072" s="56"/>
      <c r="DE1072" s="56"/>
      <c r="DF1072" s="56"/>
      <c r="DG1072" s="56"/>
      <c r="DH1072" s="56"/>
      <c r="DI1072" s="56"/>
      <c r="DJ1072" s="56"/>
      <c r="DK1072" s="56"/>
      <c r="DL1072" s="56"/>
      <c r="DM1072" s="56"/>
      <c r="DN1072" s="56"/>
      <c r="DO1072" s="56"/>
      <c r="DP1072" s="56"/>
      <c r="DQ1072" s="56"/>
      <c r="DR1072" s="56"/>
      <c r="DS1072" s="56"/>
      <c r="DT1072" s="56"/>
      <c r="DU1072" s="56"/>
      <c r="DV1072" s="56"/>
      <c r="DW1072" s="56"/>
      <c r="DX1072" s="56"/>
      <c r="DY1072" s="56"/>
      <c r="DZ1072" s="56"/>
      <c r="EA1072" s="56"/>
      <c r="EB1072" s="56"/>
      <c r="EC1072" s="56"/>
      <c r="ED1072" s="56"/>
      <c r="EE1072" s="56"/>
      <c r="EF1072" s="56"/>
      <c r="EG1072" s="56"/>
      <c r="EH1072" s="56"/>
      <c r="EI1072" s="56"/>
      <c r="EJ1072" s="56"/>
      <c r="EK1072" s="56"/>
      <c r="EL1072" s="56"/>
      <c r="EM1072" s="56"/>
      <c r="EN1072" s="56"/>
      <c r="EO1072" s="56"/>
      <c r="EP1072" s="56"/>
      <c r="EQ1072" s="56"/>
      <c r="ER1072" s="56"/>
      <c r="ES1072" s="56"/>
      <c r="ET1072" s="56"/>
      <c r="EU1072" s="56"/>
      <c r="EV1072" s="56"/>
      <c r="EW1072" s="56"/>
      <c r="EX1072" s="56"/>
      <c r="EY1072" s="56"/>
      <c r="EZ1072" s="56"/>
      <c r="FA1072" s="56"/>
      <c r="FB1072" s="56"/>
      <c r="FC1072" s="56"/>
      <c r="FD1072" s="56"/>
      <c r="FE1072" s="56"/>
      <c r="FF1072" s="56"/>
      <c r="FG1072" s="56"/>
      <c r="FH1072" s="56"/>
      <c r="FI1072" s="56"/>
      <c r="FJ1072" s="56"/>
      <c r="FK1072" s="56"/>
      <c r="FL1072" s="56"/>
      <c r="FM1072" s="56"/>
      <c r="FN1072" s="56"/>
      <c r="FO1072" s="56"/>
      <c r="FP1072" s="56"/>
      <c r="FQ1072" s="56"/>
      <c r="FR1072" s="56"/>
      <c r="FS1072" s="56"/>
      <c r="FT1072" s="56"/>
      <c r="FU1072" s="56"/>
      <c r="FV1072" s="56"/>
      <c r="FW1072" s="56"/>
      <c r="FX1072" s="56"/>
      <c r="FY1072" s="56"/>
      <c r="FZ1072" s="56"/>
      <c r="GA1072" s="56"/>
      <c r="GB1072" s="56"/>
      <c r="GC1072" s="56"/>
      <c r="GD1072" s="56"/>
      <c r="GE1072" s="56"/>
      <c r="GF1072" s="56"/>
      <c r="GG1072" s="56"/>
      <c r="GH1072" s="56"/>
      <c r="GI1072" s="56"/>
      <c r="GJ1072" s="56"/>
      <c r="GK1072" s="56"/>
      <c r="GL1072" s="56"/>
      <c r="GM1072" s="56"/>
      <c r="GN1072" s="56"/>
      <c r="GO1072" s="56"/>
      <c r="GP1072" s="56"/>
      <c r="GQ1072" s="56"/>
      <c r="GR1072" s="56"/>
      <c r="GS1072" s="56"/>
      <c r="GT1072" s="56"/>
      <c r="GU1072" s="56"/>
      <c r="GV1072" s="56"/>
      <c r="GW1072" s="56"/>
      <c r="GX1072" s="56"/>
      <c r="GY1072" s="56"/>
      <c r="GZ1072" s="56"/>
      <c r="HA1072" s="56"/>
      <c r="HB1072" s="56"/>
      <c r="HC1072" s="56"/>
      <c r="HD1072" s="56"/>
      <c r="HE1072" s="56"/>
      <c r="HF1072" s="56"/>
      <c r="HG1072" s="56"/>
      <c r="HH1072" s="56"/>
      <c r="HI1072" s="56"/>
      <c r="HJ1072" s="56"/>
      <c r="HK1072" s="56"/>
      <c r="HL1072" s="56"/>
      <c r="HM1072" s="56"/>
      <c r="HN1072" s="56"/>
      <c r="HO1072" s="56"/>
      <c r="HP1072" s="56"/>
      <c r="HQ1072" s="56"/>
      <c r="HR1072" s="56"/>
      <c r="HS1072" s="56"/>
      <c r="HT1072" s="56"/>
      <c r="HU1072" s="56"/>
      <c r="HV1072" s="56"/>
      <c r="HW1072" s="56"/>
      <c r="HX1072" s="56"/>
      <c r="HY1072" s="56"/>
      <c r="HZ1072" s="56"/>
      <c r="IA1072" s="56"/>
      <c r="IB1072" s="56"/>
      <c r="IC1072" s="56"/>
      <c r="ID1072" s="56"/>
      <c r="IE1072" s="56"/>
      <c r="IF1072" s="56"/>
      <c r="IG1072" s="56"/>
      <c r="IH1072" s="56"/>
      <c r="II1072" s="56"/>
    </row>
    <row r="1073" spans="3:243" x14ac:dyDescent="0.25">
      <c r="C1073" s="56"/>
      <c r="D1073" s="56"/>
      <c r="E1073" s="56"/>
      <c r="F1073" s="354"/>
      <c r="G1073" s="354"/>
      <c r="H1073" s="56"/>
      <c r="I1073" s="56"/>
      <c r="J1073" s="56"/>
      <c r="K1073" s="56"/>
      <c r="L1073" s="56"/>
      <c r="M1073" s="598"/>
      <c r="N1073" s="56"/>
      <c r="O1073" s="56"/>
      <c r="AW1073" s="56"/>
      <c r="AX1073" s="56"/>
      <c r="AY1073" s="56"/>
      <c r="AZ1073" s="56"/>
      <c r="BA1073" s="56"/>
      <c r="BB1073" s="56"/>
      <c r="BC1073" s="56"/>
      <c r="BD1073" s="56"/>
      <c r="BE1073" s="56"/>
      <c r="BF1073" s="56"/>
      <c r="BG1073" s="56"/>
      <c r="BH1073" s="56"/>
      <c r="BI1073" s="56"/>
      <c r="BJ1073" s="56"/>
      <c r="BK1073" s="56"/>
      <c r="BL1073" s="56"/>
      <c r="BM1073" s="56"/>
      <c r="BN1073" s="56"/>
      <c r="BO1073" s="56"/>
      <c r="BP1073" s="56"/>
      <c r="BQ1073" s="56"/>
      <c r="BR1073" s="56"/>
      <c r="BS1073" s="56"/>
      <c r="BT1073" s="56"/>
      <c r="BU1073" s="56"/>
      <c r="BV1073" s="56"/>
      <c r="BW1073" s="56"/>
      <c r="BX1073" s="56"/>
      <c r="BY1073" s="56"/>
      <c r="BZ1073" s="56"/>
      <c r="CA1073" s="56"/>
      <c r="CB1073" s="56"/>
      <c r="CC1073" s="56"/>
      <c r="CD1073" s="56"/>
      <c r="CE1073" s="56"/>
      <c r="CF1073" s="56"/>
      <c r="CG1073" s="56"/>
      <c r="CH1073" s="56"/>
      <c r="CI1073" s="56"/>
      <c r="CJ1073" s="56"/>
      <c r="CK1073" s="56"/>
      <c r="CL1073" s="56"/>
      <c r="CM1073" s="56"/>
      <c r="CN1073" s="56"/>
      <c r="CO1073" s="56"/>
      <c r="CP1073" s="56"/>
      <c r="CQ1073" s="56"/>
      <c r="CR1073" s="56"/>
      <c r="CS1073" s="56"/>
      <c r="CT1073" s="56"/>
      <c r="CU1073" s="56"/>
      <c r="CV1073" s="56"/>
      <c r="CW1073" s="56"/>
      <c r="CX1073" s="56"/>
      <c r="CY1073" s="56"/>
      <c r="CZ1073" s="56"/>
      <c r="DA1073" s="56"/>
      <c r="DB1073" s="56"/>
      <c r="DC1073" s="56"/>
      <c r="DD1073" s="56"/>
      <c r="DE1073" s="56"/>
      <c r="DF1073" s="56"/>
      <c r="DG1073" s="56"/>
      <c r="DH1073" s="56"/>
      <c r="DI1073" s="56"/>
      <c r="DJ1073" s="56"/>
      <c r="DK1073" s="56"/>
      <c r="DL1073" s="56"/>
      <c r="DM1073" s="56"/>
      <c r="DN1073" s="56"/>
      <c r="DO1073" s="56"/>
      <c r="DP1073" s="56"/>
      <c r="DQ1073" s="56"/>
      <c r="DR1073" s="56"/>
      <c r="DS1073" s="56"/>
      <c r="DT1073" s="56"/>
      <c r="DU1073" s="56"/>
      <c r="DV1073" s="56"/>
      <c r="DW1073" s="56"/>
      <c r="DX1073" s="56"/>
      <c r="DY1073" s="56"/>
      <c r="DZ1073" s="56"/>
      <c r="EA1073" s="56"/>
      <c r="EB1073" s="56"/>
      <c r="EC1073" s="56"/>
      <c r="ED1073" s="56"/>
      <c r="EE1073" s="56"/>
      <c r="EF1073" s="56"/>
      <c r="EG1073" s="56"/>
      <c r="EH1073" s="56"/>
      <c r="EI1073" s="56"/>
      <c r="EJ1073" s="56"/>
      <c r="EK1073" s="56"/>
      <c r="EL1073" s="56"/>
      <c r="EM1073" s="56"/>
      <c r="EN1073" s="56"/>
      <c r="EO1073" s="56"/>
      <c r="EP1073" s="56"/>
      <c r="EQ1073" s="56"/>
      <c r="ER1073" s="56"/>
      <c r="ES1073" s="56"/>
      <c r="ET1073" s="56"/>
      <c r="EU1073" s="56"/>
      <c r="EV1073" s="56"/>
      <c r="EW1073" s="56"/>
      <c r="EX1073" s="56"/>
      <c r="EY1073" s="56"/>
      <c r="EZ1073" s="56"/>
      <c r="FA1073" s="56"/>
      <c r="FB1073" s="56"/>
      <c r="FC1073" s="56"/>
      <c r="FD1073" s="56"/>
      <c r="FE1073" s="56"/>
      <c r="FF1073" s="56"/>
      <c r="FG1073" s="56"/>
      <c r="FH1073" s="56"/>
      <c r="FI1073" s="56"/>
      <c r="FJ1073" s="56"/>
      <c r="FK1073" s="56"/>
      <c r="FL1073" s="56"/>
      <c r="FM1073" s="56"/>
      <c r="FN1073" s="56"/>
      <c r="FO1073" s="56"/>
      <c r="FP1073" s="56"/>
      <c r="FQ1073" s="56"/>
      <c r="FR1073" s="56"/>
      <c r="FS1073" s="56"/>
      <c r="FT1073" s="56"/>
      <c r="FU1073" s="56"/>
      <c r="FV1073" s="56"/>
      <c r="FW1073" s="56"/>
      <c r="FX1073" s="56"/>
      <c r="FY1073" s="56"/>
      <c r="FZ1073" s="56"/>
      <c r="GA1073" s="56"/>
      <c r="GB1073" s="56"/>
      <c r="GC1073" s="56"/>
      <c r="GD1073" s="56"/>
      <c r="GE1073" s="56"/>
      <c r="GF1073" s="56"/>
      <c r="GG1073" s="56"/>
      <c r="GH1073" s="56"/>
      <c r="GI1073" s="56"/>
      <c r="GJ1073" s="56"/>
      <c r="GK1073" s="56"/>
      <c r="GL1073" s="56"/>
      <c r="GM1073" s="56"/>
      <c r="GN1073" s="56"/>
      <c r="GO1073" s="56"/>
      <c r="GP1073" s="56"/>
      <c r="GQ1073" s="56"/>
      <c r="GR1073" s="56"/>
      <c r="GS1073" s="56"/>
      <c r="GT1073" s="56"/>
      <c r="GU1073" s="56"/>
      <c r="GV1073" s="56"/>
      <c r="GW1073" s="56"/>
      <c r="GX1073" s="56"/>
      <c r="GY1073" s="56"/>
      <c r="GZ1073" s="56"/>
      <c r="HA1073" s="56"/>
      <c r="HB1073" s="56"/>
      <c r="HC1073" s="56"/>
      <c r="HD1073" s="56"/>
      <c r="HE1073" s="56"/>
      <c r="HF1073" s="56"/>
      <c r="HG1073" s="56"/>
      <c r="HH1073" s="56"/>
      <c r="HI1073" s="56"/>
      <c r="HJ1073" s="56"/>
      <c r="HK1073" s="56"/>
      <c r="HL1073" s="56"/>
      <c r="HM1073" s="56"/>
      <c r="HN1073" s="56"/>
      <c r="HO1073" s="56"/>
      <c r="HP1073" s="56"/>
      <c r="HQ1073" s="56"/>
      <c r="HR1073" s="56"/>
      <c r="HS1073" s="56"/>
      <c r="HT1073" s="56"/>
      <c r="HU1073" s="56"/>
      <c r="HV1073" s="56"/>
      <c r="HW1073" s="56"/>
      <c r="HX1073" s="56"/>
      <c r="HY1073" s="56"/>
      <c r="HZ1073" s="56"/>
      <c r="IA1073" s="56"/>
      <c r="IB1073" s="56"/>
      <c r="IC1073" s="56"/>
      <c r="ID1073" s="56"/>
      <c r="IE1073" s="56"/>
      <c r="IF1073" s="56"/>
      <c r="IG1073" s="56"/>
      <c r="IH1073" s="56"/>
      <c r="II1073" s="56"/>
    </row>
    <row r="1074" spans="3:243" x14ac:dyDescent="0.25">
      <c r="C1074" s="56"/>
      <c r="D1074" s="56"/>
      <c r="E1074" s="56"/>
      <c r="F1074" s="354"/>
      <c r="G1074" s="354"/>
      <c r="H1074" s="56"/>
      <c r="I1074" s="56"/>
      <c r="J1074" s="56"/>
      <c r="K1074" s="56"/>
      <c r="L1074" s="56"/>
      <c r="M1074" s="598"/>
      <c r="N1074" s="56"/>
      <c r="O1074" s="56"/>
      <c r="AW1074" s="56"/>
      <c r="AX1074" s="56"/>
      <c r="AY1074" s="56"/>
      <c r="AZ1074" s="56"/>
      <c r="BA1074" s="56"/>
      <c r="BB1074" s="56"/>
      <c r="BC1074" s="56"/>
      <c r="BD1074" s="56"/>
      <c r="BE1074" s="56"/>
      <c r="BF1074" s="56"/>
      <c r="BG1074" s="56"/>
      <c r="BH1074" s="56"/>
      <c r="BI1074" s="56"/>
      <c r="BJ1074" s="56"/>
      <c r="BK1074" s="56"/>
      <c r="BL1074" s="56"/>
      <c r="BM1074" s="56"/>
      <c r="BN1074" s="56"/>
      <c r="BO1074" s="56"/>
      <c r="BP1074" s="56"/>
      <c r="BQ1074" s="56"/>
      <c r="BR1074" s="56"/>
      <c r="BS1074" s="56"/>
      <c r="BT1074" s="56"/>
      <c r="BU1074" s="56"/>
      <c r="BV1074" s="56"/>
      <c r="BW1074" s="56"/>
      <c r="BX1074" s="56"/>
      <c r="BY1074" s="56"/>
      <c r="BZ1074" s="56"/>
      <c r="CA1074" s="56"/>
      <c r="CB1074" s="56"/>
      <c r="CC1074" s="56"/>
      <c r="CD1074" s="56"/>
      <c r="CE1074" s="56"/>
      <c r="CF1074" s="56"/>
      <c r="CG1074" s="56"/>
      <c r="CH1074" s="56"/>
      <c r="CI1074" s="56"/>
      <c r="CJ1074" s="56"/>
      <c r="CK1074" s="56"/>
      <c r="CL1074" s="56"/>
      <c r="CM1074" s="56"/>
      <c r="CN1074" s="56"/>
      <c r="CO1074" s="56"/>
      <c r="CP1074" s="56"/>
      <c r="CQ1074" s="56"/>
      <c r="CR1074" s="56"/>
      <c r="CS1074" s="56"/>
      <c r="CT1074" s="56"/>
      <c r="CU1074" s="56"/>
      <c r="CV1074" s="56"/>
      <c r="CW1074" s="56"/>
      <c r="CX1074" s="56"/>
      <c r="CY1074" s="56"/>
      <c r="CZ1074" s="56"/>
      <c r="DA1074" s="56"/>
      <c r="DB1074" s="56"/>
      <c r="DC1074" s="56"/>
      <c r="DD1074" s="56"/>
      <c r="DE1074" s="56"/>
      <c r="DF1074" s="56"/>
      <c r="DG1074" s="56"/>
      <c r="DH1074" s="56"/>
      <c r="DI1074" s="56"/>
      <c r="DJ1074" s="56"/>
      <c r="DK1074" s="56"/>
      <c r="DL1074" s="56"/>
      <c r="DM1074" s="56"/>
      <c r="DN1074" s="56"/>
      <c r="DO1074" s="56"/>
      <c r="DP1074" s="56"/>
      <c r="DQ1074" s="56"/>
      <c r="DR1074" s="56"/>
      <c r="DS1074" s="56"/>
      <c r="DT1074" s="56"/>
      <c r="DU1074" s="56"/>
      <c r="DV1074" s="56"/>
      <c r="DW1074" s="56"/>
      <c r="DX1074" s="56"/>
      <c r="DY1074" s="56"/>
      <c r="DZ1074" s="56"/>
      <c r="EA1074" s="56"/>
      <c r="EB1074" s="56"/>
      <c r="EC1074" s="56"/>
      <c r="ED1074" s="56"/>
      <c r="EE1074" s="56"/>
      <c r="EF1074" s="56"/>
      <c r="EG1074" s="56"/>
      <c r="EH1074" s="56"/>
      <c r="EI1074" s="56"/>
      <c r="EJ1074" s="56"/>
      <c r="EK1074" s="56"/>
      <c r="EL1074" s="56"/>
      <c r="EM1074" s="56"/>
      <c r="EN1074" s="56"/>
      <c r="EO1074" s="56"/>
      <c r="EP1074" s="56"/>
      <c r="EQ1074" s="56"/>
      <c r="ER1074" s="56"/>
      <c r="ES1074" s="56"/>
      <c r="ET1074" s="56"/>
      <c r="EU1074" s="56"/>
      <c r="EV1074" s="56"/>
      <c r="EW1074" s="56"/>
      <c r="EX1074" s="56"/>
      <c r="EY1074" s="56"/>
      <c r="EZ1074" s="56"/>
      <c r="FA1074" s="56"/>
      <c r="FB1074" s="56"/>
      <c r="FC1074" s="56"/>
      <c r="FD1074" s="56"/>
      <c r="FE1074" s="56"/>
      <c r="FF1074" s="56"/>
      <c r="FG1074" s="56"/>
      <c r="FH1074" s="56"/>
      <c r="FI1074" s="56"/>
      <c r="FJ1074" s="56"/>
      <c r="FK1074" s="56"/>
      <c r="FL1074" s="56"/>
      <c r="FM1074" s="56"/>
      <c r="FN1074" s="56"/>
      <c r="FO1074" s="56"/>
      <c r="FP1074" s="56"/>
      <c r="FQ1074" s="56"/>
      <c r="FR1074" s="56"/>
      <c r="FS1074" s="56"/>
      <c r="FT1074" s="56"/>
      <c r="FU1074" s="56"/>
      <c r="FV1074" s="56"/>
      <c r="FW1074" s="56"/>
      <c r="FX1074" s="56"/>
      <c r="FY1074" s="56"/>
      <c r="FZ1074" s="56"/>
      <c r="GA1074" s="56"/>
      <c r="GB1074" s="56"/>
      <c r="GC1074" s="56"/>
      <c r="GD1074" s="56"/>
      <c r="GE1074" s="56"/>
      <c r="GF1074" s="56"/>
      <c r="GG1074" s="56"/>
      <c r="GH1074" s="56"/>
      <c r="GI1074" s="56"/>
      <c r="GJ1074" s="56"/>
      <c r="GK1074" s="56"/>
      <c r="GL1074" s="56"/>
      <c r="GM1074" s="56"/>
      <c r="GN1074" s="56"/>
      <c r="GO1074" s="56"/>
      <c r="GP1074" s="56"/>
      <c r="GQ1074" s="56"/>
      <c r="GR1074" s="56"/>
      <c r="GS1074" s="56"/>
      <c r="GT1074" s="56"/>
      <c r="GU1074" s="56"/>
      <c r="GV1074" s="56"/>
      <c r="GW1074" s="56"/>
      <c r="GX1074" s="56"/>
      <c r="GY1074" s="56"/>
      <c r="GZ1074" s="56"/>
      <c r="HA1074" s="56"/>
      <c r="HB1074" s="56"/>
      <c r="HC1074" s="56"/>
      <c r="HD1074" s="56"/>
      <c r="HE1074" s="56"/>
      <c r="HF1074" s="56"/>
      <c r="HG1074" s="56"/>
      <c r="HH1074" s="56"/>
      <c r="HI1074" s="56"/>
      <c r="HJ1074" s="56"/>
      <c r="HK1074" s="56"/>
      <c r="HL1074" s="56"/>
      <c r="HM1074" s="56"/>
      <c r="HN1074" s="56"/>
      <c r="HO1074" s="56"/>
      <c r="HP1074" s="56"/>
      <c r="HQ1074" s="56"/>
      <c r="HR1074" s="56"/>
      <c r="HS1074" s="56"/>
      <c r="HT1074" s="56"/>
      <c r="HU1074" s="56"/>
      <c r="HV1074" s="56"/>
      <c r="HW1074" s="56"/>
      <c r="HX1074" s="56"/>
      <c r="HY1074" s="56"/>
      <c r="HZ1074" s="56"/>
      <c r="IA1074" s="56"/>
      <c r="IB1074" s="56"/>
      <c r="IC1074" s="56"/>
      <c r="ID1074" s="56"/>
      <c r="IE1074" s="56"/>
      <c r="IF1074" s="56"/>
      <c r="IG1074" s="56"/>
      <c r="IH1074" s="56"/>
      <c r="II1074" s="56"/>
    </row>
    <row r="1075" spans="3:243" x14ac:dyDescent="0.25">
      <c r="C1075" s="56"/>
      <c r="D1075" s="56"/>
      <c r="E1075" s="56"/>
      <c r="F1075" s="354"/>
      <c r="G1075" s="354"/>
      <c r="H1075" s="56"/>
      <c r="I1075" s="56"/>
      <c r="J1075" s="56"/>
      <c r="K1075" s="56"/>
      <c r="L1075" s="56"/>
      <c r="M1075" s="598"/>
      <c r="N1075" s="56"/>
      <c r="O1075" s="56"/>
      <c r="AW1075" s="56"/>
      <c r="AX1075" s="56"/>
      <c r="AY1075" s="56"/>
      <c r="AZ1075" s="56"/>
      <c r="BA1075" s="56"/>
      <c r="BB1075" s="56"/>
      <c r="BC1075" s="56"/>
      <c r="BD1075" s="56"/>
      <c r="BE1075" s="56"/>
      <c r="BF1075" s="56"/>
      <c r="BG1075" s="56"/>
      <c r="BH1075" s="56"/>
      <c r="BI1075" s="56"/>
      <c r="BJ1075" s="56"/>
      <c r="BK1075" s="56"/>
      <c r="BL1075" s="56"/>
      <c r="BM1075" s="56"/>
      <c r="BN1075" s="56"/>
      <c r="BO1075" s="56"/>
      <c r="BP1075" s="56"/>
      <c r="BQ1075" s="56"/>
      <c r="BR1075" s="56"/>
      <c r="BS1075" s="56"/>
      <c r="BT1075" s="56"/>
      <c r="BU1075" s="56"/>
      <c r="BV1075" s="56"/>
      <c r="BW1075" s="56"/>
      <c r="BX1075" s="56"/>
      <c r="BY1075" s="56"/>
      <c r="BZ1075" s="56"/>
      <c r="CA1075" s="56"/>
      <c r="CB1075" s="56"/>
      <c r="CC1075" s="56"/>
      <c r="CD1075" s="56"/>
      <c r="CE1075" s="56"/>
      <c r="CF1075" s="56"/>
      <c r="CG1075" s="56"/>
      <c r="CH1075" s="56"/>
      <c r="CI1075" s="56"/>
      <c r="CJ1075" s="56"/>
      <c r="CK1075" s="56"/>
      <c r="CL1075" s="56"/>
      <c r="CM1075" s="56"/>
      <c r="CN1075" s="56"/>
      <c r="CO1075" s="56"/>
      <c r="CP1075" s="56"/>
      <c r="CQ1075" s="56"/>
      <c r="CR1075" s="56"/>
      <c r="CS1075" s="56"/>
      <c r="CT1075" s="56"/>
      <c r="CU1075" s="56"/>
      <c r="CV1075" s="56"/>
      <c r="CW1075" s="56"/>
      <c r="CX1075" s="56"/>
      <c r="CY1075" s="56"/>
      <c r="CZ1075" s="56"/>
      <c r="DA1075" s="56"/>
      <c r="DB1075" s="56"/>
      <c r="DC1075" s="56"/>
      <c r="DD1075" s="56"/>
      <c r="DE1075" s="56"/>
      <c r="DF1075" s="56"/>
      <c r="DG1075" s="56"/>
      <c r="DH1075" s="56"/>
      <c r="DI1075" s="56"/>
      <c r="DJ1075" s="56"/>
      <c r="DK1075" s="56"/>
      <c r="DL1075" s="56"/>
      <c r="DM1075" s="56"/>
      <c r="DN1075" s="56"/>
      <c r="DO1075" s="56"/>
      <c r="DP1075" s="56"/>
      <c r="DQ1075" s="56"/>
      <c r="DR1075" s="56"/>
      <c r="DS1075" s="56"/>
      <c r="DT1075" s="56"/>
      <c r="DU1075" s="56"/>
      <c r="DV1075" s="56"/>
      <c r="DW1075" s="56"/>
      <c r="DX1075" s="56"/>
      <c r="DY1075" s="56"/>
      <c r="DZ1075" s="56"/>
      <c r="EA1075" s="56"/>
      <c r="EB1075" s="56"/>
      <c r="EC1075" s="56"/>
      <c r="ED1075" s="56"/>
      <c r="EE1075" s="56"/>
      <c r="EF1075" s="56"/>
      <c r="EG1075" s="56"/>
      <c r="EH1075" s="56"/>
      <c r="EI1075" s="56"/>
      <c r="EJ1075" s="56"/>
      <c r="EK1075" s="56"/>
      <c r="EL1075" s="56"/>
      <c r="EM1075" s="56"/>
      <c r="EN1075" s="56"/>
      <c r="EO1075" s="56"/>
      <c r="EP1075" s="56"/>
      <c r="EQ1075" s="56"/>
      <c r="ER1075" s="56"/>
      <c r="ES1075" s="56"/>
      <c r="ET1075" s="56"/>
      <c r="EU1075" s="56"/>
      <c r="EV1075" s="56"/>
      <c r="EW1075" s="56"/>
      <c r="EX1075" s="56"/>
      <c r="EY1075" s="56"/>
      <c r="EZ1075" s="56"/>
      <c r="FA1075" s="56"/>
      <c r="FB1075" s="56"/>
      <c r="FC1075" s="56"/>
      <c r="FD1075" s="56"/>
      <c r="FE1075" s="56"/>
      <c r="FF1075" s="56"/>
      <c r="FG1075" s="56"/>
      <c r="FH1075" s="56"/>
      <c r="FI1075" s="56"/>
      <c r="FJ1075" s="56"/>
      <c r="FK1075" s="56"/>
      <c r="FL1075" s="56"/>
      <c r="FM1075" s="56"/>
      <c r="FN1075" s="56"/>
      <c r="FO1075" s="56"/>
      <c r="FP1075" s="56"/>
      <c r="FQ1075" s="56"/>
      <c r="FR1075" s="56"/>
      <c r="FS1075" s="56"/>
      <c r="FT1075" s="56"/>
      <c r="FU1075" s="56"/>
      <c r="FV1075" s="56"/>
      <c r="FW1075" s="56"/>
      <c r="FX1075" s="56"/>
      <c r="FY1075" s="56"/>
      <c r="FZ1075" s="56"/>
      <c r="GA1075" s="56"/>
      <c r="GB1075" s="56"/>
      <c r="GC1075" s="56"/>
      <c r="GD1075" s="56"/>
      <c r="GE1075" s="56"/>
      <c r="GF1075" s="56"/>
      <c r="GG1075" s="56"/>
      <c r="GH1075" s="56"/>
      <c r="GI1075" s="56"/>
      <c r="GJ1075" s="56"/>
      <c r="GK1075" s="56"/>
      <c r="GL1075" s="56"/>
      <c r="GM1075" s="56"/>
      <c r="GN1075" s="56"/>
      <c r="GO1075" s="56"/>
      <c r="GP1075" s="56"/>
      <c r="GQ1075" s="56"/>
      <c r="GR1075" s="56"/>
      <c r="GS1075" s="56"/>
      <c r="GT1075" s="56"/>
      <c r="GU1075" s="56"/>
      <c r="GV1075" s="56"/>
      <c r="GW1075" s="56"/>
      <c r="GX1075" s="56"/>
      <c r="GY1075" s="56"/>
      <c r="GZ1075" s="56"/>
      <c r="HA1075" s="56"/>
      <c r="HB1075" s="56"/>
      <c r="HC1075" s="56"/>
      <c r="HD1075" s="56"/>
      <c r="HE1075" s="56"/>
      <c r="HF1075" s="56"/>
      <c r="HG1075" s="56"/>
      <c r="HH1075" s="56"/>
      <c r="HI1075" s="56"/>
      <c r="HJ1075" s="56"/>
      <c r="HK1075" s="56"/>
      <c r="HL1075" s="56"/>
      <c r="HM1075" s="56"/>
      <c r="HN1075" s="56"/>
      <c r="HO1075" s="56"/>
      <c r="HP1075" s="56"/>
      <c r="HQ1075" s="56"/>
      <c r="HR1075" s="56"/>
      <c r="HS1075" s="56"/>
      <c r="HT1075" s="56"/>
      <c r="HU1075" s="56"/>
      <c r="HV1075" s="56"/>
      <c r="HW1075" s="56"/>
      <c r="HX1075" s="56"/>
      <c r="HY1075" s="56"/>
      <c r="HZ1075" s="56"/>
      <c r="IA1075" s="56"/>
      <c r="IB1075" s="56"/>
      <c r="IC1075" s="56"/>
      <c r="ID1075" s="56"/>
      <c r="IE1075" s="56"/>
      <c r="IF1075" s="56"/>
      <c r="IG1075" s="56"/>
      <c r="IH1075" s="56"/>
      <c r="II1075" s="56"/>
    </row>
    <row r="1076" spans="3:243" x14ac:dyDescent="0.25">
      <c r="C1076" s="56"/>
      <c r="D1076" s="56"/>
      <c r="E1076" s="56"/>
      <c r="F1076" s="354"/>
      <c r="G1076" s="354"/>
      <c r="H1076" s="56"/>
      <c r="I1076" s="56"/>
      <c r="J1076" s="56"/>
      <c r="K1076" s="56"/>
      <c r="L1076" s="56"/>
      <c r="M1076" s="598"/>
      <c r="N1076" s="56"/>
      <c r="O1076" s="56"/>
      <c r="AW1076" s="56"/>
      <c r="AX1076" s="56"/>
      <c r="AY1076" s="56"/>
      <c r="AZ1076" s="56"/>
      <c r="BA1076" s="56"/>
      <c r="BB1076" s="56"/>
      <c r="BC1076" s="56"/>
      <c r="BD1076" s="56"/>
      <c r="BE1076" s="56"/>
      <c r="BF1076" s="56"/>
      <c r="BG1076" s="56"/>
      <c r="BH1076" s="56"/>
      <c r="BI1076" s="56"/>
      <c r="BJ1076" s="56"/>
      <c r="BK1076" s="56"/>
      <c r="BL1076" s="56"/>
      <c r="BM1076" s="56"/>
      <c r="BN1076" s="56"/>
      <c r="BO1076" s="56"/>
      <c r="BP1076" s="56"/>
      <c r="BQ1076" s="56"/>
      <c r="BR1076" s="56"/>
      <c r="BS1076" s="56"/>
      <c r="BT1076" s="56"/>
      <c r="BU1076" s="56"/>
      <c r="BV1076" s="56"/>
      <c r="BW1076" s="56"/>
      <c r="BX1076" s="56"/>
      <c r="BY1076" s="56"/>
      <c r="BZ1076" s="56"/>
      <c r="CA1076" s="56"/>
      <c r="CB1076" s="56"/>
      <c r="CC1076" s="56"/>
      <c r="CD1076" s="56"/>
      <c r="CE1076" s="56"/>
      <c r="CF1076" s="56"/>
      <c r="CG1076" s="56"/>
      <c r="CH1076" s="56"/>
      <c r="CI1076" s="56"/>
      <c r="CJ1076" s="56"/>
      <c r="CK1076" s="56"/>
      <c r="CL1076" s="56"/>
      <c r="CM1076" s="56"/>
      <c r="CN1076" s="56"/>
      <c r="CO1076" s="56"/>
      <c r="CP1076" s="56"/>
      <c r="CQ1076" s="56"/>
      <c r="CR1076" s="56"/>
      <c r="CS1076" s="56"/>
      <c r="CT1076" s="56"/>
      <c r="CU1076" s="56"/>
      <c r="CV1076" s="56"/>
      <c r="CW1076" s="56"/>
      <c r="CX1076" s="56"/>
      <c r="CY1076" s="56"/>
      <c r="CZ1076" s="56"/>
      <c r="DA1076" s="56"/>
      <c r="DB1076" s="56"/>
      <c r="DC1076" s="56"/>
      <c r="DD1076" s="56"/>
      <c r="DE1076" s="56"/>
      <c r="DF1076" s="56"/>
      <c r="DG1076" s="56"/>
      <c r="DH1076" s="56"/>
      <c r="DI1076" s="56"/>
      <c r="DJ1076" s="56"/>
      <c r="DK1076" s="56"/>
      <c r="DL1076" s="56"/>
      <c r="DM1076" s="56"/>
      <c r="DN1076" s="56"/>
      <c r="DO1076" s="56"/>
      <c r="DP1076" s="56"/>
      <c r="DQ1076" s="56"/>
      <c r="DR1076" s="56"/>
      <c r="DS1076" s="56"/>
      <c r="DT1076" s="56"/>
      <c r="DU1076" s="56"/>
      <c r="DV1076" s="56"/>
      <c r="DW1076" s="56"/>
      <c r="DX1076" s="56"/>
      <c r="DY1076" s="56"/>
      <c r="DZ1076" s="56"/>
      <c r="EA1076" s="56"/>
      <c r="EB1076" s="56"/>
      <c r="EC1076" s="56"/>
      <c r="ED1076" s="56"/>
      <c r="EE1076" s="56"/>
      <c r="EF1076" s="56"/>
      <c r="EG1076" s="56"/>
      <c r="EH1076" s="56"/>
      <c r="EI1076" s="56"/>
      <c r="EJ1076" s="56"/>
      <c r="EK1076" s="56"/>
      <c r="EL1076" s="56"/>
      <c r="EM1076" s="56"/>
      <c r="EN1076" s="56"/>
      <c r="EO1076" s="56"/>
      <c r="EP1076" s="56"/>
      <c r="EQ1076" s="56"/>
      <c r="ER1076" s="56"/>
      <c r="ES1076" s="56"/>
      <c r="ET1076" s="56"/>
      <c r="EU1076" s="56"/>
      <c r="EV1076" s="56"/>
      <c r="EW1076" s="56"/>
      <c r="EX1076" s="56"/>
      <c r="EY1076" s="56"/>
      <c r="EZ1076" s="56"/>
      <c r="FA1076" s="56"/>
      <c r="FB1076" s="56"/>
      <c r="FC1076" s="56"/>
      <c r="FD1076" s="56"/>
      <c r="FE1076" s="56"/>
      <c r="FF1076" s="56"/>
      <c r="FG1076" s="56"/>
      <c r="FH1076" s="56"/>
      <c r="FI1076" s="56"/>
      <c r="FJ1076" s="56"/>
      <c r="FK1076" s="56"/>
      <c r="FL1076" s="56"/>
      <c r="FM1076" s="56"/>
      <c r="FN1076" s="56"/>
      <c r="FO1076" s="56"/>
      <c r="FP1076" s="56"/>
      <c r="FQ1076" s="56"/>
      <c r="FR1076" s="56"/>
      <c r="FS1076" s="56"/>
      <c r="FT1076" s="56"/>
      <c r="FU1076" s="56"/>
      <c r="FV1076" s="56"/>
      <c r="FW1076" s="56"/>
      <c r="FX1076" s="56"/>
      <c r="FY1076" s="56"/>
      <c r="FZ1076" s="56"/>
      <c r="GA1076" s="56"/>
      <c r="GB1076" s="56"/>
      <c r="GC1076" s="56"/>
      <c r="GD1076" s="56"/>
      <c r="GE1076" s="56"/>
      <c r="GF1076" s="56"/>
      <c r="GG1076" s="56"/>
      <c r="GH1076" s="56"/>
      <c r="GI1076" s="56"/>
      <c r="GJ1076" s="56"/>
      <c r="GK1076" s="56"/>
      <c r="GL1076" s="56"/>
      <c r="GM1076" s="56"/>
      <c r="GN1076" s="56"/>
      <c r="GO1076" s="56"/>
      <c r="GP1076" s="56"/>
      <c r="GQ1076" s="56"/>
      <c r="GR1076" s="56"/>
      <c r="GS1076" s="56"/>
      <c r="GT1076" s="56"/>
      <c r="GU1076" s="56"/>
      <c r="GV1076" s="56"/>
      <c r="GW1076" s="56"/>
      <c r="GX1076" s="56"/>
      <c r="GY1076" s="56"/>
      <c r="GZ1076" s="56"/>
      <c r="HA1076" s="56"/>
      <c r="HB1076" s="56"/>
      <c r="HC1076" s="56"/>
      <c r="HD1076" s="56"/>
      <c r="HE1076" s="56"/>
      <c r="HF1076" s="56"/>
      <c r="HG1076" s="56"/>
      <c r="HH1076" s="56"/>
      <c r="HI1076" s="56"/>
      <c r="HJ1076" s="56"/>
      <c r="HK1076" s="56"/>
      <c r="HL1076" s="56"/>
      <c r="HM1076" s="56"/>
      <c r="HN1076" s="56"/>
      <c r="HO1076" s="56"/>
      <c r="HP1076" s="56"/>
      <c r="HQ1076" s="56"/>
      <c r="HR1076" s="56"/>
      <c r="HS1076" s="56"/>
      <c r="HT1076" s="56"/>
      <c r="HU1076" s="56"/>
      <c r="HV1076" s="56"/>
      <c r="HW1076" s="56"/>
      <c r="HX1076" s="56"/>
      <c r="HY1076" s="56"/>
      <c r="HZ1076" s="56"/>
      <c r="IA1076" s="56"/>
      <c r="IB1076" s="56"/>
      <c r="IC1076" s="56"/>
      <c r="ID1076" s="56"/>
      <c r="IE1076" s="56"/>
      <c r="IF1076" s="56"/>
      <c r="IG1076" s="56"/>
      <c r="IH1076" s="56"/>
      <c r="II1076" s="56"/>
    </row>
    <row r="1077" spans="3:243" x14ac:dyDescent="0.25">
      <c r="C1077" s="56"/>
      <c r="D1077" s="56"/>
      <c r="E1077" s="56"/>
      <c r="F1077" s="354"/>
      <c r="G1077" s="354"/>
      <c r="H1077" s="56"/>
      <c r="I1077" s="56"/>
      <c r="J1077" s="56"/>
      <c r="K1077" s="56"/>
      <c r="L1077" s="56"/>
      <c r="M1077" s="598"/>
      <c r="N1077" s="56"/>
      <c r="O1077" s="56"/>
      <c r="AW1077" s="56"/>
      <c r="AX1077" s="56"/>
      <c r="AY1077" s="56"/>
      <c r="AZ1077" s="56"/>
      <c r="BA1077" s="56"/>
      <c r="BB1077" s="56"/>
      <c r="BC1077" s="56"/>
      <c r="BD1077" s="56"/>
      <c r="BE1077" s="56"/>
      <c r="BF1077" s="56"/>
      <c r="BG1077" s="56"/>
      <c r="BH1077" s="56"/>
      <c r="BI1077" s="56"/>
      <c r="BJ1077" s="56"/>
      <c r="BK1077" s="56"/>
      <c r="BL1077" s="56"/>
      <c r="BM1077" s="56"/>
      <c r="BN1077" s="56"/>
      <c r="BO1077" s="56"/>
      <c r="BP1077" s="56"/>
      <c r="BQ1077" s="56"/>
      <c r="BR1077" s="56"/>
      <c r="BS1077" s="56"/>
      <c r="BT1077" s="56"/>
      <c r="BU1077" s="56"/>
      <c r="BV1077" s="56"/>
      <c r="BW1077" s="56"/>
      <c r="BX1077" s="56"/>
      <c r="BY1077" s="56"/>
      <c r="BZ1077" s="56"/>
      <c r="CA1077" s="56"/>
      <c r="CB1077" s="56"/>
      <c r="CC1077" s="56"/>
      <c r="CD1077" s="56"/>
      <c r="CE1077" s="56"/>
      <c r="CF1077" s="56"/>
      <c r="CG1077" s="56"/>
      <c r="CH1077" s="56"/>
      <c r="CI1077" s="56"/>
      <c r="CJ1077" s="56"/>
      <c r="CK1077" s="56"/>
      <c r="CL1077" s="56"/>
      <c r="CM1077" s="56"/>
      <c r="CN1077" s="56"/>
      <c r="CO1077" s="56"/>
      <c r="CP1077" s="56"/>
      <c r="CQ1077" s="56"/>
      <c r="CR1077" s="56"/>
      <c r="CS1077" s="56"/>
      <c r="CT1077" s="56"/>
      <c r="CU1077" s="56"/>
      <c r="CV1077" s="56"/>
      <c r="CW1077" s="56"/>
      <c r="CX1077" s="56"/>
      <c r="CY1077" s="56"/>
      <c r="CZ1077" s="56"/>
      <c r="DA1077" s="56"/>
      <c r="DB1077" s="56"/>
      <c r="DC1077" s="56"/>
      <c r="DD1077" s="56"/>
      <c r="DE1077" s="56"/>
      <c r="DF1077" s="56"/>
      <c r="DG1077" s="56"/>
      <c r="DH1077" s="56"/>
      <c r="DI1077" s="56"/>
      <c r="DJ1077" s="56"/>
      <c r="DK1077" s="56"/>
      <c r="DL1077" s="56"/>
      <c r="DM1077" s="56"/>
      <c r="DN1077" s="56"/>
      <c r="DO1077" s="56"/>
      <c r="DP1077" s="56"/>
      <c r="DQ1077" s="56"/>
      <c r="DR1077" s="56"/>
      <c r="DS1077" s="56"/>
      <c r="DT1077" s="56"/>
      <c r="DU1077" s="56"/>
      <c r="DV1077" s="56"/>
      <c r="DW1077" s="56"/>
      <c r="DX1077" s="56"/>
      <c r="DY1077" s="56"/>
      <c r="DZ1077" s="56"/>
      <c r="EA1077" s="56"/>
      <c r="EB1077" s="56"/>
      <c r="EC1077" s="56"/>
      <c r="ED1077" s="56"/>
      <c r="EE1077" s="56"/>
      <c r="EF1077" s="56"/>
      <c r="EG1077" s="56"/>
      <c r="EH1077" s="56"/>
      <c r="EI1077" s="56"/>
      <c r="EJ1077" s="56"/>
      <c r="EK1077" s="56"/>
      <c r="EL1077" s="56"/>
      <c r="EM1077" s="56"/>
      <c r="EN1077" s="56"/>
      <c r="EO1077" s="56"/>
      <c r="EP1077" s="56"/>
      <c r="EQ1077" s="56"/>
      <c r="ER1077" s="56"/>
      <c r="ES1077" s="56"/>
      <c r="ET1077" s="56"/>
      <c r="EU1077" s="56"/>
      <c r="EV1077" s="56"/>
      <c r="EW1077" s="56"/>
      <c r="EX1077" s="56"/>
      <c r="EY1077" s="56"/>
      <c r="EZ1077" s="56"/>
      <c r="FA1077" s="56"/>
      <c r="FB1077" s="56"/>
      <c r="FC1077" s="56"/>
      <c r="FD1077" s="56"/>
      <c r="FE1077" s="56"/>
      <c r="FF1077" s="56"/>
      <c r="FG1077" s="56"/>
      <c r="FH1077" s="56"/>
      <c r="FI1077" s="56"/>
      <c r="FJ1077" s="56"/>
      <c r="FK1077" s="56"/>
      <c r="FL1077" s="56"/>
      <c r="FM1077" s="56"/>
      <c r="FN1077" s="56"/>
      <c r="FO1077" s="56"/>
      <c r="FP1077" s="56"/>
      <c r="FQ1077" s="56"/>
      <c r="FR1077" s="56"/>
      <c r="FS1077" s="56"/>
      <c r="FT1077" s="56"/>
      <c r="FU1077" s="56"/>
      <c r="FV1077" s="56"/>
      <c r="FW1077" s="56"/>
      <c r="FX1077" s="56"/>
      <c r="FY1077" s="56"/>
      <c r="FZ1077" s="56"/>
      <c r="GA1077" s="56"/>
      <c r="GB1077" s="56"/>
      <c r="GC1077" s="56"/>
      <c r="GD1077" s="56"/>
      <c r="GE1077" s="56"/>
      <c r="GF1077" s="56"/>
      <c r="GG1077" s="56"/>
      <c r="GH1077" s="56"/>
      <c r="GI1077" s="56"/>
      <c r="GJ1077" s="56"/>
      <c r="GK1077" s="56"/>
      <c r="GL1077" s="56"/>
      <c r="GM1077" s="56"/>
      <c r="GN1077" s="56"/>
      <c r="GO1077" s="56"/>
      <c r="GP1077" s="56"/>
      <c r="GQ1077" s="56"/>
      <c r="GR1077" s="56"/>
      <c r="GS1077" s="56"/>
      <c r="GT1077" s="56"/>
      <c r="GU1077" s="56"/>
      <c r="GV1077" s="56"/>
      <c r="GW1077" s="56"/>
      <c r="GX1077" s="56"/>
      <c r="GY1077" s="56"/>
      <c r="GZ1077" s="56"/>
      <c r="HA1077" s="56"/>
      <c r="HB1077" s="56"/>
      <c r="HC1077" s="56"/>
      <c r="HD1077" s="56"/>
      <c r="HE1077" s="56"/>
      <c r="HF1077" s="56"/>
      <c r="HG1077" s="56"/>
      <c r="HH1077" s="56"/>
      <c r="HI1077" s="56"/>
      <c r="HJ1077" s="56"/>
      <c r="HK1077" s="56"/>
      <c r="HL1077" s="56"/>
      <c r="HM1077" s="56"/>
      <c r="HN1077" s="56"/>
      <c r="HO1077" s="56"/>
      <c r="HP1077" s="56"/>
      <c r="HQ1077" s="56"/>
      <c r="HR1077" s="56"/>
      <c r="HS1077" s="56"/>
      <c r="HT1077" s="56"/>
      <c r="HU1077" s="56"/>
      <c r="HV1077" s="56"/>
      <c r="HW1077" s="56"/>
      <c r="HX1077" s="56"/>
      <c r="HY1077" s="56"/>
      <c r="HZ1077" s="56"/>
      <c r="IA1077" s="56"/>
      <c r="IB1077" s="56"/>
      <c r="IC1077" s="56"/>
      <c r="ID1077" s="56"/>
      <c r="IE1077" s="56"/>
      <c r="IF1077" s="56"/>
      <c r="IG1077" s="56"/>
      <c r="IH1077" s="56"/>
      <c r="II1077" s="56"/>
    </row>
    <row r="1078" spans="3:243" x14ac:dyDescent="0.25">
      <c r="C1078" s="56"/>
      <c r="D1078" s="56"/>
      <c r="E1078" s="56"/>
      <c r="F1078" s="354"/>
      <c r="G1078" s="354"/>
      <c r="H1078" s="56"/>
      <c r="I1078" s="56"/>
      <c r="J1078" s="56"/>
      <c r="K1078" s="56"/>
      <c r="L1078" s="56"/>
      <c r="M1078" s="598"/>
      <c r="N1078" s="56"/>
      <c r="O1078" s="56"/>
      <c r="AW1078" s="56"/>
      <c r="AX1078" s="56"/>
      <c r="AY1078" s="56"/>
      <c r="AZ1078" s="56"/>
      <c r="BA1078" s="56"/>
      <c r="BB1078" s="56"/>
      <c r="BC1078" s="56"/>
      <c r="BD1078" s="56"/>
      <c r="BE1078" s="56"/>
      <c r="BF1078" s="56"/>
      <c r="BG1078" s="56"/>
      <c r="BH1078" s="56"/>
      <c r="BI1078" s="56"/>
      <c r="BJ1078" s="56"/>
      <c r="BK1078" s="56"/>
      <c r="BL1078" s="56"/>
      <c r="BM1078" s="56"/>
      <c r="BN1078" s="56"/>
      <c r="BO1078" s="56"/>
      <c r="BP1078" s="56"/>
      <c r="BQ1078" s="56"/>
      <c r="BR1078" s="56"/>
      <c r="BS1078" s="56"/>
      <c r="BT1078" s="56"/>
      <c r="BU1078" s="56"/>
      <c r="BV1078" s="56"/>
      <c r="BW1078" s="56"/>
      <c r="BX1078" s="56"/>
      <c r="BY1078" s="56"/>
      <c r="BZ1078" s="56"/>
      <c r="CA1078" s="56"/>
      <c r="CB1078" s="56"/>
      <c r="CC1078" s="56"/>
      <c r="CD1078" s="56"/>
      <c r="CE1078" s="56"/>
      <c r="CF1078" s="56"/>
      <c r="CG1078" s="56"/>
      <c r="CH1078" s="56"/>
      <c r="CI1078" s="56"/>
      <c r="CJ1078" s="56"/>
      <c r="CK1078" s="56"/>
      <c r="CL1078" s="56"/>
      <c r="CM1078" s="56"/>
      <c r="CN1078" s="56"/>
      <c r="CO1078" s="56"/>
      <c r="CP1078" s="56"/>
      <c r="CQ1078" s="56"/>
      <c r="CR1078" s="56"/>
      <c r="CS1078" s="56"/>
      <c r="CT1078" s="56"/>
      <c r="CU1078" s="56"/>
      <c r="CV1078" s="56"/>
      <c r="CW1078" s="56"/>
      <c r="CX1078" s="56"/>
      <c r="CY1078" s="56"/>
      <c r="CZ1078" s="56"/>
      <c r="DA1078" s="56"/>
      <c r="DB1078" s="56"/>
      <c r="DC1078" s="56"/>
      <c r="DD1078" s="56"/>
      <c r="DE1078" s="56"/>
      <c r="DF1078" s="56"/>
      <c r="DG1078" s="56"/>
      <c r="DH1078" s="56"/>
      <c r="DI1078" s="56"/>
      <c r="DJ1078" s="56"/>
      <c r="DK1078" s="56"/>
      <c r="DL1078" s="56"/>
      <c r="DM1078" s="56"/>
      <c r="DN1078" s="56"/>
      <c r="DO1078" s="56"/>
      <c r="DP1078" s="56"/>
      <c r="DQ1078" s="56"/>
      <c r="DR1078" s="56"/>
      <c r="DS1078" s="56"/>
      <c r="DT1078" s="56"/>
      <c r="DU1078" s="56"/>
      <c r="DV1078" s="56"/>
      <c r="DW1078" s="56"/>
      <c r="DX1078" s="56"/>
      <c r="DY1078" s="56"/>
      <c r="DZ1078" s="56"/>
      <c r="EA1078" s="56"/>
      <c r="EB1078" s="56"/>
      <c r="EC1078" s="56"/>
      <c r="ED1078" s="56"/>
      <c r="EE1078" s="56"/>
      <c r="EF1078" s="56"/>
      <c r="EG1078" s="56"/>
      <c r="EH1078" s="56"/>
      <c r="EI1078" s="56"/>
      <c r="EJ1078" s="56"/>
      <c r="EK1078" s="56"/>
      <c r="EL1078" s="56"/>
      <c r="EM1078" s="56"/>
      <c r="EN1078" s="56"/>
      <c r="EO1078" s="56"/>
      <c r="EP1078" s="56"/>
      <c r="EQ1078" s="56"/>
      <c r="ER1078" s="56"/>
      <c r="ES1078" s="56"/>
      <c r="ET1078" s="56"/>
      <c r="EU1078" s="56"/>
      <c r="EV1078" s="56"/>
      <c r="EW1078" s="56"/>
      <c r="EX1078" s="56"/>
      <c r="EY1078" s="56"/>
      <c r="EZ1078" s="56"/>
      <c r="FA1078" s="56"/>
      <c r="FB1078" s="56"/>
      <c r="FC1078" s="56"/>
      <c r="FD1078" s="56"/>
      <c r="FE1078" s="56"/>
      <c r="FF1078" s="56"/>
      <c r="FG1078" s="56"/>
      <c r="FH1078" s="56"/>
      <c r="FI1078" s="56"/>
      <c r="FJ1078" s="56"/>
      <c r="FK1078" s="56"/>
      <c r="FL1078" s="56"/>
      <c r="FM1078" s="56"/>
      <c r="FN1078" s="56"/>
      <c r="FO1078" s="56"/>
      <c r="FP1078" s="56"/>
      <c r="FQ1078" s="56"/>
      <c r="FR1078" s="56"/>
      <c r="FS1078" s="56"/>
      <c r="FT1078" s="56"/>
      <c r="FU1078" s="56"/>
      <c r="FV1078" s="56"/>
      <c r="FW1078" s="56"/>
      <c r="FX1078" s="56"/>
      <c r="FY1078" s="56"/>
      <c r="FZ1078" s="56"/>
      <c r="GA1078" s="56"/>
      <c r="GB1078" s="56"/>
      <c r="GC1078" s="56"/>
      <c r="GD1078" s="56"/>
      <c r="GE1078" s="56"/>
      <c r="GF1078" s="56"/>
      <c r="GG1078" s="56"/>
      <c r="GH1078" s="56"/>
      <c r="GI1078" s="56"/>
      <c r="GJ1078" s="56"/>
      <c r="GK1078" s="56"/>
      <c r="GL1078" s="56"/>
      <c r="GM1078" s="56"/>
      <c r="GN1078" s="56"/>
      <c r="GO1078" s="56"/>
      <c r="GP1078" s="56"/>
      <c r="GQ1078" s="56"/>
      <c r="GR1078" s="56"/>
      <c r="GS1078" s="56"/>
      <c r="GT1078" s="56"/>
      <c r="GU1078" s="56"/>
      <c r="GV1078" s="56"/>
      <c r="GW1078" s="56"/>
      <c r="GX1078" s="56"/>
      <c r="GY1078" s="56"/>
      <c r="GZ1078" s="56"/>
      <c r="HA1078" s="56"/>
      <c r="HB1078" s="56"/>
      <c r="HC1078" s="56"/>
      <c r="HD1078" s="56"/>
      <c r="HE1078" s="56"/>
      <c r="HF1078" s="56"/>
      <c r="HG1078" s="56"/>
      <c r="HH1078" s="56"/>
      <c r="HI1078" s="56"/>
      <c r="HJ1078" s="56"/>
      <c r="HK1078" s="56"/>
      <c r="HL1078" s="56"/>
      <c r="HM1078" s="56"/>
      <c r="HN1078" s="56"/>
      <c r="HO1078" s="56"/>
      <c r="HP1078" s="56"/>
      <c r="HQ1078" s="56"/>
      <c r="HR1078" s="56"/>
      <c r="HS1078" s="56"/>
      <c r="HT1078" s="56"/>
      <c r="HU1078" s="56"/>
      <c r="HV1078" s="56"/>
      <c r="HW1078" s="56"/>
      <c r="HX1078" s="56"/>
      <c r="HY1078" s="56"/>
      <c r="HZ1078" s="56"/>
      <c r="IA1078" s="56"/>
      <c r="IB1078" s="56"/>
      <c r="IC1078" s="56"/>
      <c r="ID1078" s="56"/>
      <c r="IE1078" s="56"/>
      <c r="IF1078" s="56"/>
      <c r="IG1078" s="56"/>
      <c r="IH1078" s="56"/>
      <c r="II1078" s="56"/>
    </row>
    <row r="1079" spans="3:243" x14ac:dyDescent="0.25">
      <c r="C1079" s="56"/>
      <c r="D1079" s="56"/>
      <c r="E1079" s="56"/>
      <c r="F1079" s="354"/>
      <c r="G1079" s="354"/>
      <c r="H1079" s="56"/>
      <c r="I1079" s="56"/>
      <c r="J1079" s="56"/>
      <c r="K1079" s="56"/>
      <c r="L1079" s="56"/>
      <c r="M1079" s="598"/>
      <c r="N1079" s="56"/>
      <c r="O1079" s="56"/>
      <c r="AW1079" s="56"/>
      <c r="AX1079" s="56"/>
      <c r="AY1079" s="56"/>
      <c r="AZ1079" s="56"/>
      <c r="BA1079" s="56"/>
      <c r="BB1079" s="56"/>
      <c r="BC1079" s="56"/>
      <c r="BD1079" s="56"/>
      <c r="BE1079" s="56"/>
      <c r="BF1079" s="56"/>
      <c r="BG1079" s="56"/>
      <c r="BH1079" s="56"/>
      <c r="BI1079" s="56"/>
      <c r="BJ1079" s="56"/>
      <c r="BK1079" s="56"/>
      <c r="BL1079" s="56"/>
      <c r="BM1079" s="56"/>
      <c r="BN1079" s="56"/>
      <c r="BO1079" s="56"/>
      <c r="BP1079" s="56"/>
      <c r="BQ1079" s="56"/>
      <c r="BR1079" s="56"/>
      <c r="BS1079" s="56"/>
      <c r="BT1079" s="56"/>
      <c r="BU1079" s="56"/>
      <c r="BV1079" s="56"/>
      <c r="BW1079" s="56"/>
      <c r="BX1079" s="56"/>
      <c r="BY1079" s="56"/>
      <c r="BZ1079" s="56"/>
      <c r="CA1079" s="56"/>
      <c r="CB1079" s="56"/>
      <c r="CC1079" s="56"/>
      <c r="CD1079" s="56"/>
      <c r="CE1079" s="56"/>
      <c r="CF1079" s="56"/>
      <c r="CG1079" s="56"/>
      <c r="CH1079" s="56"/>
      <c r="CI1079" s="56"/>
      <c r="CJ1079" s="56"/>
      <c r="CK1079" s="56"/>
      <c r="CL1079" s="56"/>
      <c r="CM1079" s="56"/>
      <c r="CN1079" s="56"/>
      <c r="CO1079" s="56"/>
      <c r="CP1079" s="56"/>
      <c r="CQ1079" s="56"/>
      <c r="CR1079" s="56"/>
      <c r="CS1079" s="56"/>
      <c r="CT1079" s="56"/>
      <c r="CU1079" s="56"/>
      <c r="CV1079" s="56"/>
      <c r="CW1079" s="56"/>
      <c r="CX1079" s="56"/>
      <c r="CY1079" s="56"/>
      <c r="CZ1079" s="56"/>
      <c r="DA1079" s="56"/>
      <c r="DB1079" s="56"/>
      <c r="DC1079" s="56"/>
      <c r="DD1079" s="56"/>
      <c r="DE1079" s="56"/>
      <c r="DF1079" s="56"/>
      <c r="DG1079" s="56"/>
      <c r="DH1079" s="56"/>
      <c r="DI1079" s="56"/>
      <c r="DJ1079" s="56"/>
      <c r="DK1079" s="56"/>
      <c r="DL1079" s="56"/>
      <c r="DM1079" s="56"/>
      <c r="DN1079" s="56"/>
      <c r="DO1079" s="56"/>
      <c r="DP1079" s="56"/>
      <c r="DQ1079" s="56"/>
      <c r="DR1079" s="56"/>
      <c r="DS1079" s="56"/>
      <c r="DT1079" s="56"/>
      <c r="DU1079" s="56"/>
      <c r="DV1079" s="56"/>
      <c r="DW1079" s="56"/>
      <c r="DX1079" s="56"/>
      <c r="DY1079" s="56"/>
      <c r="DZ1079" s="56"/>
      <c r="EA1079" s="56"/>
      <c r="EB1079" s="56"/>
      <c r="EC1079" s="56"/>
      <c r="ED1079" s="56"/>
      <c r="EE1079" s="56"/>
      <c r="EF1079" s="56"/>
      <c r="EG1079" s="56"/>
      <c r="EH1079" s="56"/>
      <c r="EI1079" s="56"/>
      <c r="EJ1079" s="56"/>
      <c r="EK1079" s="56"/>
      <c r="EL1079" s="56"/>
      <c r="EM1079" s="56"/>
      <c r="EN1079" s="56"/>
      <c r="EO1079" s="56"/>
      <c r="EP1079" s="56"/>
      <c r="EQ1079" s="56"/>
      <c r="ER1079" s="56"/>
      <c r="ES1079" s="56"/>
      <c r="ET1079" s="56"/>
      <c r="EU1079" s="56"/>
      <c r="EV1079" s="56"/>
      <c r="EW1079" s="56"/>
      <c r="EX1079" s="56"/>
      <c r="EY1079" s="56"/>
      <c r="EZ1079" s="56"/>
      <c r="FA1079" s="56"/>
      <c r="FB1079" s="56"/>
      <c r="FC1079" s="56"/>
      <c r="FD1079" s="56"/>
      <c r="FE1079" s="56"/>
      <c r="FF1079" s="56"/>
      <c r="FG1079" s="56"/>
      <c r="FH1079" s="56"/>
      <c r="FI1079" s="56"/>
      <c r="FJ1079" s="56"/>
      <c r="FK1079" s="56"/>
      <c r="FL1079" s="56"/>
      <c r="FM1079" s="56"/>
      <c r="FN1079" s="56"/>
      <c r="FO1079" s="56"/>
      <c r="FP1079" s="56"/>
      <c r="FQ1079" s="56"/>
      <c r="FR1079" s="56"/>
      <c r="FS1079" s="56"/>
      <c r="FT1079" s="56"/>
      <c r="FU1079" s="56"/>
      <c r="FV1079" s="56"/>
      <c r="FW1079" s="56"/>
      <c r="FX1079" s="56"/>
      <c r="FY1079" s="56"/>
      <c r="FZ1079" s="56"/>
      <c r="GA1079" s="56"/>
      <c r="GB1079" s="56"/>
      <c r="GC1079" s="56"/>
      <c r="GD1079" s="56"/>
      <c r="GE1079" s="56"/>
      <c r="GF1079" s="56"/>
      <c r="GG1079" s="56"/>
      <c r="GH1079" s="56"/>
      <c r="GI1079" s="56"/>
      <c r="GJ1079" s="56"/>
      <c r="GK1079" s="56"/>
      <c r="GL1079" s="56"/>
      <c r="GM1079" s="56"/>
      <c r="GN1079" s="56"/>
      <c r="GO1079" s="56"/>
      <c r="GP1079" s="56"/>
      <c r="GQ1079" s="56"/>
      <c r="GR1079" s="56"/>
      <c r="GS1079" s="56"/>
      <c r="GT1079" s="56"/>
      <c r="GU1079" s="56"/>
      <c r="GV1079" s="56"/>
      <c r="GW1079" s="56"/>
      <c r="GX1079" s="56"/>
      <c r="GY1079" s="56"/>
      <c r="GZ1079" s="56"/>
      <c r="HA1079" s="56"/>
      <c r="HB1079" s="56"/>
      <c r="HC1079" s="56"/>
      <c r="HD1079" s="56"/>
      <c r="HE1079" s="56"/>
      <c r="HF1079" s="56"/>
      <c r="HG1079" s="56"/>
      <c r="HH1079" s="56"/>
      <c r="HI1079" s="56"/>
      <c r="HJ1079" s="56"/>
      <c r="HK1079" s="56"/>
      <c r="HL1079" s="56"/>
      <c r="HM1079" s="56"/>
      <c r="HN1079" s="56"/>
      <c r="HO1079" s="56"/>
      <c r="HP1079" s="56"/>
      <c r="HQ1079" s="56"/>
      <c r="HR1079" s="56"/>
      <c r="HS1079" s="56"/>
      <c r="HT1079" s="56"/>
      <c r="HU1079" s="56"/>
      <c r="HV1079" s="56"/>
      <c r="HW1079" s="56"/>
      <c r="HX1079" s="56"/>
      <c r="HY1079" s="56"/>
      <c r="HZ1079" s="56"/>
      <c r="IA1079" s="56"/>
      <c r="IB1079" s="56"/>
      <c r="IC1079" s="56"/>
      <c r="ID1079" s="56"/>
      <c r="IE1079" s="56"/>
      <c r="IF1079" s="56"/>
      <c r="IG1079" s="56"/>
      <c r="IH1079" s="56"/>
      <c r="II1079" s="56"/>
    </row>
    <row r="1080" spans="3:243" x14ac:dyDescent="0.25">
      <c r="C1080" s="56"/>
      <c r="D1080" s="56"/>
      <c r="E1080" s="56"/>
      <c r="F1080" s="354"/>
      <c r="G1080" s="354"/>
      <c r="H1080" s="56"/>
      <c r="I1080" s="56"/>
      <c r="J1080" s="56"/>
      <c r="K1080" s="56"/>
      <c r="L1080" s="56"/>
      <c r="M1080" s="598"/>
      <c r="N1080" s="56"/>
      <c r="O1080" s="56"/>
      <c r="AW1080" s="56"/>
      <c r="AX1080" s="56"/>
      <c r="AY1080" s="56"/>
      <c r="AZ1080" s="56"/>
      <c r="BA1080" s="56"/>
      <c r="BB1080" s="56"/>
      <c r="BC1080" s="56"/>
      <c r="BD1080" s="56"/>
      <c r="BE1080" s="56"/>
      <c r="BF1080" s="56"/>
      <c r="BG1080" s="56"/>
      <c r="BH1080" s="56"/>
      <c r="BI1080" s="56"/>
      <c r="BJ1080" s="56"/>
      <c r="BK1080" s="56"/>
      <c r="BL1080" s="56"/>
      <c r="BM1080" s="56"/>
      <c r="BN1080" s="56"/>
      <c r="BO1080" s="56"/>
      <c r="BP1080" s="56"/>
      <c r="BQ1080" s="56"/>
      <c r="BR1080" s="56"/>
      <c r="BS1080" s="56"/>
      <c r="BT1080" s="56"/>
      <c r="BU1080" s="56"/>
      <c r="BV1080" s="56"/>
      <c r="BW1080" s="56"/>
      <c r="BX1080" s="56"/>
      <c r="BY1080" s="56"/>
      <c r="BZ1080" s="56"/>
      <c r="CA1080" s="56"/>
      <c r="CB1080" s="56"/>
      <c r="CC1080" s="56"/>
      <c r="CD1080" s="56"/>
      <c r="CE1080" s="56"/>
      <c r="CF1080" s="56"/>
      <c r="CG1080" s="56"/>
      <c r="CH1080" s="56"/>
      <c r="CI1080" s="56"/>
      <c r="CJ1080" s="56"/>
      <c r="CK1080" s="56"/>
      <c r="CL1080" s="56"/>
      <c r="CM1080" s="56"/>
      <c r="CN1080" s="56"/>
      <c r="CO1080" s="56"/>
      <c r="CP1080" s="56"/>
      <c r="CQ1080" s="56"/>
      <c r="CR1080" s="56"/>
      <c r="CS1080" s="56"/>
      <c r="CT1080" s="56"/>
      <c r="CU1080" s="56"/>
      <c r="CV1080" s="56"/>
      <c r="CW1080" s="56"/>
      <c r="CX1080" s="56"/>
      <c r="CY1080" s="56"/>
      <c r="CZ1080" s="56"/>
      <c r="DA1080" s="56"/>
      <c r="DB1080" s="56"/>
      <c r="DC1080" s="56"/>
      <c r="DD1080" s="56"/>
      <c r="DE1080" s="56"/>
      <c r="DF1080" s="56"/>
      <c r="DG1080" s="56"/>
      <c r="DH1080" s="56"/>
      <c r="DI1080" s="56"/>
      <c r="DJ1080" s="56"/>
      <c r="DK1080" s="56"/>
      <c r="DL1080" s="56"/>
      <c r="DM1080" s="56"/>
      <c r="DN1080" s="56"/>
      <c r="DO1080" s="56"/>
      <c r="DP1080" s="56"/>
      <c r="DQ1080" s="56"/>
      <c r="DR1080" s="56"/>
      <c r="DS1080" s="56"/>
      <c r="DT1080" s="56"/>
      <c r="DU1080" s="56"/>
      <c r="DV1080" s="56"/>
      <c r="DW1080" s="56"/>
      <c r="DX1080" s="56"/>
      <c r="DY1080" s="56"/>
      <c r="DZ1080" s="56"/>
      <c r="EA1080" s="56"/>
      <c r="EB1080" s="56"/>
      <c r="EC1080" s="56"/>
      <c r="ED1080" s="56"/>
      <c r="EE1080" s="56"/>
      <c r="EF1080" s="56"/>
      <c r="EG1080" s="56"/>
      <c r="EH1080" s="56"/>
      <c r="EI1080" s="56"/>
      <c r="EJ1080" s="56"/>
      <c r="EK1080" s="56"/>
      <c r="EL1080" s="56"/>
      <c r="EM1080" s="56"/>
      <c r="EN1080" s="56"/>
      <c r="EO1080" s="56"/>
      <c r="EP1080" s="56"/>
      <c r="EQ1080" s="56"/>
      <c r="ER1080" s="56"/>
      <c r="ES1080" s="56"/>
      <c r="ET1080" s="56"/>
      <c r="EU1080" s="56"/>
      <c r="EV1080" s="56"/>
      <c r="EW1080" s="56"/>
      <c r="EX1080" s="56"/>
      <c r="EY1080" s="56"/>
      <c r="EZ1080" s="56"/>
      <c r="FA1080" s="56"/>
      <c r="FB1080" s="56"/>
      <c r="FC1080" s="56"/>
      <c r="FD1080" s="56"/>
      <c r="FE1080" s="56"/>
      <c r="FF1080" s="56"/>
      <c r="FG1080" s="56"/>
      <c r="FH1080" s="56"/>
      <c r="FI1080" s="56"/>
      <c r="FJ1080" s="56"/>
      <c r="FK1080" s="56"/>
      <c r="FL1080" s="56"/>
      <c r="FM1080" s="56"/>
      <c r="FN1080" s="56"/>
      <c r="FO1080" s="56"/>
      <c r="FP1080" s="56"/>
      <c r="FQ1080" s="56"/>
      <c r="FR1080" s="56"/>
      <c r="FS1080" s="56"/>
      <c r="FT1080" s="56"/>
      <c r="FU1080" s="56"/>
      <c r="FV1080" s="56"/>
      <c r="FW1080" s="56"/>
      <c r="FX1080" s="56"/>
      <c r="FY1080" s="56"/>
      <c r="FZ1080" s="56"/>
      <c r="GA1080" s="56"/>
      <c r="GB1080" s="56"/>
      <c r="GC1080" s="56"/>
      <c r="GD1080" s="56"/>
      <c r="GE1080" s="56"/>
      <c r="GF1080" s="56"/>
      <c r="GG1080" s="56"/>
      <c r="GH1080" s="56"/>
      <c r="GI1080" s="56"/>
      <c r="GJ1080" s="56"/>
      <c r="GK1080" s="56"/>
      <c r="GL1080" s="56"/>
      <c r="GM1080" s="56"/>
      <c r="GN1080" s="56"/>
      <c r="GO1080" s="56"/>
      <c r="GP1080" s="56"/>
      <c r="GQ1080" s="56"/>
      <c r="GR1080" s="56"/>
      <c r="GS1080" s="56"/>
      <c r="GT1080" s="56"/>
      <c r="GU1080" s="56"/>
      <c r="GV1080" s="56"/>
      <c r="GW1080" s="56"/>
      <c r="GX1080" s="56"/>
      <c r="GY1080" s="56"/>
      <c r="GZ1080" s="56"/>
      <c r="HA1080" s="56"/>
      <c r="HB1080" s="56"/>
      <c r="HC1080" s="56"/>
      <c r="HD1080" s="56"/>
      <c r="HE1080" s="56"/>
      <c r="HF1080" s="56"/>
      <c r="HG1080" s="56"/>
      <c r="HH1080" s="56"/>
      <c r="HI1080" s="56"/>
      <c r="HJ1080" s="56"/>
      <c r="HK1080" s="56"/>
      <c r="HL1080" s="56"/>
      <c r="HM1080" s="56"/>
      <c r="HN1080" s="56"/>
      <c r="HO1080" s="56"/>
      <c r="HP1080" s="56"/>
      <c r="HQ1080" s="56"/>
      <c r="HR1080" s="56"/>
      <c r="HS1080" s="56"/>
      <c r="HT1080" s="56"/>
      <c r="HU1080" s="56"/>
      <c r="HV1080" s="56"/>
      <c r="HW1080" s="56"/>
      <c r="HX1080" s="56"/>
      <c r="HY1080" s="56"/>
      <c r="HZ1080" s="56"/>
      <c r="IA1080" s="56"/>
      <c r="IB1080" s="56"/>
      <c r="IC1080" s="56"/>
      <c r="ID1080" s="56"/>
      <c r="IE1080" s="56"/>
      <c r="IF1080" s="56"/>
      <c r="IG1080" s="56"/>
      <c r="IH1080" s="56"/>
      <c r="II1080" s="56"/>
    </row>
    <row r="1081" spans="3:243" x14ac:dyDescent="0.25">
      <c r="C1081" s="56"/>
      <c r="D1081" s="56"/>
      <c r="E1081" s="56"/>
      <c r="F1081" s="354"/>
      <c r="G1081" s="354"/>
      <c r="H1081" s="56"/>
      <c r="I1081" s="56"/>
      <c r="J1081" s="56"/>
      <c r="K1081" s="56"/>
      <c r="L1081" s="56"/>
      <c r="M1081" s="598"/>
      <c r="N1081" s="56"/>
      <c r="O1081" s="56"/>
      <c r="AW1081" s="56"/>
      <c r="AX1081" s="56"/>
      <c r="AY1081" s="56"/>
      <c r="AZ1081" s="56"/>
      <c r="BA1081" s="56"/>
      <c r="BB1081" s="56"/>
      <c r="BC1081" s="56"/>
      <c r="BD1081" s="56"/>
      <c r="BE1081" s="56"/>
      <c r="BF1081" s="56"/>
      <c r="BG1081" s="56"/>
      <c r="BH1081" s="56"/>
      <c r="BI1081" s="56"/>
      <c r="BJ1081" s="56"/>
      <c r="BK1081" s="56"/>
      <c r="BL1081" s="56"/>
      <c r="BM1081" s="56"/>
      <c r="BN1081" s="56"/>
      <c r="BO1081" s="56"/>
      <c r="BP1081" s="56"/>
      <c r="BQ1081" s="56"/>
      <c r="BR1081" s="56"/>
      <c r="BS1081" s="56"/>
      <c r="BT1081" s="56"/>
      <c r="BU1081" s="56"/>
      <c r="BV1081" s="56"/>
      <c r="BW1081" s="56"/>
      <c r="BX1081" s="56"/>
      <c r="BY1081" s="56"/>
      <c r="BZ1081" s="56"/>
      <c r="CA1081" s="56"/>
      <c r="CB1081" s="56"/>
      <c r="CC1081" s="56"/>
      <c r="CD1081" s="56"/>
      <c r="CE1081" s="56"/>
      <c r="CF1081" s="56"/>
      <c r="CG1081" s="56"/>
      <c r="CH1081" s="56"/>
      <c r="CI1081" s="56"/>
      <c r="CJ1081" s="56"/>
      <c r="CK1081" s="56"/>
      <c r="CL1081" s="56"/>
      <c r="CM1081" s="56"/>
      <c r="CN1081" s="56"/>
      <c r="CO1081" s="56"/>
      <c r="CP1081" s="56"/>
      <c r="CQ1081" s="56"/>
      <c r="CR1081" s="56"/>
      <c r="CS1081" s="56"/>
      <c r="CT1081" s="56"/>
      <c r="CU1081" s="56"/>
      <c r="CV1081" s="56"/>
      <c r="CW1081" s="56"/>
      <c r="CX1081" s="56"/>
      <c r="CY1081" s="56"/>
      <c r="CZ1081" s="56"/>
      <c r="DA1081" s="56"/>
      <c r="DB1081" s="56"/>
      <c r="DC1081" s="56"/>
      <c r="DD1081" s="56"/>
      <c r="DE1081" s="56"/>
      <c r="DF1081" s="56"/>
      <c r="DG1081" s="56"/>
      <c r="DH1081" s="56"/>
      <c r="DI1081" s="56"/>
      <c r="DJ1081" s="56"/>
      <c r="DK1081" s="56"/>
      <c r="DL1081" s="56"/>
      <c r="DM1081" s="56"/>
      <c r="DN1081" s="56"/>
      <c r="DO1081" s="56"/>
      <c r="DP1081" s="56"/>
      <c r="DQ1081" s="56"/>
      <c r="DR1081" s="56"/>
      <c r="DS1081" s="56"/>
      <c r="DT1081" s="56"/>
      <c r="DU1081" s="56"/>
      <c r="DV1081" s="56"/>
      <c r="DW1081" s="56"/>
      <c r="DX1081" s="56"/>
      <c r="DY1081" s="56"/>
      <c r="DZ1081" s="56"/>
      <c r="EA1081" s="56"/>
      <c r="EB1081" s="56"/>
      <c r="EC1081" s="56"/>
      <c r="ED1081" s="56"/>
      <c r="EE1081" s="56"/>
      <c r="EF1081" s="56"/>
      <c r="EG1081" s="56"/>
      <c r="EH1081" s="56"/>
      <c r="EI1081" s="56"/>
      <c r="EJ1081" s="56"/>
      <c r="EK1081" s="56"/>
      <c r="EL1081" s="56"/>
      <c r="EM1081" s="56"/>
      <c r="EN1081" s="56"/>
      <c r="EO1081" s="56"/>
      <c r="EP1081" s="56"/>
      <c r="EQ1081" s="56"/>
      <c r="ER1081" s="56"/>
      <c r="ES1081" s="56"/>
      <c r="ET1081" s="56"/>
      <c r="EU1081" s="56"/>
      <c r="EV1081" s="56"/>
      <c r="EW1081" s="56"/>
      <c r="EX1081" s="56"/>
      <c r="EY1081" s="56"/>
      <c r="EZ1081" s="56"/>
      <c r="FA1081" s="56"/>
      <c r="FB1081" s="56"/>
      <c r="FC1081" s="56"/>
      <c r="FD1081" s="56"/>
      <c r="FE1081" s="56"/>
      <c r="FF1081" s="56"/>
      <c r="FG1081" s="56"/>
      <c r="FH1081" s="56"/>
      <c r="FI1081" s="56"/>
      <c r="FJ1081" s="56"/>
      <c r="FK1081" s="56"/>
      <c r="FL1081" s="56"/>
      <c r="FM1081" s="56"/>
      <c r="FN1081" s="56"/>
      <c r="FO1081" s="56"/>
      <c r="FP1081" s="56"/>
      <c r="FQ1081" s="56"/>
      <c r="FR1081" s="56"/>
      <c r="FS1081" s="56"/>
      <c r="FT1081" s="56"/>
      <c r="FU1081" s="56"/>
      <c r="FV1081" s="56"/>
      <c r="FW1081" s="56"/>
      <c r="FX1081" s="56"/>
      <c r="FY1081" s="56"/>
      <c r="FZ1081" s="56"/>
      <c r="GA1081" s="56"/>
      <c r="GB1081" s="56"/>
      <c r="GC1081" s="56"/>
      <c r="GD1081" s="56"/>
      <c r="GE1081" s="56"/>
      <c r="GF1081" s="56"/>
      <c r="GG1081" s="56"/>
      <c r="GH1081" s="56"/>
      <c r="GI1081" s="56"/>
      <c r="GJ1081" s="56"/>
      <c r="GK1081" s="56"/>
      <c r="GL1081" s="56"/>
      <c r="GM1081" s="56"/>
      <c r="GN1081" s="56"/>
      <c r="GO1081" s="56"/>
      <c r="GP1081" s="56"/>
      <c r="GQ1081" s="56"/>
      <c r="GR1081" s="56"/>
      <c r="GS1081" s="56"/>
      <c r="GT1081" s="56"/>
      <c r="GU1081" s="56"/>
      <c r="GV1081" s="56"/>
      <c r="GW1081" s="56"/>
      <c r="GX1081" s="56"/>
      <c r="GY1081" s="56"/>
      <c r="GZ1081" s="56"/>
      <c r="HA1081" s="56"/>
      <c r="HB1081" s="56"/>
      <c r="HC1081" s="56"/>
      <c r="HD1081" s="56"/>
      <c r="HE1081" s="56"/>
      <c r="HF1081" s="56"/>
      <c r="HG1081" s="56"/>
      <c r="HH1081" s="56"/>
      <c r="HI1081" s="56"/>
      <c r="HJ1081" s="56"/>
      <c r="HK1081" s="56"/>
      <c r="HL1081" s="56"/>
      <c r="HM1081" s="56"/>
      <c r="HN1081" s="56"/>
      <c r="HO1081" s="56"/>
      <c r="HP1081" s="56"/>
      <c r="HQ1081" s="56"/>
      <c r="HR1081" s="56"/>
      <c r="HS1081" s="56"/>
      <c r="HT1081" s="56"/>
      <c r="HU1081" s="56"/>
      <c r="HV1081" s="56"/>
      <c r="HW1081" s="56"/>
      <c r="HX1081" s="56"/>
      <c r="HY1081" s="56"/>
      <c r="HZ1081" s="56"/>
      <c r="IA1081" s="56"/>
      <c r="IB1081" s="56"/>
      <c r="IC1081" s="56"/>
      <c r="ID1081" s="56"/>
      <c r="IE1081" s="56"/>
      <c r="IF1081" s="56"/>
      <c r="IG1081" s="56"/>
      <c r="IH1081" s="56"/>
      <c r="II1081" s="56"/>
    </row>
    <row r="1082" spans="3:243" x14ac:dyDescent="0.25">
      <c r="C1082" s="56"/>
      <c r="D1082" s="56"/>
      <c r="E1082" s="56"/>
      <c r="F1082" s="354"/>
      <c r="G1082" s="354"/>
      <c r="H1082" s="56"/>
      <c r="I1082" s="56"/>
      <c r="J1082" s="56"/>
      <c r="K1082" s="56"/>
      <c r="L1082" s="56"/>
      <c r="M1082" s="598"/>
      <c r="N1082" s="56"/>
      <c r="O1082" s="56"/>
      <c r="AW1082" s="56"/>
      <c r="AX1082" s="56"/>
      <c r="AY1082" s="56"/>
      <c r="AZ1082" s="56"/>
      <c r="BA1082" s="56"/>
      <c r="BB1082" s="56"/>
      <c r="BC1082" s="56"/>
      <c r="BD1082" s="56"/>
      <c r="BE1082" s="56"/>
      <c r="BF1082" s="56"/>
      <c r="BG1082" s="56"/>
      <c r="BH1082" s="56"/>
      <c r="BI1082" s="56"/>
      <c r="BJ1082" s="56"/>
      <c r="BK1082" s="56"/>
      <c r="BL1082" s="56"/>
      <c r="BM1082" s="56"/>
      <c r="BN1082" s="56"/>
      <c r="BO1082" s="56"/>
      <c r="BP1082" s="56"/>
      <c r="BQ1082" s="56"/>
      <c r="BR1082" s="56"/>
      <c r="BS1082" s="56"/>
      <c r="BT1082" s="56"/>
      <c r="BU1082" s="56"/>
      <c r="BV1082" s="56"/>
      <c r="BW1082" s="56"/>
      <c r="BX1082" s="56"/>
      <c r="BY1082" s="56"/>
      <c r="BZ1082" s="56"/>
      <c r="CA1082" s="56"/>
      <c r="CB1082" s="56"/>
      <c r="CC1082" s="56"/>
      <c r="CD1082" s="56"/>
      <c r="CE1082" s="56"/>
      <c r="CF1082" s="56"/>
      <c r="CG1082" s="56"/>
      <c r="CH1082" s="56"/>
      <c r="CI1082" s="56"/>
      <c r="CJ1082" s="56"/>
      <c r="CK1082" s="56"/>
      <c r="CL1082" s="56"/>
      <c r="CM1082" s="56"/>
      <c r="CN1082" s="56"/>
      <c r="CO1082" s="56"/>
      <c r="CP1082" s="56"/>
      <c r="CQ1082" s="56"/>
      <c r="CR1082" s="56"/>
      <c r="CS1082" s="56"/>
      <c r="CT1082" s="56"/>
      <c r="CU1082" s="56"/>
      <c r="CV1082" s="56"/>
      <c r="CW1082" s="56"/>
      <c r="CX1082" s="56"/>
      <c r="CY1082" s="56"/>
      <c r="CZ1082" s="56"/>
      <c r="DA1082" s="56"/>
      <c r="DB1082" s="56"/>
      <c r="DC1082" s="56"/>
      <c r="DD1082" s="56"/>
      <c r="DE1082" s="56"/>
      <c r="DF1082" s="56"/>
      <c r="DG1082" s="56"/>
      <c r="DH1082" s="56"/>
      <c r="DI1082" s="56"/>
      <c r="DJ1082" s="56"/>
      <c r="DK1082" s="56"/>
      <c r="DL1082" s="56"/>
      <c r="DM1082" s="56"/>
      <c r="DN1082" s="56"/>
      <c r="DO1082" s="56"/>
      <c r="DP1082" s="56"/>
      <c r="DQ1082" s="56"/>
      <c r="DR1082" s="56"/>
      <c r="DS1082" s="56"/>
      <c r="DT1082" s="56"/>
      <c r="DU1082" s="56"/>
      <c r="DV1082" s="56"/>
      <c r="DW1082" s="56"/>
      <c r="DX1082" s="56"/>
      <c r="DY1082" s="56"/>
      <c r="DZ1082" s="56"/>
      <c r="EA1082" s="56"/>
      <c r="EB1082" s="56"/>
      <c r="EC1082" s="56"/>
      <c r="ED1082" s="56"/>
      <c r="EE1082" s="56"/>
      <c r="EF1082" s="56"/>
      <c r="EG1082" s="56"/>
      <c r="EH1082" s="56"/>
      <c r="EI1082" s="56"/>
      <c r="EJ1082" s="56"/>
      <c r="EK1082" s="56"/>
      <c r="EL1082" s="56"/>
      <c r="EM1082" s="56"/>
      <c r="EN1082" s="56"/>
      <c r="EO1082" s="56"/>
      <c r="EP1082" s="56"/>
      <c r="EQ1082" s="56"/>
      <c r="ER1082" s="56"/>
      <c r="ES1082" s="56"/>
      <c r="ET1082" s="56"/>
      <c r="EU1082" s="56"/>
      <c r="EV1082" s="56"/>
      <c r="EW1082" s="56"/>
      <c r="EX1082" s="56"/>
      <c r="EY1082" s="56"/>
      <c r="EZ1082" s="56"/>
      <c r="FA1082" s="56"/>
      <c r="FB1082" s="56"/>
      <c r="FC1082" s="56"/>
      <c r="FD1082" s="56"/>
      <c r="FE1082" s="56"/>
      <c r="FF1082" s="56"/>
      <c r="FG1082" s="56"/>
      <c r="FH1082" s="56"/>
      <c r="FI1082" s="56"/>
      <c r="FJ1082" s="56"/>
      <c r="FK1082" s="56"/>
      <c r="FL1082" s="56"/>
      <c r="FM1082" s="56"/>
      <c r="FN1082" s="56"/>
      <c r="FO1082" s="56"/>
      <c r="FP1082" s="56"/>
      <c r="FQ1082" s="56"/>
      <c r="FR1082" s="56"/>
      <c r="FS1082" s="56"/>
      <c r="FT1082" s="56"/>
      <c r="FU1082" s="56"/>
      <c r="FV1082" s="56"/>
      <c r="FW1082" s="56"/>
      <c r="FX1082" s="56"/>
      <c r="FY1082" s="56"/>
      <c r="FZ1082" s="56"/>
      <c r="GA1082" s="56"/>
      <c r="GB1082" s="56"/>
      <c r="GC1082" s="56"/>
      <c r="GD1082" s="56"/>
      <c r="GE1082" s="56"/>
      <c r="GF1082" s="56"/>
      <c r="GG1082" s="56"/>
      <c r="GH1082" s="56"/>
      <c r="GI1082" s="56"/>
      <c r="GJ1082" s="56"/>
      <c r="GK1082" s="56"/>
      <c r="GL1082" s="56"/>
      <c r="GM1082" s="56"/>
      <c r="GN1082" s="56"/>
      <c r="GO1082" s="56"/>
      <c r="GP1082" s="56"/>
      <c r="GQ1082" s="56"/>
      <c r="GR1082" s="56"/>
      <c r="GS1082" s="56"/>
      <c r="GT1082" s="56"/>
      <c r="GU1082" s="56"/>
      <c r="GV1082" s="56"/>
      <c r="GW1082" s="56"/>
      <c r="GX1082" s="56"/>
      <c r="GY1082" s="56"/>
      <c r="GZ1082" s="56"/>
      <c r="HA1082" s="56"/>
      <c r="HB1082" s="56"/>
      <c r="HC1082" s="56"/>
      <c r="HD1082" s="56"/>
      <c r="HE1082" s="56"/>
      <c r="HF1082" s="56"/>
      <c r="HG1082" s="56"/>
      <c r="HH1082" s="56"/>
      <c r="HI1082" s="56"/>
      <c r="HJ1082" s="56"/>
      <c r="HK1082" s="56"/>
      <c r="HL1082" s="56"/>
      <c r="HM1082" s="56"/>
      <c r="HN1082" s="56"/>
      <c r="HO1082" s="56"/>
      <c r="HP1082" s="56"/>
      <c r="HQ1082" s="56"/>
      <c r="HR1082" s="56"/>
      <c r="HS1082" s="56"/>
      <c r="HT1082" s="56"/>
      <c r="HU1082" s="56"/>
      <c r="HV1082" s="56"/>
      <c r="HW1082" s="56"/>
      <c r="HX1082" s="56"/>
      <c r="HY1082" s="56"/>
      <c r="HZ1082" s="56"/>
      <c r="IA1082" s="56"/>
      <c r="IB1082" s="56"/>
      <c r="IC1082" s="56"/>
      <c r="ID1082" s="56"/>
      <c r="IE1082" s="56"/>
      <c r="IF1082" s="56"/>
      <c r="IG1082" s="56"/>
      <c r="IH1082" s="56"/>
      <c r="II1082" s="56"/>
    </row>
    <row r="1083" spans="3:243" x14ac:dyDescent="0.25">
      <c r="C1083" s="56"/>
      <c r="D1083" s="56"/>
      <c r="E1083" s="56"/>
      <c r="F1083" s="354"/>
      <c r="G1083" s="354"/>
      <c r="H1083" s="56"/>
      <c r="I1083" s="56"/>
      <c r="J1083" s="56"/>
      <c r="K1083" s="56"/>
      <c r="L1083" s="56"/>
      <c r="M1083" s="598"/>
      <c r="N1083" s="56"/>
      <c r="O1083" s="56"/>
      <c r="AW1083" s="56"/>
      <c r="AX1083" s="56"/>
      <c r="AY1083" s="56"/>
      <c r="AZ1083" s="56"/>
      <c r="BA1083" s="56"/>
      <c r="BB1083" s="56"/>
      <c r="BC1083" s="56"/>
      <c r="BD1083" s="56"/>
      <c r="BE1083" s="56"/>
      <c r="BF1083" s="56"/>
      <c r="BG1083" s="56"/>
      <c r="BH1083" s="56"/>
      <c r="BI1083" s="56"/>
      <c r="BJ1083" s="56"/>
      <c r="BK1083" s="56"/>
      <c r="BL1083" s="56"/>
      <c r="BM1083" s="56"/>
      <c r="BN1083" s="56"/>
      <c r="BO1083" s="56"/>
      <c r="BP1083" s="56"/>
      <c r="BQ1083" s="56"/>
      <c r="BR1083" s="56"/>
      <c r="BS1083" s="56"/>
      <c r="BT1083" s="56"/>
      <c r="BU1083" s="56"/>
      <c r="BV1083" s="56"/>
      <c r="BW1083" s="56"/>
      <c r="BX1083" s="56"/>
      <c r="BY1083" s="56"/>
      <c r="BZ1083" s="56"/>
      <c r="CA1083" s="56"/>
      <c r="CB1083" s="56"/>
      <c r="CC1083" s="56"/>
      <c r="CD1083" s="56"/>
      <c r="CE1083" s="56"/>
      <c r="CF1083" s="56"/>
      <c r="CG1083" s="56"/>
      <c r="CH1083" s="56"/>
      <c r="CI1083" s="56"/>
      <c r="CJ1083" s="56"/>
      <c r="CK1083" s="56"/>
      <c r="CL1083" s="56"/>
      <c r="CM1083" s="56"/>
      <c r="CN1083" s="56"/>
      <c r="CO1083" s="56"/>
      <c r="CP1083" s="56"/>
      <c r="CQ1083" s="56"/>
      <c r="CR1083" s="56"/>
      <c r="CS1083" s="56"/>
      <c r="CT1083" s="56"/>
      <c r="CU1083" s="56"/>
      <c r="CV1083" s="56"/>
      <c r="CW1083" s="56"/>
      <c r="CX1083" s="56"/>
      <c r="CY1083" s="56"/>
      <c r="CZ1083" s="56"/>
      <c r="DA1083" s="56"/>
      <c r="DB1083" s="56"/>
      <c r="DC1083" s="56"/>
      <c r="DD1083" s="56"/>
      <c r="DE1083" s="56"/>
      <c r="DF1083" s="56"/>
      <c r="DG1083" s="56"/>
      <c r="DH1083" s="56"/>
      <c r="DI1083" s="56"/>
      <c r="DJ1083" s="56"/>
      <c r="DK1083" s="56"/>
      <c r="DL1083" s="56"/>
      <c r="DM1083" s="56"/>
      <c r="DN1083" s="56"/>
      <c r="DO1083" s="56"/>
      <c r="DP1083" s="56"/>
      <c r="DQ1083" s="56"/>
      <c r="DR1083" s="56"/>
      <c r="DS1083" s="56"/>
      <c r="DT1083" s="56"/>
      <c r="DU1083" s="56"/>
      <c r="DV1083" s="56"/>
      <c r="DW1083" s="56"/>
      <c r="DX1083" s="56"/>
      <c r="DY1083" s="56"/>
      <c r="DZ1083" s="56"/>
      <c r="EA1083" s="56"/>
      <c r="EB1083" s="56"/>
      <c r="EC1083" s="56"/>
      <c r="ED1083" s="56"/>
      <c r="EE1083" s="56"/>
      <c r="EF1083" s="56"/>
      <c r="EG1083" s="56"/>
      <c r="EH1083" s="56"/>
      <c r="EI1083" s="56"/>
      <c r="EJ1083" s="56"/>
      <c r="EK1083" s="56"/>
      <c r="EL1083" s="56"/>
      <c r="EM1083" s="56"/>
      <c r="EN1083" s="56"/>
      <c r="EO1083" s="56"/>
      <c r="EP1083" s="56"/>
      <c r="EQ1083" s="56"/>
      <c r="ER1083" s="56"/>
      <c r="ES1083" s="56"/>
      <c r="ET1083" s="56"/>
      <c r="EU1083" s="56"/>
      <c r="EV1083" s="56"/>
      <c r="EW1083" s="56"/>
      <c r="EX1083" s="56"/>
      <c r="EY1083" s="56"/>
      <c r="EZ1083" s="56"/>
      <c r="FA1083" s="56"/>
      <c r="FB1083" s="56"/>
      <c r="FC1083" s="56"/>
      <c r="FD1083" s="56"/>
      <c r="FE1083" s="56"/>
      <c r="FF1083" s="56"/>
      <c r="FG1083" s="56"/>
      <c r="FH1083" s="56"/>
      <c r="FI1083" s="56"/>
      <c r="FJ1083" s="56"/>
      <c r="FK1083" s="56"/>
      <c r="FL1083" s="56"/>
      <c r="FM1083" s="56"/>
      <c r="FN1083" s="56"/>
      <c r="FO1083" s="56"/>
      <c r="FP1083" s="56"/>
      <c r="FQ1083" s="56"/>
      <c r="FR1083" s="56"/>
      <c r="FS1083" s="56"/>
      <c r="FT1083" s="56"/>
      <c r="FU1083" s="56"/>
      <c r="FV1083" s="56"/>
      <c r="FW1083" s="56"/>
      <c r="FX1083" s="56"/>
      <c r="FY1083" s="56"/>
      <c r="FZ1083" s="56"/>
      <c r="GA1083" s="56"/>
      <c r="GB1083" s="56"/>
      <c r="GC1083" s="56"/>
      <c r="GD1083" s="56"/>
      <c r="GE1083" s="56"/>
      <c r="GF1083" s="56"/>
      <c r="GG1083" s="56"/>
      <c r="GH1083" s="56"/>
      <c r="GI1083" s="56"/>
      <c r="GJ1083" s="56"/>
      <c r="GK1083" s="56"/>
      <c r="GL1083" s="56"/>
      <c r="GM1083" s="56"/>
      <c r="GN1083" s="56"/>
      <c r="GO1083" s="56"/>
      <c r="GP1083" s="56"/>
      <c r="GQ1083" s="56"/>
      <c r="GR1083" s="56"/>
      <c r="GS1083" s="56"/>
      <c r="GT1083" s="56"/>
      <c r="GU1083" s="56"/>
      <c r="GV1083" s="56"/>
      <c r="GW1083" s="56"/>
      <c r="GX1083" s="56"/>
      <c r="GY1083" s="56"/>
      <c r="GZ1083" s="56"/>
      <c r="HA1083" s="56"/>
      <c r="HB1083" s="56"/>
      <c r="HC1083" s="56"/>
      <c r="HD1083" s="56"/>
      <c r="HE1083" s="56"/>
      <c r="HF1083" s="56"/>
      <c r="HG1083" s="56"/>
      <c r="HH1083" s="56"/>
      <c r="HI1083" s="56"/>
      <c r="HJ1083" s="56"/>
      <c r="HK1083" s="56"/>
      <c r="HL1083" s="56"/>
      <c r="HM1083" s="56"/>
      <c r="HN1083" s="56"/>
      <c r="HO1083" s="56"/>
      <c r="HP1083" s="56"/>
      <c r="HQ1083" s="56"/>
      <c r="HR1083" s="56"/>
      <c r="HS1083" s="56"/>
      <c r="HT1083" s="56"/>
      <c r="HU1083" s="56"/>
      <c r="HV1083" s="56"/>
      <c r="HW1083" s="56"/>
      <c r="HX1083" s="56"/>
      <c r="HY1083" s="56"/>
      <c r="HZ1083" s="56"/>
      <c r="IA1083" s="56"/>
      <c r="IB1083" s="56"/>
      <c r="IC1083" s="56"/>
      <c r="ID1083" s="56"/>
      <c r="IE1083" s="56"/>
      <c r="IF1083" s="56"/>
      <c r="IG1083" s="56"/>
      <c r="IH1083" s="56"/>
      <c r="II1083" s="56"/>
    </row>
    <row r="1084" spans="3:243" x14ac:dyDescent="0.25">
      <c r="C1084" s="56"/>
      <c r="D1084" s="56"/>
      <c r="E1084" s="56"/>
      <c r="F1084" s="354"/>
      <c r="G1084" s="354"/>
      <c r="H1084" s="56"/>
      <c r="I1084" s="56"/>
      <c r="J1084" s="56"/>
      <c r="K1084" s="56"/>
      <c r="L1084" s="56"/>
      <c r="M1084" s="598"/>
      <c r="N1084" s="56"/>
      <c r="O1084" s="56"/>
      <c r="AW1084" s="56"/>
      <c r="AX1084" s="56"/>
      <c r="AY1084" s="56"/>
      <c r="AZ1084" s="56"/>
      <c r="BA1084" s="56"/>
      <c r="BB1084" s="56"/>
      <c r="BC1084" s="56"/>
      <c r="BD1084" s="56"/>
      <c r="BE1084" s="56"/>
      <c r="BF1084" s="56"/>
      <c r="BG1084" s="56"/>
      <c r="BH1084" s="56"/>
      <c r="BI1084" s="56"/>
      <c r="BJ1084" s="56"/>
      <c r="BK1084" s="56"/>
      <c r="BL1084" s="56"/>
      <c r="BM1084" s="56"/>
      <c r="BN1084" s="56"/>
      <c r="BO1084" s="56"/>
      <c r="BP1084" s="56"/>
      <c r="BQ1084" s="56"/>
      <c r="BR1084" s="56"/>
      <c r="BS1084" s="56"/>
      <c r="BT1084" s="56"/>
      <c r="BU1084" s="56"/>
      <c r="BV1084" s="56"/>
      <c r="BW1084" s="56"/>
      <c r="BX1084" s="56"/>
      <c r="BY1084" s="56"/>
      <c r="BZ1084" s="56"/>
      <c r="CA1084" s="56"/>
      <c r="CB1084" s="56"/>
      <c r="CC1084" s="56"/>
      <c r="CD1084" s="56"/>
      <c r="CE1084" s="56"/>
      <c r="CF1084" s="56"/>
      <c r="CG1084" s="56"/>
      <c r="CH1084" s="56"/>
      <c r="CI1084" s="56"/>
      <c r="CJ1084" s="56"/>
      <c r="CK1084" s="56"/>
      <c r="CL1084" s="56"/>
      <c r="CM1084" s="56"/>
      <c r="CN1084" s="56"/>
      <c r="CO1084" s="56"/>
      <c r="CP1084" s="56"/>
      <c r="CQ1084" s="56"/>
      <c r="CR1084" s="56"/>
      <c r="CS1084" s="56"/>
      <c r="CT1084" s="56"/>
      <c r="CU1084" s="56"/>
      <c r="CV1084" s="56"/>
      <c r="CW1084" s="56"/>
      <c r="CX1084" s="56"/>
      <c r="CY1084" s="56"/>
      <c r="CZ1084" s="56"/>
      <c r="DA1084" s="56"/>
      <c r="DB1084" s="56"/>
      <c r="DC1084" s="56"/>
      <c r="DD1084" s="56"/>
      <c r="DE1084" s="56"/>
      <c r="DF1084" s="56"/>
      <c r="DG1084" s="56"/>
      <c r="DH1084" s="56"/>
      <c r="DI1084" s="56"/>
      <c r="DJ1084" s="56"/>
      <c r="DK1084" s="56"/>
      <c r="DL1084" s="56"/>
      <c r="DM1084" s="56"/>
      <c r="DN1084" s="56"/>
      <c r="DO1084" s="56"/>
      <c r="DP1084" s="56"/>
      <c r="DQ1084" s="56"/>
      <c r="DR1084" s="56"/>
      <c r="DS1084" s="56"/>
      <c r="DT1084" s="56"/>
      <c r="DU1084" s="56"/>
      <c r="DV1084" s="56"/>
      <c r="DW1084" s="56"/>
      <c r="DX1084" s="56"/>
      <c r="DY1084" s="56"/>
      <c r="DZ1084" s="56"/>
      <c r="EA1084" s="56"/>
      <c r="EB1084" s="56"/>
      <c r="EC1084" s="56"/>
      <c r="ED1084" s="56"/>
      <c r="EE1084" s="56"/>
      <c r="EF1084" s="56"/>
      <c r="EG1084" s="56"/>
      <c r="EH1084" s="56"/>
      <c r="EI1084" s="56"/>
      <c r="EJ1084" s="56"/>
      <c r="EK1084" s="56"/>
      <c r="EL1084" s="56"/>
      <c r="EM1084" s="56"/>
      <c r="EN1084" s="56"/>
      <c r="EO1084" s="56"/>
      <c r="EP1084" s="56"/>
      <c r="EQ1084" s="56"/>
      <c r="ER1084" s="56"/>
      <c r="ES1084" s="56"/>
      <c r="ET1084" s="56"/>
      <c r="EU1084" s="56"/>
      <c r="EV1084" s="56"/>
      <c r="EW1084" s="56"/>
      <c r="EX1084" s="56"/>
      <c r="EY1084" s="56"/>
      <c r="EZ1084" s="56"/>
      <c r="FA1084" s="56"/>
      <c r="FB1084" s="56"/>
      <c r="FC1084" s="56"/>
      <c r="FD1084" s="56"/>
      <c r="FE1084" s="56"/>
      <c r="FF1084" s="56"/>
      <c r="FG1084" s="56"/>
      <c r="FH1084" s="56"/>
      <c r="FI1084" s="56"/>
      <c r="FJ1084" s="56"/>
      <c r="FK1084" s="56"/>
      <c r="FL1084" s="56"/>
      <c r="FM1084" s="56"/>
      <c r="FN1084" s="56"/>
      <c r="FO1084" s="56"/>
      <c r="FP1084" s="56"/>
      <c r="FQ1084" s="56"/>
      <c r="FR1084" s="56"/>
      <c r="FS1084" s="56"/>
      <c r="FT1084" s="56"/>
      <c r="FU1084" s="56"/>
      <c r="FV1084" s="56"/>
      <c r="FW1084" s="56"/>
      <c r="FX1084" s="56"/>
      <c r="FY1084" s="56"/>
      <c r="FZ1084" s="56"/>
      <c r="GA1084" s="56"/>
      <c r="GB1084" s="56"/>
      <c r="GC1084" s="56"/>
      <c r="GD1084" s="56"/>
      <c r="GE1084" s="56"/>
      <c r="GF1084" s="56"/>
      <c r="GG1084" s="56"/>
      <c r="GH1084" s="56"/>
      <c r="GI1084" s="56"/>
      <c r="GJ1084" s="56"/>
      <c r="GK1084" s="56"/>
      <c r="GL1084" s="56"/>
      <c r="GM1084" s="56"/>
      <c r="GN1084" s="56"/>
      <c r="GO1084" s="56"/>
      <c r="GP1084" s="56"/>
      <c r="GQ1084" s="56"/>
      <c r="GR1084" s="56"/>
      <c r="GS1084" s="56"/>
      <c r="GT1084" s="56"/>
      <c r="GU1084" s="56"/>
      <c r="GV1084" s="56"/>
      <c r="GW1084" s="56"/>
      <c r="GX1084" s="56"/>
      <c r="GY1084" s="56"/>
      <c r="GZ1084" s="56"/>
      <c r="HA1084" s="56"/>
      <c r="HB1084" s="56"/>
      <c r="HC1084" s="56"/>
      <c r="HD1084" s="56"/>
      <c r="HE1084" s="56"/>
      <c r="HF1084" s="56"/>
      <c r="HG1084" s="56"/>
      <c r="HH1084" s="56"/>
      <c r="HI1084" s="56"/>
      <c r="HJ1084" s="56"/>
      <c r="HK1084" s="56"/>
      <c r="HL1084" s="56"/>
      <c r="HM1084" s="56"/>
      <c r="HN1084" s="56"/>
      <c r="HO1084" s="56"/>
      <c r="HP1084" s="56"/>
      <c r="HQ1084" s="56"/>
      <c r="HR1084" s="56"/>
      <c r="HS1084" s="56"/>
      <c r="HT1084" s="56"/>
      <c r="HU1084" s="56"/>
      <c r="HV1084" s="56"/>
      <c r="HW1084" s="56"/>
      <c r="HX1084" s="56"/>
      <c r="HY1084" s="56"/>
      <c r="HZ1084" s="56"/>
      <c r="IA1084" s="56"/>
      <c r="IB1084" s="56"/>
      <c r="IC1084" s="56"/>
      <c r="ID1084" s="56"/>
      <c r="IE1084" s="56"/>
      <c r="IF1084" s="56"/>
      <c r="IG1084" s="56"/>
      <c r="IH1084" s="56"/>
      <c r="II1084" s="56"/>
    </row>
    <row r="1085" spans="3:243" x14ac:dyDescent="0.25">
      <c r="C1085" s="56"/>
      <c r="D1085" s="56"/>
      <c r="E1085" s="56"/>
      <c r="F1085" s="354"/>
      <c r="G1085" s="354"/>
      <c r="H1085" s="56"/>
      <c r="I1085" s="56"/>
      <c r="J1085" s="56"/>
      <c r="K1085" s="56"/>
      <c r="L1085" s="56"/>
      <c r="M1085" s="598"/>
      <c r="N1085" s="56"/>
      <c r="O1085" s="56"/>
      <c r="AW1085" s="56"/>
      <c r="AX1085" s="56"/>
      <c r="AY1085" s="56"/>
      <c r="AZ1085" s="56"/>
      <c r="BA1085" s="56"/>
      <c r="BB1085" s="56"/>
      <c r="BC1085" s="56"/>
      <c r="BD1085" s="56"/>
      <c r="BE1085" s="56"/>
      <c r="BF1085" s="56"/>
      <c r="BG1085" s="56"/>
      <c r="BH1085" s="56"/>
      <c r="BI1085" s="56"/>
      <c r="BJ1085" s="56"/>
      <c r="BK1085" s="56"/>
      <c r="BL1085" s="56"/>
      <c r="BM1085" s="56"/>
      <c r="BN1085" s="56"/>
      <c r="BO1085" s="56"/>
      <c r="BP1085" s="56"/>
      <c r="BQ1085" s="56"/>
      <c r="BR1085" s="56"/>
      <c r="BS1085" s="56"/>
      <c r="BT1085" s="56"/>
      <c r="BU1085" s="56"/>
      <c r="BV1085" s="56"/>
      <c r="BW1085" s="56"/>
      <c r="BX1085" s="56"/>
      <c r="BY1085" s="56"/>
      <c r="BZ1085" s="56"/>
      <c r="CA1085" s="56"/>
      <c r="CB1085" s="56"/>
      <c r="CC1085" s="56"/>
      <c r="CD1085" s="56"/>
      <c r="CE1085" s="56"/>
      <c r="CF1085" s="56"/>
      <c r="CG1085" s="56"/>
      <c r="CH1085" s="56"/>
      <c r="CI1085" s="56"/>
      <c r="CJ1085" s="56"/>
      <c r="CK1085" s="56"/>
      <c r="CL1085" s="56"/>
      <c r="CM1085" s="56"/>
      <c r="CN1085" s="56"/>
      <c r="CO1085" s="56"/>
      <c r="CP1085" s="56"/>
      <c r="CQ1085" s="56"/>
      <c r="CR1085" s="56"/>
      <c r="CS1085" s="56"/>
      <c r="CT1085" s="56"/>
      <c r="CU1085" s="56"/>
      <c r="CV1085" s="56"/>
      <c r="CW1085" s="56"/>
      <c r="CX1085" s="56"/>
      <c r="CY1085" s="56"/>
      <c r="CZ1085" s="56"/>
      <c r="DA1085" s="56"/>
      <c r="DB1085" s="56"/>
      <c r="DC1085" s="56"/>
      <c r="DD1085" s="56"/>
      <c r="DE1085" s="56"/>
      <c r="DF1085" s="56"/>
      <c r="DG1085" s="56"/>
      <c r="DH1085" s="56"/>
      <c r="DI1085" s="56"/>
      <c r="DJ1085" s="56"/>
      <c r="DK1085" s="56"/>
      <c r="DL1085" s="56"/>
      <c r="DM1085" s="56"/>
      <c r="DN1085" s="56"/>
      <c r="DO1085" s="56"/>
      <c r="DP1085" s="56"/>
      <c r="DQ1085" s="56"/>
      <c r="DR1085" s="56"/>
      <c r="DS1085" s="56"/>
      <c r="DT1085" s="56"/>
      <c r="DU1085" s="56"/>
      <c r="DV1085" s="56"/>
      <c r="DW1085" s="56"/>
      <c r="DX1085" s="56"/>
      <c r="DY1085" s="56"/>
      <c r="DZ1085" s="56"/>
      <c r="EA1085" s="56"/>
      <c r="EB1085" s="56"/>
      <c r="EC1085" s="56"/>
      <c r="ED1085" s="56"/>
      <c r="EE1085" s="56"/>
      <c r="EF1085" s="56"/>
      <c r="EG1085" s="56"/>
      <c r="EH1085" s="56"/>
      <c r="EI1085" s="56"/>
      <c r="EJ1085" s="56"/>
      <c r="EK1085" s="56"/>
      <c r="EL1085" s="56"/>
      <c r="EM1085" s="56"/>
      <c r="EN1085" s="56"/>
      <c r="EO1085" s="56"/>
      <c r="EP1085" s="56"/>
      <c r="EQ1085" s="56"/>
      <c r="ER1085" s="56"/>
      <c r="ES1085" s="56"/>
      <c r="ET1085" s="56"/>
      <c r="EU1085" s="56"/>
      <c r="EV1085" s="56"/>
      <c r="EW1085" s="56"/>
      <c r="EX1085" s="56"/>
      <c r="EY1085" s="56"/>
      <c r="EZ1085" s="56"/>
      <c r="FA1085" s="56"/>
      <c r="FB1085" s="56"/>
      <c r="FC1085" s="56"/>
      <c r="FD1085" s="56"/>
      <c r="FE1085" s="56"/>
      <c r="FF1085" s="56"/>
      <c r="FG1085" s="56"/>
      <c r="FH1085" s="56"/>
      <c r="FI1085" s="56"/>
      <c r="FJ1085" s="56"/>
      <c r="FK1085" s="56"/>
      <c r="FL1085" s="56"/>
      <c r="FM1085" s="56"/>
      <c r="FN1085" s="56"/>
      <c r="FO1085" s="56"/>
      <c r="FP1085" s="56"/>
      <c r="FQ1085" s="56"/>
      <c r="FR1085" s="56"/>
      <c r="FS1085" s="56"/>
      <c r="FT1085" s="56"/>
      <c r="FU1085" s="56"/>
      <c r="FV1085" s="56"/>
      <c r="FW1085" s="56"/>
      <c r="FX1085" s="56"/>
      <c r="FY1085" s="56"/>
      <c r="FZ1085" s="56"/>
      <c r="GA1085" s="56"/>
      <c r="GB1085" s="56"/>
      <c r="GC1085" s="56"/>
      <c r="GD1085" s="56"/>
      <c r="GE1085" s="56"/>
      <c r="GF1085" s="56"/>
      <c r="GG1085" s="56"/>
      <c r="GH1085" s="56"/>
      <c r="GI1085" s="56"/>
      <c r="GJ1085" s="56"/>
      <c r="GK1085" s="56"/>
      <c r="GL1085" s="56"/>
      <c r="GM1085" s="56"/>
      <c r="GN1085" s="56"/>
      <c r="GO1085" s="56"/>
      <c r="GP1085" s="56"/>
      <c r="GQ1085" s="56"/>
      <c r="GR1085" s="56"/>
      <c r="GS1085" s="56"/>
      <c r="GT1085" s="56"/>
      <c r="GU1085" s="56"/>
      <c r="GV1085" s="56"/>
      <c r="GW1085" s="56"/>
      <c r="GX1085" s="56"/>
      <c r="GY1085" s="56"/>
      <c r="GZ1085" s="56"/>
      <c r="HA1085" s="56"/>
      <c r="HB1085" s="56"/>
      <c r="HC1085" s="56"/>
      <c r="HD1085" s="56"/>
      <c r="HE1085" s="56"/>
      <c r="HF1085" s="56"/>
      <c r="HG1085" s="56"/>
      <c r="HH1085" s="56"/>
      <c r="HI1085" s="56"/>
      <c r="HJ1085" s="56"/>
      <c r="HK1085" s="56"/>
      <c r="HL1085" s="56"/>
      <c r="HM1085" s="56"/>
      <c r="HN1085" s="56"/>
      <c r="HO1085" s="56"/>
      <c r="HP1085" s="56"/>
      <c r="HQ1085" s="56"/>
      <c r="HR1085" s="56"/>
      <c r="HS1085" s="56"/>
      <c r="HT1085" s="56"/>
      <c r="HU1085" s="56"/>
      <c r="HV1085" s="56"/>
      <c r="HW1085" s="56"/>
      <c r="HX1085" s="56"/>
      <c r="HY1085" s="56"/>
      <c r="HZ1085" s="56"/>
      <c r="IA1085" s="56"/>
      <c r="IB1085" s="56"/>
      <c r="IC1085" s="56"/>
      <c r="ID1085" s="56"/>
      <c r="IE1085" s="56"/>
      <c r="IF1085" s="56"/>
      <c r="IG1085" s="56"/>
      <c r="IH1085" s="56"/>
      <c r="II1085" s="56"/>
    </row>
    <row r="1086" spans="3:243" x14ac:dyDescent="0.25">
      <c r="C1086" s="56"/>
      <c r="D1086" s="56"/>
      <c r="E1086" s="56"/>
      <c r="F1086" s="354"/>
      <c r="G1086" s="354"/>
      <c r="H1086" s="56"/>
      <c r="I1086" s="56"/>
      <c r="J1086" s="56"/>
      <c r="K1086" s="56"/>
      <c r="L1086" s="56"/>
      <c r="M1086" s="598"/>
      <c r="N1086" s="56"/>
      <c r="O1086" s="56"/>
      <c r="AW1086" s="56"/>
      <c r="AX1086" s="56"/>
      <c r="AY1086" s="56"/>
      <c r="AZ1086" s="56"/>
      <c r="BA1086" s="56"/>
      <c r="BB1086" s="56"/>
      <c r="BC1086" s="56"/>
      <c r="BD1086" s="56"/>
      <c r="BE1086" s="56"/>
      <c r="BF1086" s="56"/>
      <c r="BG1086" s="56"/>
      <c r="BH1086" s="56"/>
      <c r="BI1086" s="56"/>
      <c r="BJ1086" s="56"/>
      <c r="BK1086" s="56"/>
      <c r="BL1086" s="56"/>
      <c r="BM1086" s="56"/>
      <c r="BN1086" s="56"/>
      <c r="BO1086" s="56"/>
      <c r="BP1086" s="56"/>
      <c r="BQ1086" s="56"/>
      <c r="BR1086" s="56"/>
      <c r="BS1086" s="56"/>
      <c r="BT1086" s="56"/>
      <c r="BU1086" s="56"/>
      <c r="BV1086" s="56"/>
      <c r="BW1086" s="56"/>
      <c r="BX1086" s="56"/>
      <c r="BY1086" s="56"/>
      <c r="BZ1086" s="56"/>
      <c r="CA1086" s="56"/>
      <c r="CB1086" s="56"/>
      <c r="CC1086" s="56"/>
      <c r="CD1086" s="56"/>
      <c r="CE1086" s="56"/>
      <c r="CF1086" s="56"/>
      <c r="CG1086" s="56"/>
      <c r="CH1086" s="56"/>
      <c r="CI1086" s="56"/>
      <c r="CJ1086" s="56"/>
      <c r="CK1086" s="56"/>
      <c r="CL1086" s="56"/>
      <c r="CM1086" s="56"/>
      <c r="CN1086" s="56"/>
      <c r="CO1086" s="56"/>
      <c r="CP1086" s="56"/>
      <c r="CQ1086" s="56"/>
      <c r="CR1086" s="56"/>
      <c r="CS1086" s="56"/>
      <c r="CT1086" s="56"/>
      <c r="CU1086" s="56"/>
      <c r="CV1086" s="56"/>
      <c r="CW1086" s="56"/>
      <c r="CX1086" s="56"/>
      <c r="CY1086" s="56"/>
      <c r="CZ1086" s="56"/>
      <c r="DA1086" s="56"/>
      <c r="DB1086" s="56"/>
      <c r="DC1086" s="56"/>
      <c r="DD1086" s="56"/>
      <c r="DE1086" s="56"/>
      <c r="DF1086" s="56"/>
      <c r="DG1086" s="56"/>
      <c r="DH1086" s="56"/>
      <c r="DI1086" s="56"/>
      <c r="DJ1086" s="56"/>
      <c r="DK1086" s="56"/>
      <c r="DL1086" s="56"/>
      <c r="DM1086" s="56"/>
      <c r="DN1086" s="56"/>
      <c r="DO1086" s="56"/>
      <c r="DP1086" s="56"/>
      <c r="DQ1086" s="56"/>
      <c r="DR1086" s="56"/>
      <c r="DS1086" s="56"/>
      <c r="DT1086" s="56"/>
      <c r="DU1086" s="56"/>
      <c r="DV1086" s="56"/>
      <c r="DW1086" s="56"/>
      <c r="DX1086" s="56"/>
      <c r="DY1086" s="56"/>
      <c r="DZ1086" s="56"/>
      <c r="EA1086" s="56"/>
      <c r="EB1086" s="56"/>
      <c r="EC1086" s="56"/>
      <c r="ED1086" s="56"/>
      <c r="EE1086" s="56"/>
      <c r="EF1086" s="56"/>
      <c r="EG1086" s="56"/>
      <c r="EH1086" s="56"/>
      <c r="EI1086" s="56"/>
      <c r="EJ1086" s="56"/>
      <c r="EK1086" s="56"/>
      <c r="EL1086" s="56"/>
      <c r="EM1086" s="56"/>
      <c r="EN1086" s="56"/>
      <c r="EO1086" s="56"/>
      <c r="EP1086" s="56"/>
      <c r="EQ1086" s="56"/>
      <c r="ER1086" s="56"/>
      <c r="ES1086" s="56"/>
      <c r="ET1086" s="56"/>
      <c r="EU1086" s="56"/>
      <c r="EV1086" s="56"/>
      <c r="EW1086" s="56"/>
      <c r="EX1086" s="56"/>
      <c r="EY1086" s="56"/>
      <c r="EZ1086" s="56"/>
      <c r="FA1086" s="56"/>
      <c r="FB1086" s="56"/>
      <c r="FC1086" s="56"/>
      <c r="FD1086" s="56"/>
      <c r="FE1086" s="56"/>
      <c r="FF1086" s="56"/>
      <c r="FG1086" s="56"/>
      <c r="FH1086" s="56"/>
      <c r="FI1086" s="56"/>
      <c r="FJ1086" s="56"/>
      <c r="FK1086" s="56"/>
      <c r="FL1086" s="56"/>
      <c r="FM1086" s="56"/>
      <c r="FN1086" s="56"/>
      <c r="FO1086" s="56"/>
      <c r="FP1086" s="56"/>
      <c r="FQ1086" s="56"/>
      <c r="FR1086" s="56"/>
      <c r="FS1086" s="56"/>
      <c r="FT1086" s="56"/>
      <c r="FU1086" s="56"/>
      <c r="FV1086" s="56"/>
      <c r="FW1086" s="56"/>
      <c r="FX1086" s="56"/>
      <c r="FY1086" s="56"/>
      <c r="FZ1086" s="56"/>
      <c r="GA1086" s="56"/>
      <c r="GB1086" s="56"/>
      <c r="GC1086" s="56"/>
      <c r="GD1086" s="56"/>
      <c r="GE1086" s="56"/>
      <c r="GF1086" s="56"/>
      <c r="GG1086" s="56"/>
      <c r="GH1086" s="56"/>
      <c r="GI1086" s="56"/>
      <c r="GJ1086" s="56"/>
      <c r="GK1086" s="56"/>
      <c r="GL1086" s="56"/>
      <c r="GM1086" s="56"/>
      <c r="GN1086" s="56"/>
      <c r="GO1086" s="56"/>
      <c r="GP1086" s="56"/>
      <c r="GQ1086" s="56"/>
      <c r="GR1086" s="56"/>
      <c r="GS1086" s="56"/>
      <c r="GT1086" s="56"/>
      <c r="GU1086" s="56"/>
      <c r="GV1086" s="56"/>
      <c r="GW1086" s="56"/>
      <c r="GX1086" s="56"/>
      <c r="GY1086" s="56"/>
      <c r="GZ1086" s="56"/>
      <c r="HA1086" s="56"/>
      <c r="HB1086" s="56"/>
      <c r="HC1086" s="56"/>
      <c r="HD1086" s="56"/>
      <c r="HE1086" s="56"/>
      <c r="HF1086" s="56"/>
      <c r="HG1086" s="56"/>
      <c r="HH1086" s="56"/>
      <c r="HI1086" s="56"/>
      <c r="HJ1086" s="56"/>
      <c r="HK1086" s="56"/>
      <c r="HL1086" s="56"/>
      <c r="HM1086" s="56"/>
      <c r="HN1086" s="56"/>
      <c r="HO1086" s="56"/>
      <c r="HP1086" s="56"/>
      <c r="HQ1086" s="56"/>
      <c r="HR1086" s="56"/>
      <c r="HS1086" s="56"/>
      <c r="HT1086" s="56"/>
      <c r="HU1086" s="56"/>
      <c r="HV1086" s="56"/>
      <c r="HW1086" s="56"/>
      <c r="HX1086" s="56"/>
      <c r="HY1086" s="56"/>
      <c r="HZ1086" s="56"/>
      <c r="IA1086" s="56"/>
      <c r="IB1086" s="56"/>
      <c r="IC1086" s="56"/>
      <c r="ID1086" s="56"/>
      <c r="IE1086" s="56"/>
      <c r="IF1086" s="56"/>
      <c r="IG1086" s="56"/>
      <c r="IH1086" s="56"/>
      <c r="II1086" s="56"/>
    </row>
    <row r="1087" spans="3:243" x14ac:dyDescent="0.25">
      <c r="C1087" s="56"/>
      <c r="D1087" s="56"/>
      <c r="E1087" s="56"/>
      <c r="F1087" s="354"/>
      <c r="G1087" s="354"/>
      <c r="H1087" s="56"/>
      <c r="I1087" s="56"/>
      <c r="J1087" s="56"/>
      <c r="K1087" s="56"/>
      <c r="L1087" s="56"/>
      <c r="M1087" s="598"/>
      <c r="N1087" s="56"/>
      <c r="O1087" s="56"/>
      <c r="AW1087" s="56"/>
      <c r="AX1087" s="56"/>
      <c r="AY1087" s="56"/>
      <c r="AZ1087" s="56"/>
      <c r="BA1087" s="56"/>
      <c r="BB1087" s="56"/>
      <c r="BC1087" s="56"/>
      <c r="BD1087" s="56"/>
      <c r="BE1087" s="56"/>
      <c r="BF1087" s="56"/>
      <c r="BG1087" s="56"/>
      <c r="BH1087" s="56"/>
      <c r="BI1087" s="56"/>
      <c r="BJ1087" s="56"/>
      <c r="BK1087" s="56"/>
      <c r="BL1087" s="56"/>
      <c r="BM1087" s="56"/>
      <c r="BN1087" s="56"/>
      <c r="BO1087" s="56"/>
      <c r="BP1087" s="56"/>
      <c r="BQ1087" s="56"/>
      <c r="BR1087" s="56"/>
      <c r="BS1087" s="56"/>
      <c r="BT1087" s="56"/>
      <c r="BU1087" s="56"/>
      <c r="BV1087" s="56"/>
      <c r="BW1087" s="56"/>
      <c r="BX1087" s="56"/>
      <c r="BY1087" s="56"/>
      <c r="BZ1087" s="56"/>
      <c r="CA1087" s="56"/>
      <c r="CB1087" s="56"/>
      <c r="CC1087" s="56"/>
      <c r="CD1087" s="56"/>
      <c r="CE1087" s="56"/>
      <c r="CF1087" s="56"/>
      <c r="CG1087" s="56"/>
      <c r="CH1087" s="56"/>
      <c r="CI1087" s="56"/>
      <c r="CJ1087" s="56"/>
      <c r="CK1087" s="56"/>
      <c r="CL1087" s="56"/>
      <c r="CM1087" s="56"/>
      <c r="CN1087" s="56"/>
      <c r="CO1087" s="56"/>
      <c r="CP1087" s="56"/>
      <c r="CQ1087" s="56"/>
      <c r="CR1087" s="56"/>
      <c r="CS1087" s="56"/>
      <c r="CT1087" s="56"/>
      <c r="CU1087" s="56"/>
      <c r="CV1087" s="56"/>
      <c r="CW1087" s="56"/>
      <c r="CX1087" s="56"/>
      <c r="CY1087" s="56"/>
      <c r="CZ1087" s="56"/>
      <c r="DA1087" s="56"/>
      <c r="DB1087" s="56"/>
      <c r="DC1087" s="56"/>
      <c r="DD1087" s="56"/>
      <c r="DE1087" s="56"/>
      <c r="DF1087" s="56"/>
      <c r="DG1087" s="56"/>
      <c r="DH1087" s="56"/>
      <c r="DI1087" s="56"/>
      <c r="DJ1087" s="56"/>
      <c r="DK1087" s="56"/>
      <c r="DL1087" s="56"/>
      <c r="DM1087" s="56"/>
      <c r="DN1087" s="56"/>
      <c r="DO1087" s="56"/>
      <c r="DP1087" s="56"/>
      <c r="DQ1087" s="56"/>
      <c r="DR1087" s="56"/>
      <c r="DS1087" s="56"/>
      <c r="DT1087" s="56"/>
      <c r="DU1087" s="56"/>
      <c r="DV1087" s="56"/>
      <c r="DW1087" s="56"/>
      <c r="DX1087" s="56"/>
      <c r="DY1087" s="56"/>
      <c r="DZ1087" s="56"/>
      <c r="EA1087" s="56"/>
      <c r="EB1087" s="56"/>
      <c r="EC1087" s="56"/>
      <c r="ED1087" s="56"/>
      <c r="EE1087" s="56"/>
      <c r="EF1087" s="56"/>
      <c r="EG1087" s="56"/>
      <c r="EH1087" s="56"/>
      <c r="EI1087" s="56"/>
      <c r="EJ1087" s="56"/>
      <c r="EK1087" s="56"/>
      <c r="EL1087" s="56"/>
      <c r="EM1087" s="56"/>
      <c r="EN1087" s="56"/>
      <c r="EO1087" s="56"/>
      <c r="EP1087" s="56"/>
      <c r="EQ1087" s="56"/>
      <c r="ER1087" s="56"/>
      <c r="ES1087" s="56"/>
      <c r="ET1087" s="56"/>
      <c r="EU1087" s="56"/>
      <c r="EV1087" s="56"/>
      <c r="EW1087" s="56"/>
      <c r="EX1087" s="56"/>
      <c r="EY1087" s="56"/>
      <c r="EZ1087" s="56"/>
      <c r="FA1087" s="56"/>
      <c r="FB1087" s="56"/>
      <c r="FC1087" s="56"/>
      <c r="FD1087" s="56"/>
      <c r="FE1087" s="56"/>
      <c r="FF1087" s="56"/>
      <c r="FG1087" s="56"/>
      <c r="FH1087" s="56"/>
      <c r="FI1087" s="56"/>
      <c r="FJ1087" s="56"/>
      <c r="FK1087" s="56"/>
      <c r="FL1087" s="56"/>
      <c r="FM1087" s="56"/>
      <c r="FN1087" s="56"/>
      <c r="FO1087" s="56"/>
      <c r="FP1087" s="56"/>
      <c r="FQ1087" s="56"/>
      <c r="FR1087" s="56"/>
      <c r="FS1087" s="56"/>
      <c r="FT1087" s="56"/>
      <c r="FU1087" s="56"/>
      <c r="FV1087" s="56"/>
      <c r="FW1087" s="56"/>
      <c r="FX1087" s="56"/>
      <c r="FY1087" s="56"/>
      <c r="FZ1087" s="56"/>
      <c r="GA1087" s="56"/>
      <c r="GB1087" s="56"/>
      <c r="GC1087" s="56"/>
      <c r="GD1087" s="56"/>
      <c r="GE1087" s="56"/>
      <c r="GF1087" s="56"/>
      <c r="GG1087" s="56"/>
      <c r="GH1087" s="56"/>
      <c r="GI1087" s="56"/>
      <c r="GJ1087" s="56"/>
      <c r="GK1087" s="56"/>
      <c r="GL1087" s="56"/>
      <c r="GM1087" s="56"/>
      <c r="GN1087" s="56"/>
      <c r="GO1087" s="56"/>
      <c r="GP1087" s="56"/>
      <c r="GQ1087" s="56"/>
      <c r="GR1087" s="56"/>
      <c r="GS1087" s="56"/>
      <c r="GT1087" s="56"/>
      <c r="GU1087" s="56"/>
      <c r="GV1087" s="56"/>
      <c r="GW1087" s="56"/>
      <c r="GX1087" s="56"/>
      <c r="GY1087" s="56"/>
      <c r="GZ1087" s="56"/>
      <c r="HA1087" s="56"/>
      <c r="HB1087" s="56"/>
      <c r="HC1087" s="56"/>
      <c r="HD1087" s="56"/>
      <c r="HE1087" s="56"/>
      <c r="HF1087" s="56"/>
      <c r="HG1087" s="56"/>
      <c r="HH1087" s="56"/>
      <c r="HI1087" s="56"/>
      <c r="HJ1087" s="56"/>
      <c r="HK1087" s="56"/>
      <c r="HL1087" s="56"/>
      <c r="HM1087" s="56"/>
      <c r="HN1087" s="56"/>
      <c r="HO1087" s="56"/>
      <c r="HP1087" s="56"/>
      <c r="HQ1087" s="56"/>
      <c r="HR1087" s="56"/>
      <c r="HS1087" s="56"/>
      <c r="HT1087" s="56"/>
      <c r="HU1087" s="56"/>
      <c r="HV1087" s="56"/>
      <c r="HW1087" s="56"/>
      <c r="HX1087" s="56"/>
      <c r="HY1087" s="56"/>
      <c r="HZ1087" s="56"/>
      <c r="IA1087" s="56"/>
      <c r="IB1087" s="56"/>
      <c r="IC1087" s="56"/>
      <c r="ID1087" s="56"/>
      <c r="IE1087" s="56"/>
      <c r="IF1087" s="56"/>
      <c r="IG1087" s="56"/>
      <c r="IH1087" s="56"/>
      <c r="II1087" s="56"/>
    </row>
    <row r="1088" spans="3:243" x14ac:dyDescent="0.25">
      <c r="C1088" s="56"/>
      <c r="D1088" s="56"/>
      <c r="E1088" s="56"/>
      <c r="F1088" s="354"/>
      <c r="G1088" s="354"/>
      <c r="H1088" s="56"/>
      <c r="I1088" s="56"/>
      <c r="J1088" s="56"/>
      <c r="K1088" s="56"/>
      <c r="L1088" s="56"/>
      <c r="M1088" s="598"/>
      <c r="N1088" s="56"/>
      <c r="O1088" s="56"/>
      <c r="AW1088" s="56"/>
      <c r="AX1088" s="56"/>
      <c r="AY1088" s="56"/>
      <c r="AZ1088" s="56"/>
      <c r="BA1088" s="56"/>
      <c r="BB1088" s="56"/>
      <c r="BC1088" s="56"/>
      <c r="BD1088" s="56"/>
      <c r="BE1088" s="56"/>
      <c r="BF1088" s="56"/>
      <c r="BG1088" s="56"/>
      <c r="BH1088" s="56"/>
      <c r="BI1088" s="56"/>
      <c r="BJ1088" s="56"/>
      <c r="BK1088" s="56"/>
      <c r="BL1088" s="56"/>
      <c r="BM1088" s="56"/>
      <c r="BN1088" s="56"/>
      <c r="BO1088" s="56"/>
      <c r="BP1088" s="56"/>
      <c r="BQ1088" s="56"/>
      <c r="BR1088" s="56"/>
      <c r="BS1088" s="56"/>
      <c r="BT1088" s="56"/>
      <c r="BU1088" s="56"/>
      <c r="BV1088" s="56"/>
      <c r="BW1088" s="56"/>
      <c r="BX1088" s="56"/>
      <c r="BY1088" s="56"/>
      <c r="BZ1088" s="56"/>
      <c r="CA1088" s="56"/>
      <c r="CB1088" s="56"/>
      <c r="CC1088" s="56"/>
      <c r="CD1088" s="56"/>
      <c r="CE1088" s="56"/>
      <c r="CF1088" s="56"/>
      <c r="CG1088" s="56"/>
      <c r="CH1088" s="56"/>
      <c r="CI1088" s="56"/>
      <c r="CJ1088" s="56"/>
      <c r="CK1088" s="56"/>
      <c r="CL1088" s="56"/>
      <c r="CM1088" s="56"/>
      <c r="CN1088" s="56"/>
      <c r="CO1088" s="56"/>
      <c r="CP1088" s="56"/>
      <c r="CQ1088" s="56"/>
      <c r="CR1088" s="56"/>
      <c r="CS1088" s="56"/>
      <c r="CT1088" s="56"/>
      <c r="CU1088" s="56"/>
      <c r="CV1088" s="56"/>
      <c r="CW1088" s="56"/>
      <c r="CX1088" s="56"/>
      <c r="CY1088" s="56"/>
      <c r="CZ1088" s="56"/>
      <c r="DA1088" s="56"/>
      <c r="DB1088" s="56"/>
      <c r="DC1088" s="56"/>
      <c r="DD1088" s="56"/>
      <c r="DE1088" s="56"/>
      <c r="DF1088" s="56"/>
      <c r="DG1088" s="56"/>
      <c r="DH1088" s="56"/>
      <c r="DI1088" s="56"/>
      <c r="DJ1088" s="56"/>
      <c r="DK1088" s="56"/>
      <c r="DL1088" s="56"/>
      <c r="DM1088" s="56"/>
      <c r="DN1088" s="56"/>
      <c r="DO1088" s="56"/>
      <c r="DP1088" s="56"/>
      <c r="DQ1088" s="56"/>
      <c r="DR1088" s="56"/>
      <c r="DS1088" s="56"/>
      <c r="DT1088" s="56"/>
      <c r="DU1088" s="56"/>
      <c r="DV1088" s="56"/>
      <c r="DW1088" s="56"/>
      <c r="DX1088" s="56"/>
      <c r="DY1088" s="56"/>
      <c r="DZ1088" s="56"/>
      <c r="EA1088" s="56"/>
      <c r="EB1088" s="56"/>
      <c r="EC1088" s="56"/>
      <c r="ED1088" s="56"/>
      <c r="EE1088" s="56"/>
      <c r="EF1088" s="56"/>
      <c r="EG1088" s="56"/>
      <c r="EH1088" s="56"/>
      <c r="EI1088" s="56"/>
      <c r="EJ1088" s="56"/>
      <c r="EK1088" s="56"/>
      <c r="EL1088" s="56"/>
      <c r="EM1088" s="56"/>
      <c r="EN1088" s="56"/>
      <c r="EO1088" s="56"/>
      <c r="EP1088" s="56"/>
      <c r="EQ1088" s="56"/>
      <c r="ER1088" s="56"/>
      <c r="ES1088" s="56"/>
      <c r="ET1088" s="56"/>
      <c r="EU1088" s="56"/>
      <c r="EV1088" s="56"/>
      <c r="EW1088" s="56"/>
      <c r="EX1088" s="56"/>
      <c r="EY1088" s="56"/>
      <c r="EZ1088" s="56"/>
      <c r="FA1088" s="56"/>
      <c r="FB1088" s="56"/>
      <c r="FC1088" s="56"/>
      <c r="FD1088" s="56"/>
      <c r="FE1088" s="56"/>
      <c r="FF1088" s="56"/>
      <c r="FG1088" s="56"/>
      <c r="FH1088" s="56"/>
      <c r="FI1088" s="56"/>
      <c r="FJ1088" s="56"/>
      <c r="FK1088" s="56"/>
      <c r="FL1088" s="56"/>
      <c r="FM1088" s="56"/>
      <c r="FN1088" s="56"/>
      <c r="FO1088" s="56"/>
      <c r="FP1088" s="56"/>
      <c r="FQ1088" s="56"/>
      <c r="FR1088" s="56"/>
      <c r="FS1088" s="56"/>
      <c r="FT1088" s="56"/>
      <c r="FU1088" s="56"/>
      <c r="FV1088" s="56"/>
      <c r="FW1088" s="56"/>
      <c r="FX1088" s="56"/>
      <c r="FY1088" s="56"/>
      <c r="FZ1088" s="56"/>
      <c r="GA1088" s="56"/>
      <c r="GB1088" s="56"/>
      <c r="GC1088" s="56"/>
      <c r="GD1088" s="56"/>
      <c r="GE1088" s="56"/>
      <c r="GF1088" s="56"/>
      <c r="GG1088" s="56"/>
      <c r="GH1088" s="56"/>
      <c r="GI1088" s="56"/>
      <c r="GJ1088" s="56"/>
      <c r="GK1088" s="56"/>
      <c r="GL1088" s="56"/>
      <c r="GM1088" s="56"/>
      <c r="GN1088" s="56"/>
      <c r="GO1088" s="56"/>
      <c r="GP1088" s="56"/>
      <c r="GQ1088" s="56"/>
      <c r="GR1088" s="56"/>
      <c r="GS1088" s="56"/>
      <c r="GT1088" s="56"/>
      <c r="GU1088" s="56"/>
      <c r="GV1088" s="56"/>
      <c r="GW1088" s="56"/>
      <c r="GX1088" s="56"/>
      <c r="GY1088" s="56"/>
      <c r="GZ1088" s="56"/>
      <c r="HA1088" s="56"/>
      <c r="HB1088" s="56"/>
      <c r="HC1088" s="56"/>
      <c r="HD1088" s="56"/>
      <c r="HE1088" s="56"/>
      <c r="HF1088" s="56"/>
      <c r="HG1088" s="56"/>
      <c r="HH1088" s="56"/>
      <c r="HI1088" s="56"/>
      <c r="HJ1088" s="56"/>
      <c r="HK1088" s="56"/>
      <c r="HL1088" s="56"/>
      <c r="HM1088" s="56"/>
      <c r="HN1088" s="56"/>
      <c r="HO1088" s="56"/>
      <c r="HP1088" s="56"/>
      <c r="HQ1088" s="56"/>
      <c r="HR1088" s="56"/>
      <c r="HS1088" s="56"/>
      <c r="HT1088" s="56"/>
      <c r="HU1088" s="56"/>
      <c r="HV1088" s="56"/>
      <c r="HW1088" s="56"/>
      <c r="HX1088" s="56"/>
      <c r="HY1088" s="56"/>
      <c r="HZ1088" s="56"/>
      <c r="IA1088" s="56"/>
      <c r="IB1088" s="56"/>
      <c r="IC1088" s="56"/>
      <c r="ID1088" s="56"/>
      <c r="IE1088" s="56"/>
      <c r="IF1088" s="56"/>
      <c r="IG1088" s="56"/>
      <c r="IH1088" s="56"/>
      <c r="II1088" s="56"/>
    </row>
    <row r="1089" spans="3:243" x14ac:dyDescent="0.25">
      <c r="C1089" s="56"/>
      <c r="D1089" s="56"/>
      <c r="E1089" s="56"/>
      <c r="F1089" s="354"/>
      <c r="G1089" s="354"/>
      <c r="H1089" s="56"/>
      <c r="I1089" s="56"/>
      <c r="J1089" s="56"/>
      <c r="K1089" s="56"/>
      <c r="L1089" s="56"/>
      <c r="M1089" s="598"/>
      <c r="N1089" s="56"/>
      <c r="O1089" s="56"/>
      <c r="AW1089" s="56"/>
      <c r="AX1089" s="56"/>
      <c r="AY1089" s="56"/>
      <c r="AZ1089" s="56"/>
      <c r="BA1089" s="56"/>
      <c r="BB1089" s="56"/>
      <c r="BC1089" s="56"/>
      <c r="BD1089" s="56"/>
      <c r="BE1089" s="56"/>
      <c r="BF1089" s="56"/>
      <c r="BG1089" s="56"/>
      <c r="BH1089" s="56"/>
      <c r="BI1089" s="56"/>
      <c r="BJ1089" s="56"/>
      <c r="BK1089" s="56"/>
      <c r="BL1089" s="56"/>
      <c r="BM1089" s="56"/>
      <c r="BN1089" s="56"/>
      <c r="BO1089" s="56"/>
      <c r="BP1089" s="56"/>
      <c r="BQ1089" s="56"/>
      <c r="BR1089" s="56"/>
      <c r="BS1089" s="56"/>
      <c r="BT1089" s="56"/>
      <c r="BU1089" s="56"/>
      <c r="BV1089" s="56"/>
      <c r="BW1089" s="56"/>
      <c r="BX1089" s="56"/>
      <c r="BY1089" s="56"/>
      <c r="BZ1089" s="56"/>
      <c r="CA1089" s="56"/>
      <c r="CB1089" s="56"/>
      <c r="CC1089" s="56"/>
      <c r="CD1089" s="56"/>
      <c r="CE1089" s="56"/>
      <c r="CF1089" s="56"/>
      <c r="CG1089" s="56"/>
      <c r="CH1089" s="56"/>
      <c r="CI1089" s="56"/>
      <c r="CJ1089" s="56"/>
      <c r="CK1089" s="56"/>
      <c r="CL1089" s="56"/>
      <c r="CM1089" s="56"/>
      <c r="CN1089" s="56"/>
      <c r="CO1089" s="56"/>
      <c r="CP1089" s="56"/>
      <c r="CQ1089" s="56"/>
      <c r="CR1089" s="56"/>
      <c r="CS1089" s="56"/>
      <c r="CT1089" s="56"/>
      <c r="CU1089" s="56"/>
      <c r="CV1089" s="56"/>
      <c r="CW1089" s="56"/>
      <c r="CX1089" s="56"/>
      <c r="CY1089" s="56"/>
      <c r="CZ1089" s="56"/>
      <c r="DA1089" s="56"/>
      <c r="DB1089" s="56"/>
      <c r="DC1089" s="56"/>
      <c r="DD1089" s="56"/>
      <c r="DE1089" s="56"/>
      <c r="DF1089" s="56"/>
      <c r="DG1089" s="56"/>
      <c r="DH1089" s="56"/>
      <c r="DI1089" s="56"/>
      <c r="DJ1089" s="56"/>
      <c r="DK1089" s="56"/>
      <c r="DL1089" s="56"/>
      <c r="DM1089" s="56"/>
      <c r="DN1089" s="56"/>
      <c r="DO1089" s="56"/>
      <c r="DP1089" s="56"/>
      <c r="DQ1089" s="56"/>
      <c r="DR1089" s="56"/>
      <c r="DS1089" s="56"/>
      <c r="DT1089" s="56"/>
      <c r="DU1089" s="56"/>
      <c r="DV1089" s="56"/>
      <c r="DW1089" s="56"/>
      <c r="DX1089" s="56"/>
      <c r="DY1089" s="56"/>
      <c r="DZ1089" s="56"/>
      <c r="EA1089" s="56"/>
      <c r="EB1089" s="56"/>
      <c r="EC1089" s="56"/>
      <c r="ED1089" s="56"/>
      <c r="EE1089" s="56"/>
      <c r="EF1089" s="56"/>
      <c r="EG1089" s="56"/>
      <c r="EH1089" s="56"/>
      <c r="EI1089" s="56"/>
      <c r="EJ1089" s="56"/>
      <c r="EK1089" s="56"/>
      <c r="EL1089" s="56"/>
      <c r="EM1089" s="56"/>
      <c r="EN1089" s="56"/>
      <c r="EO1089" s="56"/>
      <c r="EP1089" s="56"/>
      <c r="EQ1089" s="56"/>
      <c r="ER1089" s="56"/>
      <c r="ES1089" s="56"/>
      <c r="ET1089" s="56"/>
      <c r="EU1089" s="56"/>
      <c r="EV1089" s="56"/>
      <c r="EW1089" s="56"/>
      <c r="EX1089" s="56"/>
      <c r="EY1089" s="56"/>
      <c r="EZ1089" s="56"/>
      <c r="FA1089" s="56"/>
      <c r="FB1089" s="56"/>
      <c r="FC1089" s="56"/>
      <c r="FD1089" s="56"/>
      <c r="FE1089" s="56"/>
      <c r="FF1089" s="56"/>
      <c r="FG1089" s="56"/>
      <c r="FH1089" s="56"/>
      <c r="FI1089" s="56"/>
      <c r="FJ1089" s="56"/>
      <c r="FK1089" s="56"/>
      <c r="FL1089" s="56"/>
      <c r="FM1089" s="56"/>
      <c r="FN1089" s="56"/>
      <c r="FO1089" s="56"/>
      <c r="FP1089" s="56"/>
      <c r="FQ1089" s="56"/>
      <c r="FR1089" s="56"/>
      <c r="FS1089" s="56"/>
      <c r="FT1089" s="56"/>
      <c r="FU1089" s="56"/>
      <c r="FV1089" s="56"/>
      <c r="FW1089" s="56"/>
      <c r="FX1089" s="56"/>
      <c r="FY1089" s="56"/>
      <c r="FZ1089" s="56"/>
      <c r="GA1089" s="56"/>
      <c r="GB1089" s="56"/>
      <c r="GC1089" s="56"/>
      <c r="GD1089" s="56"/>
      <c r="GE1089" s="56"/>
      <c r="GF1089" s="56"/>
      <c r="GG1089" s="56"/>
      <c r="GH1089" s="56"/>
      <c r="GI1089" s="56"/>
      <c r="GJ1089" s="56"/>
      <c r="GK1089" s="56"/>
      <c r="GL1089" s="56"/>
      <c r="GM1089" s="56"/>
      <c r="GN1089" s="56"/>
      <c r="GO1089" s="56"/>
      <c r="GP1089" s="56"/>
      <c r="GQ1089" s="56"/>
      <c r="GR1089" s="56"/>
      <c r="GS1089" s="56"/>
      <c r="GT1089" s="56"/>
      <c r="GU1089" s="56"/>
      <c r="GV1089" s="56"/>
      <c r="GW1089" s="56"/>
      <c r="GX1089" s="56"/>
      <c r="GY1089" s="56"/>
      <c r="GZ1089" s="56"/>
      <c r="HA1089" s="56"/>
      <c r="HB1089" s="56"/>
      <c r="HC1089" s="56"/>
      <c r="HD1089" s="56"/>
      <c r="HE1089" s="56"/>
      <c r="HF1089" s="56"/>
      <c r="HG1089" s="56"/>
      <c r="HH1089" s="56"/>
      <c r="HI1089" s="56"/>
      <c r="HJ1089" s="56"/>
      <c r="HK1089" s="56"/>
      <c r="HL1089" s="56"/>
      <c r="HM1089" s="56"/>
      <c r="HN1089" s="56"/>
      <c r="HO1089" s="56"/>
      <c r="HP1089" s="56"/>
      <c r="HQ1089" s="56"/>
      <c r="HR1089" s="56"/>
      <c r="HS1089" s="56"/>
      <c r="HT1089" s="56"/>
      <c r="HU1089" s="56"/>
      <c r="HV1089" s="56"/>
      <c r="HW1089" s="56"/>
      <c r="HX1089" s="56"/>
      <c r="HY1089" s="56"/>
      <c r="HZ1089" s="56"/>
      <c r="IA1089" s="56"/>
      <c r="IB1089" s="56"/>
      <c r="IC1089" s="56"/>
      <c r="ID1089" s="56"/>
      <c r="IE1089" s="56"/>
      <c r="IF1089" s="56"/>
      <c r="IG1089" s="56"/>
      <c r="IH1089" s="56"/>
      <c r="II1089" s="56"/>
    </row>
    <row r="1090" spans="3:243" x14ac:dyDescent="0.25">
      <c r="C1090" s="56"/>
      <c r="D1090" s="56"/>
      <c r="E1090" s="56"/>
      <c r="F1090" s="354"/>
      <c r="G1090" s="354"/>
      <c r="H1090" s="56"/>
      <c r="I1090" s="56"/>
      <c r="J1090" s="56"/>
      <c r="K1090" s="56"/>
      <c r="L1090" s="56"/>
      <c r="M1090" s="598"/>
      <c r="N1090" s="56"/>
      <c r="O1090" s="56"/>
      <c r="AW1090" s="56"/>
      <c r="AX1090" s="56"/>
      <c r="AY1090" s="56"/>
      <c r="AZ1090" s="56"/>
      <c r="BA1090" s="56"/>
      <c r="BB1090" s="56"/>
      <c r="BC1090" s="56"/>
      <c r="BD1090" s="56"/>
      <c r="BE1090" s="56"/>
      <c r="BF1090" s="56"/>
      <c r="BG1090" s="56"/>
      <c r="BH1090" s="56"/>
      <c r="BI1090" s="56"/>
      <c r="BJ1090" s="56"/>
      <c r="BK1090" s="56"/>
      <c r="BL1090" s="56"/>
      <c r="BM1090" s="56"/>
      <c r="BN1090" s="56"/>
      <c r="BO1090" s="56"/>
      <c r="BP1090" s="56"/>
      <c r="BQ1090" s="56"/>
      <c r="BR1090" s="56"/>
      <c r="BS1090" s="56"/>
      <c r="BT1090" s="56"/>
      <c r="BU1090" s="56"/>
      <c r="BV1090" s="56"/>
      <c r="BW1090" s="56"/>
      <c r="BX1090" s="56"/>
      <c r="BY1090" s="56"/>
      <c r="BZ1090" s="56"/>
      <c r="CA1090" s="56"/>
      <c r="CB1090" s="56"/>
      <c r="CC1090" s="56"/>
      <c r="CD1090" s="56"/>
      <c r="CE1090" s="56"/>
      <c r="CF1090" s="56"/>
      <c r="CG1090" s="56"/>
      <c r="CH1090" s="56"/>
      <c r="CI1090" s="56"/>
      <c r="CJ1090" s="56"/>
      <c r="CK1090" s="56"/>
      <c r="CL1090" s="56"/>
      <c r="CM1090" s="56"/>
      <c r="CN1090" s="56"/>
      <c r="CO1090" s="56"/>
      <c r="CP1090" s="56"/>
      <c r="CQ1090" s="56"/>
      <c r="CR1090" s="56"/>
      <c r="CS1090" s="56"/>
      <c r="CT1090" s="56"/>
      <c r="CU1090" s="56"/>
      <c r="CV1090" s="56"/>
      <c r="CW1090" s="56"/>
      <c r="CX1090" s="56"/>
      <c r="CY1090" s="56"/>
      <c r="CZ1090" s="56"/>
      <c r="DA1090" s="56"/>
      <c r="DB1090" s="56"/>
      <c r="DC1090" s="56"/>
      <c r="DD1090" s="56"/>
      <c r="DE1090" s="56"/>
      <c r="DF1090" s="56"/>
      <c r="DG1090" s="56"/>
      <c r="DH1090" s="56"/>
      <c r="DI1090" s="56"/>
      <c r="DJ1090" s="56"/>
      <c r="DK1090" s="56"/>
      <c r="DL1090" s="56"/>
      <c r="DM1090" s="56"/>
      <c r="DN1090" s="56"/>
      <c r="DO1090" s="56"/>
      <c r="DP1090" s="56"/>
      <c r="DQ1090" s="56"/>
      <c r="DR1090" s="56"/>
      <c r="DS1090" s="56"/>
      <c r="DT1090" s="56"/>
      <c r="DU1090" s="56"/>
      <c r="DV1090" s="56"/>
      <c r="DW1090" s="56"/>
      <c r="DX1090" s="56"/>
      <c r="DY1090" s="56"/>
      <c r="DZ1090" s="56"/>
      <c r="EA1090" s="56"/>
      <c r="EB1090" s="56"/>
      <c r="EC1090" s="56"/>
      <c r="ED1090" s="56"/>
      <c r="EE1090" s="56"/>
      <c r="EF1090" s="56"/>
      <c r="EG1090" s="56"/>
      <c r="EH1090" s="56"/>
      <c r="EI1090" s="56"/>
      <c r="EJ1090" s="56"/>
      <c r="EK1090" s="56"/>
      <c r="EL1090" s="56"/>
      <c r="EM1090" s="56"/>
      <c r="EN1090" s="56"/>
      <c r="EO1090" s="56"/>
      <c r="EP1090" s="56"/>
      <c r="EQ1090" s="56"/>
      <c r="ER1090" s="56"/>
      <c r="ES1090" s="56"/>
      <c r="ET1090" s="56"/>
      <c r="EU1090" s="56"/>
      <c r="EV1090" s="56"/>
      <c r="EW1090" s="56"/>
      <c r="EX1090" s="56"/>
      <c r="EY1090" s="56"/>
      <c r="EZ1090" s="56"/>
      <c r="FA1090" s="56"/>
      <c r="FB1090" s="56"/>
      <c r="FC1090" s="56"/>
      <c r="FD1090" s="56"/>
      <c r="FE1090" s="56"/>
      <c r="FF1090" s="56"/>
      <c r="FG1090" s="56"/>
      <c r="FH1090" s="56"/>
      <c r="FI1090" s="56"/>
      <c r="FJ1090" s="56"/>
      <c r="FK1090" s="56"/>
      <c r="FL1090" s="56"/>
      <c r="FM1090" s="56"/>
      <c r="FN1090" s="56"/>
      <c r="FO1090" s="56"/>
      <c r="FP1090" s="56"/>
      <c r="FQ1090" s="56"/>
      <c r="FR1090" s="56"/>
      <c r="FS1090" s="56"/>
      <c r="FT1090" s="56"/>
      <c r="FU1090" s="56"/>
      <c r="FV1090" s="56"/>
      <c r="FW1090" s="56"/>
      <c r="FX1090" s="56"/>
      <c r="FY1090" s="56"/>
      <c r="FZ1090" s="56"/>
      <c r="GA1090" s="56"/>
      <c r="GB1090" s="56"/>
      <c r="GC1090" s="56"/>
      <c r="GD1090" s="56"/>
      <c r="GE1090" s="56"/>
      <c r="GF1090" s="56"/>
      <c r="GG1090" s="56"/>
      <c r="GH1090" s="56"/>
      <c r="GI1090" s="56"/>
      <c r="GJ1090" s="56"/>
      <c r="GK1090" s="56"/>
      <c r="GL1090" s="56"/>
      <c r="GM1090" s="56"/>
      <c r="GN1090" s="56"/>
      <c r="GO1090" s="56"/>
      <c r="GP1090" s="56"/>
      <c r="GQ1090" s="56"/>
      <c r="GR1090" s="56"/>
      <c r="GS1090" s="56"/>
      <c r="GT1090" s="56"/>
      <c r="GU1090" s="56"/>
      <c r="GV1090" s="56"/>
      <c r="GW1090" s="56"/>
      <c r="GX1090" s="56"/>
      <c r="GY1090" s="56"/>
      <c r="GZ1090" s="56"/>
      <c r="HA1090" s="56"/>
      <c r="HB1090" s="56"/>
      <c r="HC1090" s="56"/>
      <c r="HD1090" s="56"/>
      <c r="HE1090" s="56"/>
      <c r="HF1090" s="56"/>
      <c r="HG1090" s="56"/>
      <c r="HH1090" s="56"/>
      <c r="HI1090" s="56"/>
      <c r="HJ1090" s="56"/>
      <c r="HK1090" s="56"/>
      <c r="HL1090" s="56"/>
      <c r="HM1090" s="56"/>
      <c r="HN1090" s="56"/>
      <c r="HO1090" s="56"/>
      <c r="HP1090" s="56"/>
      <c r="HQ1090" s="56"/>
      <c r="HR1090" s="56"/>
      <c r="HS1090" s="56"/>
      <c r="HT1090" s="56"/>
      <c r="HU1090" s="56"/>
      <c r="HV1090" s="56"/>
      <c r="HW1090" s="56"/>
      <c r="HX1090" s="56"/>
      <c r="HY1090" s="56"/>
      <c r="HZ1090" s="56"/>
      <c r="IA1090" s="56"/>
      <c r="IB1090" s="56"/>
      <c r="IC1090" s="56"/>
      <c r="ID1090" s="56"/>
      <c r="IE1090" s="56"/>
      <c r="IF1090" s="56"/>
      <c r="IG1090" s="56"/>
      <c r="IH1090" s="56"/>
      <c r="II1090" s="56"/>
    </row>
    <row r="1091" spans="3:243" x14ac:dyDescent="0.25">
      <c r="C1091" s="56"/>
      <c r="D1091" s="56"/>
      <c r="E1091" s="56"/>
      <c r="F1091" s="354"/>
      <c r="G1091" s="354"/>
      <c r="H1091" s="56"/>
      <c r="I1091" s="56"/>
      <c r="J1091" s="56"/>
      <c r="K1091" s="56"/>
      <c r="L1091" s="56"/>
      <c r="M1091" s="598"/>
      <c r="N1091" s="56"/>
      <c r="O1091" s="56"/>
      <c r="AW1091" s="56"/>
      <c r="AX1091" s="56"/>
      <c r="AY1091" s="56"/>
      <c r="AZ1091" s="56"/>
      <c r="BA1091" s="56"/>
      <c r="BB1091" s="56"/>
      <c r="BC1091" s="56"/>
      <c r="BD1091" s="56"/>
      <c r="BE1091" s="56"/>
      <c r="BF1091" s="56"/>
      <c r="BG1091" s="56"/>
      <c r="BH1091" s="56"/>
      <c r="BI1091" s="56"/>
      <c r="BJ1091" s="56"/>
      <c r="BK1091" s="56"/>
      <c r="BL1091" s="56"/>
      <c r="BM1091" s="56"/>
      <c r="BN1091" s="56"/>
      <c r="BO1091" s="56"/>
      <c r="BP1091" s="56"/>
      <c r="BQ1091" s="56"/>
      <c r="BR1091" s="56"/>
      <c r="BS1091" s="56"/>
      <c r="BT1091" s="56"/>
      <c r="BU1091" s="56"/>
      <c r="BV1091" s="56"/>
      <c r="BW1091" s="56"/>
      <c r="BX1091" s="56"/>
      <c r="BY1091" s="56"/>
      <c r="BZ1091" s="56"/>
      <c r="CA1091" s="56"/>
      <c r="CB1091" s="56"/>
      <c r="CC1091" s="56"/>
      <c r="CD1091" s="56"/>
      <c r="CE1091" s="56"/>
      <c r="CF1091" s="56"/>
      <c r="CG1091" s="56"/>
      <c r="CH1091" s="56"/>
      <c r="CI1091" s="56"/>
      <c r="CJ1091" s="56"/>
      <c r="CK1091" s="56"/>
      <c r="CL1091" s="56"/>
      <c r="CM1091" s="56"/>
      <c r="CN1091" s="56"/>
      <c r="CO1091" s="56"/>
      <c r="CP1091" s="56"/>
      <c r="CQ1091" s="56"/>
      <c r="CR1091" s="56"/>
      <c r="CS1091" s="56"/>
      <c r="CT1091" s="56"/>
      <c r="CU1091" s="56"/>
      <c r="CV1091" s="56"/>
      <c r="CW1091" s="56"/>
      <c r="CX1091" s="56"/>
      <c r="CY1091" s="56"/>
      <c r="CZ1091" s="56"/>
      <c r="DA1091" s="56"/>
      <c r="DB1091" s="56"/>
      <c r="DC1091" s="56"/>
      <c r="DD1091" s="56"/>
      <c r="DE1091" s="56"/>
      <c r="DF1091" s="56"/>
      <c r="DG1091" s="56"/>
      <c r="DH1091" s="56"/>
      <c r="DI1091" s="56"/>
      <c r="DJ1091" s="56"/>
      <c r="DK1091" s="56"/>
      <c r="DL1091" s="56"/>
      <c r="DM1091" s="56"/>
      <c r="DN1091" s="56"/>
      <c r="DO1091" s="56"/>
      <c r="DP1091" s="56"/>
      <c r="DQ1091" s="56"/>
      <c r="DR1091" s="56"/>
      <c r="DS1091" s="56"/>
      <c r="DT1091" s="56"/>
      <c r="DU1091" s="56"/>
      <c r="DV1091" s="56"/>
      <c r="DW1091" s="56"/>
      <c r="DX1091" s="56"/>
      <c r="DY1091" s="56"/>
      <c r="DZ1091" s="56"/>
      <c r="EA1091" s="56"/>
      <c r="EB1091" s="56"/>
      <c r="EC1091" s="56"/>
      <c r="ED1091" s="56"/>
      <c r="EE1091" s="56"/>
      <c r="EF1091" s="56"/>
      <c r="EG1091" s="56"/>
      <c r="EH1091" s="56"/>
      <c r="EI1091" s="56"/>
      <c r="EJ1091" s="56"/>
      <c r="EK1091" s="56"/>
      <c r="EL1091" s="56"/>
      <c r="EM1091" s="56"/>
      <c r="EN1091" s="56"/>
      <c r="EO1091" s="56"/>
      <c r="EP1091" s="56"/>
      <c r="EQ1091" s="56"/>
      <c r="ER1091" s="56"/>
      <c r="ES1091" s="56"/>
      <c r="ET1091" s="56"/>
      <c r="EU1091" s="56"/>
      <c r="EV1091" s="56"/>
      <c r="EW1091" s="56"/>
      <c r="EX1091" s="56"/>
      <c r="EY1091" s="56"/>
      <c r="EZ1091" s="56"/>
      <c r="FA1091" s="56"/>
      <c r="FB1091" s="56"/>
      <c r="FC1091" s="56"/>
      <c r="FD1091" s="56"/>
      <c r="FE1091" s="56"/>
      <c r="FF1091" s="56"/>
      <c r="FG1091" s="56"/>
      <c r="FH1091" s="56"/>
      <c r="FI1091" s="56"/>
      <c r="FJ1091" s="56"/>
      <c r="FK1091" s="56"/>
      <c r="FL1091" s="56"/>
      <c r="FM1091" s="56"/>
      <c r="FN1091" s="56"/>
      <c r="FO1091" s="56"/>
      <c r="FP1091" s="56"/>
      <c r="FQ1091" s="56"/>
      <c r="FR1091" s="56"/>
      <c r="FS1091" s="56"/>
      <c r="FT1091" s="56"/>
      <c r="FU1091" s="56"/>
      <c r="FV1091" s="56"/>
      <c r="FW1091" s="56"/>
      <c r="FX1091" s="56"/>
      <c r="FY1091" s="56"/>
      <c r="FZ1091" s="56"/>
      <c r="GA1091" s="56"/>
      <c r="GB1091" s="56"/>
      <c r="GC1091" s="56"/>
      <c r="GD1091" s="56"/>
      <c r="GE1091" s="56"/>
      <c r="GF1091" s="56"/>
      <c r="GG1091" s="56"/>
      <c r="GH1091" s="56"/>
      <c r="GI1091" s="56"/>
      <c r="GJ1091" s="56"/>
      <c r="GK1091" s="56"/>
      <c r="GL1091" s="56"/>
      <c r="GM1091" s="56"/>
      <c r="GN1091" s="56"/>
      <c r="GO1091" s="56"/>
      <c r="GP1091" s="56"/>
      <c r="GQ1091" s="56"/>
      <c r="GR1091" s="56"/>
      <c r="GS1091" s="56"/>
      <c r="GT1091" s="56"/>
      <c r="GU1091" s="56"/>
      <c r="GV1091" s="56"/>
      <c r="GW1091" s="56"/>
      <c r="GX1091" s="56"/>
      <c r="GY1091" s="56"/>
      <c r="GZ1091" s="56"/>
      <c r="HA1091" s="56"/>
      <c r="HB1091" s="56"/>
      <c r="HC1091" s="56"/>
      <c r="HD1091" s="56"/>
      <c r="HE1091" s="56"/>
      <c r="HF1091" s="56"/>
      <c r="HG1091" s="56"/>
      <c r="HH1091" s="56"/>
      <c r="HI1091" s="56"/>
      <c r="HJ1091" s="56"/>
      <c r="HK1091" s="56"/>
      <c r="HL1091" s="56"/>
      <c r="HM1091" s="56"/>
      <c r="HN1091" s="56"/>
      <c r="HO1091" s="56"/>
      <c r="HP1091" s="56"/>
      <c r="HQ1091" s="56"/>
      <c r="HR1091" s="56"/>
      <c r="HS1091" s="56"/>
      <c r="HT1091" s="56"/>
      <c r="HU1091" s="56"/>
      <c r="HV1091" s="56"/>
      <c r="HW1091" s="56"/>
      <c r="HX1091" s="56"/>
      <c r="HY1091" s="56"/>
      <c r="HZ1091" s="56"/>
      <c r="IA1091" s="56"/>
      <c r="IB1091" s="56"/>
      <c r="IC1091" s="56"/>
      <c r="ID1091" s="56"/>
      <c r="IE1091" s="56"/>
      <c r="IF1091" s="56"/>
      <c r="IG1091" s="56"/>
      <c r="IH1091" s="56"/>
      <c r="II1091" s="56"/>
    </row>
    <row r="1092" spans="3:243" x14ac:dyDescent="0.25">
      <c r="C1092" s="56"/>
      <c r="D1092" s="56"/>
      <c r="E1092" s="56"/>
      <c r="F1092" s="354"/>
      <c r="G1092" s="354"/>
      <c r="H1092" s="56"/>
      <c r="I1092" s="56"/>
      <c r="J1092" s="56"/>
      <c r="K1092" s="56"/>
      <c r="L1092" s="56"/>
      <c r="M1092" s="598"/>
      <c r="N1092" s="56"/>
      <c r="O1092" s="56"/>
    </row>
    <row r="1093" spans="3:243" x14ac:dyDescent="0.25">
      <c r="C1093" s="56"/>
      <c r="D1093" s="56"/>
      <c r="E1093" s="56"/>
      <c r="F1093" s="354"/>
      <c r="G1093" s="354"/>
      <c r="H1093" s="56"/>
      <c r="I1093" s="56"/>
      <c r="J1093" s="56"/>
      <c r="K1093" s="56"/>
      <c r="L1093" s="56"/>
      <c r="M1093" s="598"/>
      <c r="N1093" s="56"/>
      <c r="O1093" s="56"/>
    </row>
    <row r="1094" spans="3:243" x14ac:dyDescent="0.25">
      <c r="C1094" s="56"/>
      <c r="D1094" s="56"/>
      <c r="E1094" s="56"/>
      <c r="F1094" s="354"/>
      <c r="G1094" s="354"/>
      <c r="H1094" s="56"/>
      <c r="I1094" s="56"/>
      <c r="J1094" s="56"/>
      <c r="K1094" s="56"/>
      <c r="L1094" s="56"/>
      <c r="M1094" s="598"/>
      <c r="N1094" s="56"/>
      <c r="O1094" s="56"/>
    </row>
    <row r="1095" spans="3:243" x14ac:dyDescent="0.25">
      <c r="D1095" s="56"/>
      <c r="E1095" s="56"/>
      <c r="F1095" s="354"/>
      <c r="G1095" s="354"/>
      <c r="H1095" s="56"/>
      <c r="I1095" s="56"/>
      <c r="J1095" s="56"/>
      <c r="K1095" s="56"/>
      <c r="L1095" s="56"/>
      <c r="M1095" s="598"/>
      <c r="N1095" s="56"/>
      <c r="O1095" s="56"/>
    </row>
    <row r="1096" spans="3:243" x14ac:dyDescent="0.25">
      <c r="D1096" s="56"/>
      <c r="E1096" s="56"/>
      <c r="F1096" s="354"/>
      <c r="G1096" s="354"/>
      <c r="H1096" s="56"/>
      <c r="I1096" s="56"/>
      <c r="J1096" s="56"/>
      <c r="K1096" s="56"/>
      <c r="L1096" s="56"/>
      <c r="M1096" s="598"/>
      <c r="N1096" s="56"/>
      <c r="O1096" s="56"/>
    </row>
    <row r="1097" spans="3:243" x14ac:dyDescent="0.25">
      <c r="D1097" s="56"/>
      <c r="E1097" s="56"/>
      <c r="F1097" s="354"/>
      <c r="G1097" s="354"/>
      <c r="H1097" s="56"/>
      <c r="I1097" s="56"/>
      <c r="J1097" s="56"/>
      <c r="K1097" s="56"/>
      <c r="L1097" s="56"/>
      <c r="M1097" s="598"/>
      <c r="N1097" s="56"/>
      <c r="O1097" s="56"/>
    </row>
  </sheetData>
  <mergeCells count="3">
    <mergeCell ref="B4:J4"/>
    <mergeCell ref="B6:J6"/>
    <mergeCell ref="O13:P14"/>
  </mergeCells>
  <phoneticPr fontId="8" type="noConversion"/>
  <dataValidations count="1">
    <dataValidation type="list" allowBlank="1" showInputMessage="1" showErrorMessage="1" sqref="C42 C44">
      <formula1>Rotation</formula1>
    </dataValidation>
  </dataValidations>
  <hyperlinks>
    <hyperlink ref="B25" location="B4_TL" display="B4_TL"/>
    <hyperlink ref="B19" location="B1_TL" display="B1_TL"/>
    <hyperlink ref="B21" location="B2_TL" display="B2_TL"/>
  </hyperlinks>
  <printOptions horizontalCentered="1" verticalCentered="1"/>
  <pageMargins left="0.7" right="0.7" top="0.65" bottom="0.75" header="0.3" footer="0.3"/>
  <pageSetup scale="57" orientation="landscape" r:id="rId1"/>
  <headerFooter alignWithMargins="0">
    <oddFooter>&amp;L&amp;A&amp;C&amp;F&amp;R&amp;D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3300"/>
    <pageSetUpPr autoPageBreaks="0"/>
  </sheetPr>
  <dimension ref="A2:J95"/>
  <sheetViews>
    <sheetView showGridLines="0" topLeftCell="A4" zoomScale="90" zoomScaleNormal="90" zoomScaleSheetLayoutView="100" workbookViewId="0"/>
  </sheetViews>
  <sheetFormatPr defaultColWidth="11.44140625" defaultRowHeight="13.2" x14ac:dyDescent="0.25"/>
  <cols>
    <col min="1" max="1" width="3.109375" style="56" customWidth="1"/>
    <col min="2" max="2" width="32.5546875" style="56" customWidth="1"/>
    <col min="3" max="3" width="21.109375" style="354" customWidth="1"/>
    <col min="4" max="4" width="10.6640625" style="463" customWidth="1"/>
    <col min="5" max="5" width="14.6640625" style="56" customWidth="1"/>
    <col min="6" max="16384" width="11.44140625" style="56"/>
  </cols>
  <sheetData>
    <row r="2" spans="2:10" ht="18" customHeight="1" x14ac:dyDescent="0.25">
      <c r="B2" s="254" t="s">
        <v>261</v>
      </c>
      <c r="C2" s="351"/>
      <c r="D2" s="351"/>
      <c r="E2" s="350"/>
      <c r="F2" s="352"/>
      <c r="G2" s="350"/>
      <c r="H2" s="351"/>
      <c r="I2" s="350"/>
      <c r="J2" s="353"/>
    </row>
    <row r="3" spans="2:10" x14ac:dyDescent="0.25">
      <c r="B3" s="121" t="s">
        <v>239</v>
      </c>
      <c r="D3" s="56"/>
    </row>
    <row r="4" spans="2:10" x14ac:dyDescent="0.25">
      <c r="B4" s="621" t="s">
        <v>262</v>
      </c>
      <c r="C4" s="621"/>
      <c r="D4" s="621"/>
      <c r="E4" s="621"/>
      <c r="F4" s="621"/>
      <c r="G4" s="621"/>
      <c r="H4" s="621"/>
      <c r="I4" s="621"/>
      <c r="J4" s="621"/>
    </row>
    <row r="5" spans="2:10" x14ac:dyDescent="0.25">
      <c r="B5" s="123" t="s">
        <v>263</v>
      </c>
      <c r="C5" s="279"/>
      <c r="D5" s="123"/>
      <c r="E5" s="123"/>
      <c r="F5" s="123"/>
      <c r="G5" s="123"/>
      <c r="H5" s="123"/>
      <c r="I5" s="123"/>
      <c r="J5" s="123"/>
    </row>
    <row r="6" spans="2:10" x14ac:dyDescent="0.25">
      <c r="B6" s="622" t="s">
        <v>307</v>
      </c>
      <c r="C6" s="622"/>
      <c r="D6" s="622"/>
      <c r="E6" s="622"/>
      <c r="F6" s="622"/>
      <c r="G6" s="622"/>
      <c r="H6" s="622"/>
      <c r="I6" s="622"/>
      <c r="J6" s="622"/>
    </row>
    <row r="7" spans="2:10" ht="18" customHeight="1" x14ac:dyDescent="0.25"/>
    <row r="8" spans="2:10" ht="27.75" customHeight="1" x14ac:dyDescent="0.25">
      <c r="B8" s="625" t="s">
        <v>325</v>
      </c>
      <c r="C8" s="625"/>
      <c r="D8" s="625"/>
      <c r="E8" s="626"/>
    </row>
    <row r="9" spans="2:10" ht="15" customHeight="1" x14ac:dyDescent="0.25">
      <c r="B9" s="464"/>
      <c r="C9" s="465"/>
      <c r="D9" s="466">
        <v>2013</v>
      </c>
      <c r="E9" s="467"/>
    </row>
    <row r="10" spans="2:10" ht="15" customHeight="1" x14ac:dyDescent="0.25">
      <c r="B10" s="468" t="s">
        <v>91</v>
      </c>
      <c r="C10" s="469" t="s">
        <v>42</v>
      </c>
      <c r="D10" s="469" t="s">
        <v>259</v>
      </c>
      <c r="E10" s="470"/>
    </row>
    <row r="11" spans="2:10" ht="15" customHeight="1" x14ac:dyDescent="0.25">
      <c r="B11" s="471" t="s">
        <v>56</v>
      </c>
      <c r="C11" s="472"/>
      <c r="D11" s="473"/>
      <c r="E11" s="474"/>
    </row>
    <row r="12" spans="2:10" ht="15" customHeight="1" x14ac:dyDescent="0.25">
      <c r="B12" s="475" t="s">
        <v>419</v>
      </c>
      <c r="C12" s="472" t="s">
        <v>106</v>
      </c>
      <c r="D12" s="115">
        <v>3.4</v>
      </c>
      <c r="E12" s="476"/>
      <c r="F12" s="558"/>
    </row>
    <row r="13" spans="2:10" ht="15" customHeight="1" x14ac:dyDescent="0.25">
      <c r="B13" s="475" t="s">
        <v>420</v>
      </c>
      <c r="C13" s="472" t="s">
        <v>106</v>
      </c>
      <c r="D13" s="115">
        <v>3.5</v>
      </c>
      <c r="E13" s="476"/>
    </row>
    <row r="14" spans="2:10" ht="15" customHeight="1" x14ac:dyDescent="0.25">
      <c r="B14" s="475"/>
      <c r="C14" s="472"/>
      <c r="D14" s="477"/>
      <c r="E14" s="474"/>
    </row>
    <row r="15" spans="2:10" ht="15" customHeight="1" x14ac:dyDescent="0.25">
      <c r="B15" s="471" t="s">
        <v>70</v>
      </c>
      <c r="C15" s="472"/>
      <c r="D15" s="477"/>
      <c r="E15" s="474"/>
    </row>
    <row r="16" spans="2:10" ht="15" customHeight="1" x14ac:dyDescent="0.25">
      <c r="B16" s="475" t="s">
        <v>214</v>
      </c>
      <c r="C16" s="472" t="s">
        <v>63</v>
      </c>
      <c r="D16" s="115">
        <v>0.24</v>
      </c>
      <c r="E16" s="478"/>
    </row>
    <row r="17" spans="2:5" ht="15" customHeight="1" x14ac:dyDescent="0.25">
      <c r="B17" s="475" t="s">
        <v>215</v>
      </c>
      <c r="C17" s="472" t="s">
        <v>63</v>
      </c>
      <c r="D17" s="115">
        <v>0.3</v>
      </c>
      <c r="E17" s="478"/>
    </row>
    <row r="18" spans="2:5" ht="15" customHeight="1" x14ac:dyDescent="0.25">
      <c r="B18" s="475" t="s">
        <v>203</v>
      </c>
      <c r="C18" s="472" t="s">
        <v>63</v>
      </c>
      <c r="D18" s="115">
        <v>3.25</v>
      </c>
      <c r="E18" s="478"/>
    </row>
    <row r="19" spans="2:5" ht="15" customHeight="1" x14ac:dyDescent="0.25">
      <c r="B19" s="475" t="s">
        <v>435</v>
      </c>
      <c r="C19" s="472" t="s">
        <v>63</v>
      </c>
      <c r="D19" s="115">
        <v>5.9</v>
      </c>
      <c r="E19" s="478"/>
    </row>
    <row r="20" spans="2:5" ht="15" customHeight="1" x14ac:dyDescent="0.25">
      <c r="B20" s="475"/>
      <c r="C20" s="472"/>
      <c r="D20" s="477"/>
      <c r="E20" s="478"/>
    </row>
    <row r="21" spans="2:5" ht="15" customHeight="1" x14ac:dyDescent="0.25">
      <c r="B21" s="471" t="s">
        <v>72</v>
      </c>
      <c r="C21" s="472"/>
      <c r="D21" s="477"/>
      <c r="E21" s="478"/>
    </row>
    <row r="22" spans="2:5" ht="15" customHeight="1" x14ac:dyDescent="0.25">
      <c r="B22" s="475" t="s">
        <v>233</v>
      </c>
      <c r="C22" s="472" t="s">
        <v>63</v>
      </c>
      <c r="D22" s="115">
        <v>0.77</v>
      </c>
      <c r="E22" s="476"/>
    </row>
    <row r="23" spans="2:5" ht="15" customHeight="1" x14ac:dyDescent="0.25">
      <c r="B23" s="475" t="s">
        <v>234</v>
      </c>
      <c r="C23" s="472" t="s">
        <v>63</v>
      </c>
      <c r="D23" s="115">
        <v>0.66</v>
      </c>
      <c r="E23" s="476"/>
    </row>
    <row r="24" spans="2:5" ht="15" customHeight="1" x14ac:dyDescent="0.25">
      <c r="B24" s="475" t="s">
        <v>235</v>
      </c>
      <c r="C24" s="472" t="s">
        <v>63</v>
      </c>
      <c r="D24" s="115">
        <v>0.56000000000000005</v>
      </c>
      <c r="E24" s="476"/>
    </row>
    <row r="25" spans="2:5" ht="15" customHeight="1" x14ac:dyDescent="0.25">
      <c r="B25" s="475" t="s">
        <v>236</v>
      </c>
      <c r="C25" s="472" t="s">
        <v>63</v>
      </c>
      <c r="D25" s="115">
        <v>0.36</v>
      </c>
      <c r="E25" s="476"/>
    </row>
    <row r="26" spans="2:5" ht="15" customHeight="1" x14ac:dyDescent="0.25">
      <c r="B26" s="475" t="s">
        <v>216</v>
      </c>
      <c r="C26" s="472" t="s">
        <v>63</v>
      </c>
      <c r="D26" s="115">
        <v>8.1999999999999993</v>
      </c>
      <c r="E26" s="476"/>
    </row>
    <row r="27" spans="2:5" ht="15" customHeight="1" x14ac:dyDescent="0.25">
      <c r="B27" s="475"/>
      <c r="C27" s="472"/>
      <c r="D27" s="477"/>
      <c r="E27" s="476"/>
    </row>
    <row r="28" spans="2:5" ht="15" customHeight="1" x14ac:dyDescent="0.25">
      <c r="B28" s="471" t="s">
        <v>33</v>
      </c>
      <c r="C28" s="472"/>
      <c r="D28" s="477"/>
      <c r="E28" s="478"/>
    </row>
    <row r="29" spans="2:5" ht="15" customHeight="1" x14ac:dyDescent="0.25">
      <c r="B29" s="475" t="s">
        <v>94</v>
      </c>
      <c r="C29" s="472" t="s">
        <v>63</v>
      </c>
      <c r="D29" s="115">
        <v>0.42</v>
      </c>
      <c r="E29" s="478"/>
    </row>
    <row r="30" spans="2:5" ht="15" customHeight="1" x14ac:dyDescent="0.25">
      <c r="B30" s="475" t="s">
        <v>112</v>
      </c>
      <c r="C30" s="472" t="s">
        <v>65</v>
      </c>
      <c r="D30" s="115">
        <f>ROUND(9.45/128,2)</f>
        <v>7.0000000000000007E-2</v>
      </c>
      <c r="E30" s="478"/>
    </row>
    <row r="31" spans="2:5" ht="15" customHeight="1" x14ac:dyDescent="0.25">
      <c r="B31" s="475" t="s">
        <v>0</v>
      </c>
      <c r="C31" s="472" t="s">
        <v>65</v>
      </c>
      <c r="D31" s="115">
        <f>ROUND(AVERAGE(10.5,14.65)/128,2)</f>
        <v>0.1</v>
      </c>
      <c r="E31" s="478"/>
    </row>
    <row r="32" spans="2:5" ht="15" customHeight="1" x14ac:dyDescent="0.25">
      <c r="B32" s="475" t="s">
        <v>50</v>
      </c>
      <c r="C32" s="472" t="s">
        <v>65</v>
      </c>
      <c r="D32" s="115">
        <f>ROUND(36/128,2)</f>
        <v>0.28000000000000003</v>
      </c>
      <c r="E32" s="478"/>
    </row>
    <row r="33" spans="2:5" ht="15" customHeight="1" x14ac:dyDescent="0.25">
      <c r="B33" s="475" t="s">
        <v>101</v>
      </c>
      <c r="C33" s="472" t="s">
        <v>65</v>
      </c>
      <c r="D33" s="115">
        <v>0.19</v>
      </c>
      <c r="E33" s="478"/>
    </row>
    <row r="34" spans="2:5" ht="15" customHeight="1" x14ac:dyDescent="0.25">
      <c r="B34" s="475"/>
      <c r="C34" s="472"/>
      <c r="D34" s="477"/>
      <c r="E34" s="478"/>
    </row>
    <row r="35" spans="2:5" ht="15" customHeight="1" x14ac:dyDescent="0.25">
      <c r="B35" s="471" t="s">
        <v>238</v>
      </c>
      <c r="C35" s="472"/>
      <c r="D35" s="477"/>
      <c r="E35" s="478"/>
    </row>
    <row r="36" spans="2:5" ht="15" customHeight="1" x14ac:dyDescent="0.25">
      <c r="B36" s="475" t="s">
        <v>71</v>
      </c>
      <c r="C36" s="472" t="s">
        <v>64</v>
      </c>
      <c r="D36" s="115">
        <v>8.6999999999999993</v>
      </c>
      <c r="E36" s="478"/>
    </row>
    <row r="37" spans="2:5" ht="15" customHeight="1" x14ac:dyDescent="0.25">
      <c r="B37" s="475" t="s">
        <v>48</v>
      </c>
      <c r="C37" s="472" t="s">
        <v>64</v>
      </c>
      <c r="D37" s="115">
        <v>1</v>
      </c>
      <c r="E37" s="478"/>
    </row>
    <row r="38" spans="2:5" ht="15" customHeight="1" x14ac:dyDescent="0.25">
      <c r="B38" s="475" t="s">
        <v>46</v>
      </c>
      <c r="C38" s="472" t="s">
        <v>64</v>
      </c>
      <c r="D38" s="115">
        <v>10</v>
      </c>
      <c r="E38" s="478"/>
    </row>
    <row r="39" spans="2:5" ht="15" customHeight="1" x14ac:dyDescent="0.25">
      <c r="B39" s="475" t="s">
        <v>47</v>
      </c>
      <c r="C39" s="472" t="s">
        <v>64</v>
      </c>
      <c r="D39" s="115">
        <v>2.5</v>
      </c>
      <c r="E39" s="478"/>
    </row>
    <row r="40" spans="2:5" ht="15" customHeight="1" x14ac:dyDescent="0.25">
      <c r="B40" s="475" t="s">
        <v>45</v>
      </c>
      <c r="C40" s="472" t="s">
        <v>64</v>
      </c>
      <c r="D40" s="115">
        <v>2</v>
      </c>
      <c r="E40" s="478"/>
    </row>
    <row r="41" spans="2:5" ht="15" customHeight="1" x14ac:dyDescent="0.25">
      <c r="B41" s="475"/>
      <c r="C41" s="472"/>
      <c r="D41" s="477"/>
      <c r="E41" s="478"/>
    </row>
    <row r="42" spans="2:5" s="89" customFormat="1" ht="15" customHeight="1" x14ac:dyDescent="0.25">
      <c r="B42" s="471" t="s">
        <v>317</v>
      </c>
      <c r="C42" s="472"/>
      <c r="D42" s="477"/>
      <c r="E42" s="478"/>
    </row>
    <row r="43" spans="2:5" s="89" customFormat="1" ht="15" customHeight="1" x14ac:dyDescent="0.25">
      <c r="B43" s="475" t="s">
        <v>218</v>
      </c>
      <c r="C43" s="472" t="s">
        <v>64</v>
      </c>
      <c r="D43" s="115">
        <v>13</v>
      </c>
      <c r="E43" s="478"/>
    </row>
    <row r="44" spans="2:5" s="89" customFormat="1" ht="15" customHeight="1" x14ac:dyDescent="0.25">
      <c r="B44" s="475" t="s">
        <v>219</v>
      </c>
      <c r="C44" s="472" t="s">
        <v>64</v>
      </c>
      <c r="D44" s="115">
        <v>13.75</v>
      </c>
      <c r="E44" s="478"/>
    </row>
    <row r="45" spans="2:5" s="89" customFormat="1" ht="15" customHeight="1" x14ac:dyDescent="0.25">
      <c r="B45" s="475" t="s">
        <v>203</v>
      </c>
      <c r="C45" s="472" t="s">
        <v>64</v>
      </c>
      <c r="D45" s="115">
        <v>19.5</v>
      </c>
      <c r="E45" s="478"/>
    </row>
    <row r="46" spans="2:5" s="89" customFormat="1" ht="15" customHeight="1" x14ac:dyDescent="0.25">
      <c r="B46" s="475"/>
      <c r="C46" s="472"/>
      <c r="D46" s="477"/>
      <c r="E46" s="478"/>
    </row>
    <row r="47" spans="2:5" ht="15" customHeight="1" x14ac:dyDescent="0.25">
      <c r="B47" s="471" t="s">
        <v>318</v>
      </c>
      <c r="C47" s="472"/>
      <c r="D47" s="477"/>
      <c r="E47" s="478"/>
    </row>
    <row r="48" spans="2:5" ht="15" customHeight="1" x14ac:dyDescent="0.25">
      <c r="B48" s="475" t="s">
        <v>127</v>
      </c>
      <c r="C48" s="472" t="s">
        <v>58</v>
      </c>
      <c r="D48" s="115">
        <v>20</v>
      </c>
      <c r="E48" s="478"/>
    </row>
    <row r="49" spans="2:5" s="89" customFormat="1" ht="15" customHeight="1" x14ac:dyDescent="0.25">
      <c r="B49" s="475" t="s">
        <v>126</v>
      </c>
      <c r="C49" s="472" t="s">
        <v>58</v>
      </c>
      <c r="D49" s="115">
        <v>17</v>
      </c>
      <c r="E49" s="478"/>
    </row>
    <row r="50" spans="2:5" s="89" customFormat="1" ht="15" customHeight="1" x14ac:dyDescent="0.25">
      <c r="B50" s="475"/>
      <c r="C50" s="472"/>
      <c r="D50" s="477"/>
      <c r="E50" s="478"/>
    </row>
    <row r="51" spans="2:5" ht="15" customHeight="1" x14ac:dyDescent="0.25">
      <c r="B51" s="471" t="s">
        <v>57</v>
      </c>
      <c r="C51" s="472"/>
      <c r="D51" s="477"/>
      <c r="E51" s="478"/>
    </row>
    <row r="52" spans="2:5" ht="15" customHeight="1" x14ac:dyDescent="0.25">
      <c r="B52" s="475" t="s">
        <v>130</v>
      </c>
      <c r="C52" s="472" t="s">
        <v>65</v>
      </c>
      <c r="D52" s="115">
        <f>ROUND(AVERAGE(88.75,126)/128,2)</f>
        <v>0.84</v>
      </c>
      <c r="E52" s="478"/>
    </row>
    <row r="53" spans="2:5" ht="15" customHeight="1" x14ac:dyDescent="0.25">
      <c r="B53" s="475" t="s">
        <v>124</v>
      </c>
      <c r="C53" s="472" t="s">
        <v>65</v>
      </c>
      <c r="D53" s="115">
        <f>ROUND(146/128,2)</f>
        <v>1.1399999999999999</v>
      </c>
      <c r="E53" s="478"/>
    </row>
    <row r="54" spans="2:5" ht="15" customHeight="1" x14ac:dyDescent="0.25">
      <c r="B54" s="475" t="s">
        <v>121</v>
      </c>
      <c r="C54" s="472" t="s">
        <v>100</v>
      </c>
      <c r="D54" s="115">
        <f>ROUND(63/8,2)</f>
        <v>7.88</v>
      </c>
      <c r="E54" s="478"/>
    </row>
    <row r="55" spans="2:5" ht="15" customHeight="1" x14ac:dyDescent="0.25">
      <c r="B55" s="475" t="s">
        <v>37</v>
      </c>
      <c r="C55" s="472" t="s">
        <v>65</v>
      </c>
      <c r="D55" s="115">
        <f>ROUND(34/128,2)</f>
        <v>0.27</v>
      </c>
      <c r="E55" s="478"/>
    </row>
    <row r="56" spans="2:5" ht="15" customHeight="1" x14ac:dyDescent="0.25">
      <c r="B56" s="475" t="s">
        <v>131</v>
      </c>
      <c r="C56" s="472" t="s">
        <v>65</v>
      </c>
      <c r="D56" s="115">
        <f>ROUND(AVERAGE(24.6,25.8)/128,2)</f>
        <v>0.2</v>
      </c>
      <c r="E56" s="478"/>
    </row>
    <row r="57" spans="2:5" ht="15" customHeight="1" x14ac:dyDescent="0.25">
      <c r="B57" s="475" t="s">
        <v>135</v>
      </c>
      <c r="C57" s="472" t="s">
        <v>65</v>
      </c>
      <c r="D57" s="115">
        <f>ROUND(AVERAGE(115,109)/128,2)</f>
        <v>0.88</v>
      </c>
      <c r="E57" s="478"/>
    </row>
    <row r="58" spans="2:5" ht="15" customHeight="1" x14ac:dyDescent="0.25">
      <c r="B58" s="475" t="s">
        <v>97</v>
      </c>
      <c r="C58" s="472" t="s">
        <v>65</v>
      </c>
      <c r="D58" s="115">
        <v>18.25</v>
      </c>
      <c r="E58" s="478"/>
    </row>
    <row r="59" spans="2:5" ht="15" customHeight="1" x14ac:dyDescent="0.25">
      <c r="B59" s="475" t="s">
        <v>96</v>
      </c>
      <c r="C59" s="472" t="s">
        <v>65</v>
      </c>
      <c r="D59" s="115">
        <f>ROUND(AVERAGE(3.7,4.1),2)</f>
        <v>3.9</v>
      </c>
      <c r="E59" s="478"/>
    </row>
    <row r="60" spans="2:5" ht="15" customHeight="1" x14ac:dyDescent="0.25">
      <c r="B60" s="475" t="s">
        <v>122</v>
      </c>
      <c r="C60" s="472" t="s">
        <v>100</v>
      </c>
      <c r="D60" s="115">
        <v>10.6275</v>
      </c>
      <c r="E60" s="478"/>
    </row>
    <row r="61" spans="2:5" ht="15" customHeight="1" x14ac:dyDescent="0.25">
      <c r="B61" s="475" t="s">
        <v>220</v>
      </c>
      <c r="C61" s="472" t="s">
        <v>65</v>
      </c>
      <c r="D61" s="115">
        <f>ROUND(74.8/16,2)</f>
        <v>4.68</v>
      </c>
      <c r="E61" s="478"/>
    </row>
    <row r="62" spans="2:5" ht="15" customHeight="1" x14ac:dyDescent="0.25">
      <c r="B62" s="475" t="s">
        <v>402</v>
      </c>
      <c r="C62" s="472" t="s">
        <v>65</v>
      </c>
      <c r="D62" s="115">
        <f>ROUND(AVERAGE(442,420)/128,2)</f>
        <v>3.37</v>
      </c>
      <c r="E62" s="478"/>
    </row>
    <row r="63" spans="2:5" ht="15" customHeight="1" x14ac:dyDescent="0.25">
      <c r="B63" s="475" t="s">
        <v>217</v>
      </c>
      <c r="C63" s="472" t="s">
        <v>65</v>
      </c>
      <c r="D63" s="115">
        <f>ROUND(AVERAGE(391,305)/128,2)</f>
        <v>2.72</v>
      </c>
      <c r="E63" s="478"/>
    </row>
    <row r="64" spans="2:5" ht="15" customHeight="1" x14ac:dyDescent="0.25">
      <c r="B64" s="475" t="s">
        <v>44</v>
      </c>
      <c r="C64" s="472" t="s">
        <v>65</v>
      </c>
      <c r="D64" s="115">
        <f>ROUND(AVERAGE(173,183)/128,2)</f>
        <v>1.39</v>
      </c>
      <c r="E64" s="478"/>
    </row>
    <row r="65" spans="2:5" ht="15" customHeight="1" x14ac:dyDescent="0.25">
      <c r="B65" s="475" t="s">
        <v>136</v>
      </c>
      <c r="C65" s="472" t="s">
        <v>65</v>
      </c>
      <c r="D65" s="115">
        <f>ROUND(264/128,2)</f>
        <v>2.06</v>
      </c>
      <c r="E65" s="478"/>
    </row>
    <row r="66" spans="2:5" ht="15" customHeight="1" x14ac:dyDescent="0.25">
      <c r="B66" s="475" t="s">
        <v>221</v>
      </c>
      <c r="C66" s="472" t="s">
        <v>65</v>
      </c>
      <c r="D66" s="115">
        <f>ROUND(AVERAGE(554,413)/128,2)</f>
        <v>3.78</v>
      </c>
      <c r="E66" s="478"/>
    </row>
    <row r="67" spans="2:5" ht="15" customHeight="1" x14ac:dyDescent="0.25">
      <c r="B67" s="475"/>
      <c r="C67" s="472"/>
      <c r="D67" s="477"/>
      <c r="E67" s="478"/>
    </row>
    <row r="68" spans="2:5" ht="15" customHeight="1" x14ac:dyDescent="0.25">
      <c r="B68" s="471" t="s">
        <v>40</v>
      </c>
      <c r="C68" s="472"/>
      <c r="D68" s="477"/>
      <c r="E68" s="478"/>
    </row>
    <row r="69" spans="2:5" ht="15" customHeight="1" x14ac:dyDescent="0.25">
      <c r="B69" s="475" t="s">
        <v>228</v>
      </c>
      <c r="C69" s="472" t="s">
        <v>100</v>
      </c>
      <c r="D69" s="115">
        <v>14.25</v>
      </c>
      <c r="E69" s="478"/>
    </row>
    <row r="70" spans="2:5" ht="15" customHeight="1" x14ac:dyDescent="0.25">
      <c r="B70" s="475"/>
      <c r="C70" s="472"/>
      <c r="D70" s="477"/>
      <c r="E70" s="478"/>
    </row>
    <row r="71" spans="2:5" ht="15" customHeight="1" x14ac:dyDescent="0.25">
      <c r="B71" s="471" t="s">
        <v>275</v>
      </c>
      <c r="C71" s="472"/>
      <c r="D71" s="477"/>
      <c r="E71" s="478"/>
    </row>
    <row r="72" spans="2:5" ht="15" customHeight="1" x14ac:dyDescent="0.25">
      <c r="B72" s="475" t="s">
        <v>279</v>
      </c>
      <c r="C72" s="482" t="s">
        <v>436</v>
      </c>
      <c r="D72" s="115">
        <v>0.02</v>
      </c>
      <c r="E72" s="478"/>
    </row>
    <row r="73" spans="2:5" ht="15" customHeight="1" x14ac:dyDescent="0.25">
      <c r="B73" s="475" t="s">
        <v>276</v>
      </c>
      <c r="C73" s="482" t="s">
        <v>436</v>
      </c>
      <c r="D73" s="115">
        <v>0.03</v>
      </c>
      <c r="E73" s="478"/>
    </row>
    <row r="74" spans="2:5" ht="15" customHeight="1" x14ac:dyDescent="0.25">
      <c r="B74" s="475"/>
      <c r="C74" s="472"/>
      <c r="D74" s="477"/>
      <c r="E74" s="478"/>
    </row>
    <row r="75" spans="2:5" s="89" customFormat="1" ht="15" customHeight="1" x14ac:dyDescent="0.25">
      <c r="B75" s="471" t="s">
        <v>120</v>
      </c>
      <c r="C75" s="472"/>
      <c r="D75" s="477"/>
      <c r="E75" s="478"/>
    </row>
    <row r="76" spans="2:5" s="89" customFormat="1" ht="15" customHeight="1" x14ac:dyDescent="0.25">
      <c r="B76" s="475" t="s">
        <v>319</v>
      </c>
      <c r="C76" s="472" t="s">
        <v>61</v>
      </c>
      <c r="D76" s="483">
        <v>2.5000000000000001E-2</v>
      </c>
      <c r="E76" s="478"/>
    </row>
    <row r="77" spans="2:5" s="89" customFormat="1" ht="15" customHeight="1" x14ac:dyDescent="0.25">
      <c r="B77" s="475"/>
      <c r="C77" s="472"/>
      <c r="D77" s="477"/>
      <c r="E77" s="478"/>
    </row>
    <row r="78" spans="2:5" s="89" customFormat="1" ht="15" customHeight="1" x14ac:dyDescent="0.25">
      <c r="B78" s="471" t="s">
        <v>128</v>
      </c>
      <c r="C78" s="472"/>
      <c r="D78" s="477"/>
      <c r="E78" s="478"/>
    </row>
    <row r="79" spans="2:5" s="89" customFormat="1" ht="15" customHeight="1" x14ac:dyDescent="0.25">
      <c r="B79" s="475" t="s">
        <v>320</v>
      </c>
      <c r="C79" s="472" t="s">
        <v>61</v>
      </c>
      <c r="D79" s="483">
        <v>0.05</v>
      </c>
      <c r="E79" s="478"/>
    </row>
    <row r="80" spans="2:5" s="89" customFormat="1" ht="15" customHeight="1" x14ac:dyDescent="0.25">
      <c r="B80" s="475"/>
      <c r="C80" s="472"/>
      <c r="D80" s="477"/>
      <c r="E80" s="478"/>
    </row>
    <row r="81" spans="1:7" ht="15" customHeight="1" x14ac:dyDescent="0.25">
      <c r="B81" s="471" t="s">
        <v>35</v>
      </c>
      <c r="C81" s="472"/>
      <c r="D81" s="477"/>
      <c r="E81" s="478"/>
    </row>
    <row r="82" spans="1:7" ht="15" customHeight="1" x14ac:dyDescent="0.25">
      <c r="B82" s="475" t="s">
        <v>34</v>
      </c>
      <c r="C82" s="472" t="s">
        <v>64</v>
      </c>
      <c r="D82" s="115">
        <v>0</v>
      </c>
      <c r="E82" s="478"/>
    </row>
    <row r="83" spans="1:7" ht="15" customHeight="1" x14ac:dyDescent="0.25">
      <c r="B83" s="475"/>
      <c r="C83" s="472"/>
      <c r="D83" s="477"/>
      <c r="E83" s="478"/>
    </row>
    <row r="84" spans="1:7" ht="15" customHeight="1" x14ac:dyDescent="0.25">
      <c r="B84" s="471" t="s">
        <v>59</v>
      </c>
      <c r="C84" s="472"/>
      <c r="D84" s="477"/>
      <c r="E84" s="478"/>
    </row>
    <row r="85" spans="1:7" ht="15" customHeight="1" x14ac:dyDescent="0.25">
      <c r="B85" s="475" t="s">
        <v>60</v>
      </c>
      <c r="C85" s="472" t="s">
        <v>61</v>
      </c>
      <c r="D85" s="483">
        <v>5.7500000000000002E-2</v>
      </c>
      <c r="E85" s="478"/>
    </row>
    <row r="86" spans="1:7" ht="15" customHeight="1" x14ac:dyDescent="0.25">
      <c r="B86" s="479" t="s">
        <v>237</v>
      </c>
      <c r="C86" s="480" t="s">
        <v>61</v>
      </c>
      <c r="D86" s="484">
        <v>0.06</v>
      </c>
      <c r="E86" s="481"/>
    </row>
    <row r="87" spans="1:7" s="89" customFormat="1" ht="15.6" x14ac:dyDescent="0.25">
      <c r="A87" s="191"/>
      <c r="B87" s="191" t="s">
        <v>321</v>
      </c>
      <c r="C87" s="351"/>
      <c r="D87" s="572"/>
      <c r="E87" s="191"/>
      <c r="F87" s="191"/>
      <c r="G87" s="191"/>
    </row>
    <row r="88" spans="1:7" ht="15.6" x14ac:dyDescent="0.25">
      <c r="A88" s="350"/>
      <c r="B88" s="191" t="s">
        <v>322</v>
      </c>
      <c r="C88" s="351"/>
      <c r="D88" s="572"/>
      <c r="E88" s="350"/>
      <c r="F88" s="350"/>
      <c r="G88" s="350"/>
    </row>
    <row r="89" spans="1:7" ht="15.6" x14ac:dyDescent="0.25">
      <c r="A89" s="350"/>
      <c r="B89" s="191" t="s">
        <v>323</v>
      </c>
      <c r="C89" s="351"/>
      <c r="D89" s="572"/>
      <c r="E89" s="350"/>
      <c r="F89" s="350"/>
      <c r="G89" s="350"/>
    </row>
    <row r="90" spans="1:7" ht="15.6" x14ac:dyDescent="0.25">
      <c r="A90" s="350"/>
      <c r="B90" s="191" t="s">
        <v>324</v>
      </c>
      <c r="C90" s="351"/>
      <c r="D90" s="572"/>
      <c r="E90" s="350"/>
      <c r="F90" s="350"/>
      <c r="G90" s="350"/>
    </row>
    <row r="91" spans="1:7" x14ac:dyDescent="0.25">
      <c r="A91" s="350"/>
      <c r="B91" s="191"/>
      <c r="C91" s="351"/>
      <c r="D91" s="572"/>
      <c r="E91" s="350"/>
      <c r="F91" s="350"/>
      <c r="G91" s="350"/>
    </row>
    <row r="92" spans="1:7" ht="27.75" customHeight="1" x14ac:dyDescent="0.25">
      <c r="A92" s="350"/>
      <c r="B92" s="627" t="s">
        <v>316</v>
      </c>
      <c r="C92" s="627"/>
      <c r="D92" s="627"/>
      <c r="E92" s="627"/>
      <c r="F92" s="350"/>
      <c r="G92" s="350"/>
    </row>
    <row r="93" spans="1:7" x14ac:dyDescent="0.25">
      <c r="A93" s="350"/>
      <c r="B93" s="573" t="s">
        <v>315</v>
      </c>
      <c r="C93" s="351"/>
      <c r="D93" s="572"/>
      <c r="E93" s="350"/>
      <c r="F93" s="350"/>
      <c r="G93" s="350"/>
    </row>
    <row r="94" spans="1:7" x14ac:dyDescent="0.25">
      <c r="A94" s="350"/>
      <c r="B94" s="350"/>
      <c r="C94" s="351"/>
      <c r="D94" s="572"/>
      <c r="E94" s="350"/>
      <c r="F94" s="350"/>
      <c r="G94" s="350"/>
    </row>
    <row r="95" spans="1:7" x14ac:dyDescent="0.25">
      <c r="A95" s="350"/>
      <c r="B95" s="350"/>
      <c r="C95" s="351"/>
      <c r="D95" s="572"/>
      <c r="E95" s="350"/>
      <c r="F95" s="350"/>
      <c r="G95" s="350"/>
    </row>
  </sheetData>
  <mergeCells count="4">
    <mergeCell ref="B8:E8"/>
    <mergeCell ref="B4:J4"/>
    <mergeCell ref="B6:J6"/>
    <mergeCell ref="B92:E92"/>
  </mergeCells>
  <phoneticPr fontId="8" type="noConversion"/>
  <hyperlinks>
    <hyperlink ref="B93" r:id="rId1"/>
  </hyperlinks>
  <printOptions horizontalCentered="1"/>
  <pageMargins left="0.75" right="0.75" top="1" bottom="1" header="0" footer="0.5"/>
  <pageSetup scale="82" orientation="portrait" r:id="rId2"/>
  <headerFooter alignWithMargins="0">
    <oddFooter>&amp;L&amp;A&amp;C&amp;F&amp;R&amp;D</oddFooter>
  </headerFooter>
  <rowBreaks count="1" manualBreakCount="1">
    <brk id="50" min="1"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B27" sqref="B27"/>
    </sheetView>
  </sheetViews>
  <sheetFormatPr defaultColWidth="9.109375" defaultRowHeight="13.2" x14ac:dyDescent="0.25"/>
  <cols>
    <col min="1" max="1" width="21.44140625" style="589" customWidth="1"/>
    <col min="2" max="3" width="9.109375" style="589"/>
    <col min="4" max="4" width="21.6640625" style="589" customWidth="1"/>
    <col min="5" max="16384" width="9.109375" style="589"/>
  </cols>
  <sheetData>
    <row r="1" spans="1:5" x14ac:dyDescent="0.25">
      <c r="A1" s="590"/>
      <c r="B1" s="590" t="s">
        <v>463</v>
      </c>
      <c r="E1" s="590" t="s">
        <v>463</v>
      </c>
    </row>
    <row r="2" spans="1:5" x14ac:dyDescent="0.25">
      <c r="A2" s="590" t="s">
        <v>462</v>
      </c>
      <c r="B2" s="591">
        <f>Summary!M19</f>
        <v>-22.040462492187487</v>
      </c>
      <c r="D2" s="589" t="str">
        <f>A3</f>
        <v>SWWW, OR</v>
      </c>
      <c r="E2" s="591">
        <f>B3</f>
        <v>16.451017011718704</v>
      </c>
    </row>
    <row r="3" spans="1:5" x14ac:dyDescent="0.25">
      <c r="A3" s="590" t="s">
        <v>471</v>
      </c>
      <c r="B3" s="591">
        <f>Summary!M21</f>
        <v>16.451017011718704</v>
      </c>
      <c r="D3" s="589" t="str">
        <f>A4</f>
        <v>SWWW, GR</v>
      </c>
      <c r="E3" s="591">
        <f>B4</f>
        <v>-5.8656300585937515</v>
      </c>
    </row>
    <row r="4" spans="1:5" x14ac:dyDescent="0.25">
      <c r="A4" s="590" t="s">
        <v>470</v>
      </c>
      <c r="B4" s="591">
        <f>Summary!M25</f>
        <v>-5.8656300585937515</v>
      </c>
      <c r="E4" s="591"/>
    </row>
    <row r="6" spans="1:5" x14ac:dyDescent="0.25">
      <c r="B6" s="590" t="s">
        <v>464</v>
      </c>
    </row>
    <row r="7" spans="1:5" x14ac:dyDescent="0.25">
      <c r="A7" s="590" t="s">
        <v>465</v>
      </c>
      <c r="B7" s="591">
        <f>'Rotation data'!H7</f>
        <v>-1.3973613701171956</v>
      </c>
      <c r="D7" s="589" t="str">
        <f>A8</f>
        <v>F, SWWW, F, SWWW</v>
      </c>
      <c r="E7" s="591">
        <f>B8</f>
        <v>-2.9328150292968758</v>
      </c>
    </row>
    <row r="8" spans="1:5" x14ac:dyDescent="0.25">
      <c r="A8" s="590" t="s">
        <v>466</v>
      </c>
      <c r="B8" s="591">
        <f>'Rotation data'!H6</f>
        <v>-2.9328150292968758</v>
      </c>
      <c r="D8" s="589" t="str">
        <f>A7</f>
        <v>F, WC, F, SWWW</v>
      </c>
      <c r="E8" s="591">
        <f>B7</f>
        <v>-1.3973613701171956</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2:AA67"/>
  <sheetViews>
    <sheetView showGridLines="0" topLeftCell="A28" zoomScale="90" zoomScaleNormal="90" zoomScaleSheetLayoutView="100" zoomScalePageLayoutView="60" workbookViewId="0"/>
  </sheetViews>
  <sheetFormatPr defaultColWidth="8.6640625" defaultRowHeight="13.2" x14ac:dyDescent="0.25"/>
  <cols>
    <col min="1" max="1" width="3.109375" style="255" customWidth="1"/>
    <col min="2" max="2" width="12" style="269" customWidth="1"/>
    <col min="3" max="3" width="21.109375" style="255" customWidth="1"/>
    <col min="4" max="4" width="9.109375" style="255" customWidth="1"/>
    <col min="5" max="5" width="51.88671875" style="255" customWidth="1"/>
    <col min="6" max="6" width="42.44140625" style="255" customWidth="1"/>
    <col min="7" max="11" width="8.6640625" style="257" customWidth="1"/>
    <col min="12" max="16384" width="8.6640625" style="255"/>
  </cols>
  <sheetData>
    <row r="2" spans="1:27" x14ac:dyDescent="0.25">
      <c r="B2" s="487" t="s">
        <v>327</v>
      </c>
    </row>
    <row r="3" spans="1:27" x14ac:dyDescent="0.25">
      <c r="B3" s="487" t="s">
        <v>335</v>
      </c>
    </row>
    <row r="5" spans="1:27" s="139" customFormat="1" ht="15.75" customHeight="1" x14ac:dyDescent="0.3">
      <c r="B5" s="256" t="s">
        <v>414</v>
      </c>
      <c r="C5" s="270"/>
      <c r="D5" s="271"/>
      <c r="E5" s="270"/>
      <c r="F5" s="270"/>
    </row>
    <row r="6" spans="1:27" s="139" customFormat="1" ht="13.5" customHeight="1" x14ac:dyDescent="0.3">
      <c r="B6" s="256"/>
      <c r="C6" s="270"/>
      <c r="D6" s="271"/>
      <c r="E6" s="270"/>
      <c r="F6" s="270"/>
    </row>
    <row r="7" spans="1:27" s="139" customFormat="1" ht="15" customHeight="1" x14ac:dyDescent="0.25">
      <c r="B7" s="530" t="s">
        <v>355</v>
      </c>
      <c r="C7" s="270"/>
      <c r="D7" s="271"/>
      <c r="E7" s="270"/>
      <c r="F7" s="270"/>
    </row>
    <row r="8" spans="1:27" s="139" customFormat="1" ht="15" customHeight="1" x14ac:dyDescent="0.25">
      <c r="B8" s="487"/>
      <c r="C8" s="270"/>
      <c r="D8" s="271"/>
      <c r="E8" s="270"/>
      <c r="F8" s="270"/>
    </row>
    <row r="9" spans="1:27" s="257" customFormat="1" ht="18.75" customHeight="1" x14ac:dyDescent="0.3">
      <c r="A9" s="255"/>
      <c r="B9" s="628" t="s">
        <v>425</v>
      </c>
      <c r="C9" s="629"/>
      <c r="D9" s="629"/>
      <c r="E9" s="629"/>
      <c r="F9" s="629"/>
      <c r="L9" s="255"/>
      <c r="M9" s="255"/>
      <c r="N9" s="255"/>
      <c r="O9" s="255"/>
      <c r="P9" s="255"/>
      <c r="Q9" s="255"/>
      <c r="R9" s="255"/>
      <c r="S9" s="255"/>
      <c r="T9" s="255"/>
      <c r="U9" s="255"/>
      <c r="V9" s="255"/>
      <c r="W9" s="255"/>
      <c r="X9" s="255"/>
      <c r="Y9" s="255"/>
      <c r="Z9" s="255"/>
      <c r="AA9" s="255"/>
    </row>
    <row r="10" spans="1:27" s="257" customFormat="1" ht="7.5" customHeight="1" x14ac:dyDescent="0.3">
      <c r="A10" s="255"/>
      <c r="B10" s="258"/>
      <c r="C10" s="259"/>
      <c r="D10" s="259"/>
      <c r="E10" s="259"/>
      <c r="F10" s="259"/>
      <c r="L10" s="255"/>
      <c r="M10" s="255"/>
      <c r="N10" s="255"/>
      <c r="O10" s="255"/>
      <c r="P10" s="255"/>
      <c r="Q10" s="255"/>
      <c r="R10" s="255"/>
      <c r="S10" s="255"/>
      <c r="T10" s="255"/>
      <c r="U10" s="255"/>
      <c r="V10" s="255"/>
      <c r="W10" s="255"/>
      <c r="X10" s="255"/>
      <c r="Y10" s="255"/>
      <c r="Z10" s="255"/>
      <c r="AA10" s="255"/>
    </row>
    <row r="11" spans="1:27" s="257" customFormat="1" ht="15" x14ac:dyDescent="0.25">
      <c r="A11" s="255"/>
      <c r="B11" s="260" t="s">
        <v>107</v>
      </c>
      <c r="C11" s="261" t="s">
        <v>108</v>
      </c>
      <c r="D11" s="261" t="s">
        <v>138</v>
      </c>
      <c r="E11" s="261" t="s">
        <v>109</v>
      </c>
      <c r="F11" s="261" t="s">
        <v>110</v>
      </c>
      <c r="G11" s="272"/>
      <c r="L11" s="255"/>
      <c r="M11" s="255"/>
      <c r="N11" s="255"/>
      <c r="O11" s="255"/>
      <c r="P11" s="255"/>
      <c r="Q11" s="255"/>
      <c r="R11" s="255"/>
      <c r="S11" s="255"/>
      <c r="T11" s="255"/>
      <c r="U11" s="255"/>
      <c r="V11" s="255"/>
      <c r="W11" s="255"/>
      <c r="X11" s="255"/>
      <c r="Y11" s="255"/>
      <c r="Z11" s="255"/>
      <c r="AA11" s="255"/>
    </row>
    <row r="12" spans="1:27" s="257" customFormat="1" x14ac:dyDescent="0.25">
      <c r="A12" s="255"/>
      <c r="B12" s="294"/>
      <c r="C12" s="295"/>
      <c r="D12" s="296"/>
      <c r="E12" s="295"/>
      <c r="F12" s="300"/>
      <c r="L12" s="255"/>
      <c r="M12" s="255"/>
      <c r="N12" s="255"/>
      <c r="O12" s="255"/>
      <c r="P12" s="255"/>
      <c r="Q12" s="255"/>
      <c r="R12" s="255"/>
      <c r="S12" s="255"/>
      <c r="T12" s="255"/>
      <c r="U12" s="255"/>
      <c r="V12" s="255"/>
      <c r="W12" s="255"/>
      <c r="X12" s="255"/>
      <c r="Y12" s="255"/>
      <c r="Z12" s="255"/>
      <c r="AA12" s="255"/>
    </row>
    <row r="13" spans="1:27" s="257" customFormat="1" x14ac:dyDescent="0.25">
      <c r="A13" s="255"/>
      <c r="B13" s="297" t="s">
        <v>362</v>
      </c>
      <c r="C13" s="298" t="s">
        <v>363</v>
      </c>
      <c r="D13" s="301">
        <v>1</v>
      </c>
      <c r="E13" s="535" t="s">
        <v>376</v>
      </c>
      <c r="F13" s="298"/>
      <c r="L13" s="255"/>
      <c r="M13" s="255"/>
      <c r="N13" s="255"/>
      <c r="O13" s="255"/>
      <c r="P13" s="255"/>
      <c r="Q13" s="255"/>
      <c r="R13" s="255"/>
      <c r="S13" s="255"/>
      <c r="T13" s="255"/>
      <c r="U13" s="255"/>
      <c r="V13" s="255"/>
      <c r="W13" s="255"/>
      <c r="X13" s="255"/>
      <c r="Y13" s="255"/>
      <c r="Z13" s="255"/>
      <c r="AA13" s="255"/>
    </row>
    <row r="14" spans="1:27" s="257" customFormat="1" x14ac:dyDescent="0.25">
      <c r="A14" s="255"/>
      <c r="B14" s="294"/>
      <c r="C14" s="295"/>
      <c r="D14" s="296"/>
      <c r="E14" s="295"/>
      <c r="F14" s="295"/>
      <c r="L14" s="255"/>
      <c r="M14" s="255"/>
      <c r="N14" s="255"/>
      <c r="O14" s="255"/>
      <c r="P14" s="255"/>
      <c r="Q14" s="255"/>
      <c r="R14" s="255"/>
      <c r="S14" s="255"/>
      <c r="T14" s="255"/>
      <c r="U14" s="255"/>
      <c r="V14" s="255"/>
      <c r="W14" s="255"/>
      <c r="X14" s="255"/>
      <c r="Y14" s="255"/>
      <c r="Z14" s="255"/>
      <c r="AA14" s="255"/>
    </row>
    <row r="15" spans="1:27" s="257" customFormat="1" x14ac:dyDescent="0.25">
      <c r="A15" s="255"/>
      <c r="B15" s="297" t="s">
        <v>168</v>
      </c>
      <c r="C15" s="298" t="s">
        <v>134</v>
      </c>
      <c r="D15" s="299">
        <v>1</v>
      </c>
      <c r="E15" s="298" t="s">
        <v>167</v>
      </c>
      <c r="F15" s="298" t="s">
        <v>139</v>
      </c>
      <c r="L15" s="255"/>
      <c r="M15" s="255"/>
      <c r="N15" s="255"/>
      <c r="O15" s="255"/>
      <c r="P15" s="255"/>
      <c r="Q15" s="255"/>
      <c r="R15" s="255"/>
      <c r="S15" s="255"/>
      <c r="T15" s="255"/>
      <c r="U15" s="255"/>
      <c r="V15" s="255"/>
      <c r="W15" s="255"/>
      <c r="X15" s="255"/>
      <c r="Y15" s="255"/>
      <c r="Z15" s="255"/>
      <c r="AA15" s="255"/>
    </row>
    <row r="16" spans="1:27" s="257" customFormat="1" x14ac:dyDescent="0.25">
      <c r="A16" s="255"/>
      <c r="B16" s="288"/>
      <c r="C16" s="289"/>
      <c r="D16" s="290"/>
      <c r="E16" s="289"/>
      <c r="F16" s="300"/>
      <c r="L16" s="255"/>
      <c r="M16" s="255"/>
      <c r="N16" s="255"/>
      <c r="O16" s="255"/>
      <c r="P16" s="255"/>
      <c r="Q16" s="255"/>
      <c r="R16" s="255"/>
      <c r="S16" s="255"/>
      <c r="T16" s="255"/>
      <c r="U16" s="255"/>
      <c r="V16" s="255"/>
      <c r="W16" s="255"/>
      <c r="X16" s="255"/>
      <c r="Y16" s="255"/>
      <c r="Z16" s="255"/>
      <c r="AA16" s="255"/>
    </row>
    <row r="17" spans="1:27" s="257" customFormat="1" x14ac:dyDescent="0.25">
      <c r="A17" s="255"/>
      <c r="B17" s="297" t="s">
        <v>177</v>
      </c>
      <c r="C17" s="298" t="s">
        <v>364</v>
      </c>
      <c r="D17" s="299">
        <v>1</v>
      </c>
      <c r="E17" s="298" t="s">
        <v>369</v>
      </c>
      <c r="F17" s="536" t="s">
        <v>375</v>
      </c>
      <c r="L17" s="255"/>
      <c r="M17" s="255"/>
      <c r="N17" s="255"/>
      <c r="O17" s="255"/>
      <c r="P17" s="255"/>
      <c r="Q17" s="255"/>
      <c r="R17" s="255"/>
      <c r="S17" s="255"/>
      <c r="T17" s="255"/>
      <c r="U17" s="255"/>
      <c r="V17" s="255"/>
      <c r="W17" s="255"/>
      <c r="X17" s="255"/>
      <c r="Y17" s="255"/>
      <c r="Z17" s="255"/>
      <c r="AA17" s="255"/>
    </row>
    <row r="18" spans="1:27" x14ac:dyDescent="0.25">
      <c r="A18" s="257"/>
      <c r="B18" s="288"/>
      <c r="C18" s="289"/>
      <c r="D18" s="290"/>
      <c r="E18" s="289"/>
      <c r="F18" s="289"/>
    </row>
    <row r="19" spans="1:27" x14ac:dyDescent="0.25">
      <c r="A19" s="257"/>
      <c r="B19" s="297" t="s">
        <v>365</v>
      </c>
      <c r="C19" s="298" t="s">
        <v>169</v>
      </c>
      <c r="D19" s="301">
        <v>3</v>
      </c>
      <c r="E19" s="298" t="s">
        <v>370</v>
      </c>
      <c r="F19" s="298"/>
    </row>
    <row r="20" spans="1:27" s="257" customFormat="1" x14ac:dyDescent="0.25">
      <c r="A20" s="255"/>
      <c r="B20" s="294"/>
      <c r="C20" s="295"/>
      <c r="D20" s="296"/>
      <c r="E20" s="295"/>
      <c r="F20" s="300"/>
      <c r="L20" s="255"/>
      <c r="M20" s="255"/>
      <c r="N20" s="255"/>
      <c r="O20" s="255"/>
      <c r="P20" s="255"/>
      <c r="Q20" s="255"/>
      <c r="R20" s="255"/>
      <c r="S20" s="255"/>
      <c r="T20" s="255"/>
      <c r="U20" s="255"/>
      <c r="V20" s="255"/>
      <c r="W20" s="255"/>
      <c r="X20" s="255"/>
      <c r="Y20" s="255"/>
      <c r="Z20" s="255"/>
      <c r="AA20" s="255"/>
    </row>
    <row r="21" spans="1:27" s="257" customFormat="1" x14ac:dyDescent="0.25">
      <c r="A21" s="255"/>
      <c r="B21" s="297"/>
      <c r="C21" s="298"/>
      <c r="D21" s="301"/>
      <c r="E21" s="298"/>
      <c r="F21" s="298"/>
      <c r="L21" s="255"/>
      <c r="M21" s="255"/>
      <c r="N21" s="255"/>
      <c r="O21" s="255"/>
      <c r="P21" s="255"/>
      <c r="Q21" s="255"/>
      <c r="R21" s="255"/>
      <c r="S21" s="255"/>
      <c r="T21" s="255"/>
      <c r="U21" s="255"/>
      <c r="V21" s="255"/>
      <c r="W21" s="255"/>
      <c r="X21" s="255"/>
      <c r="Y21" s="255"/>
      <c r="Z21" s="255"/>
      <c r="AA21" s="255"/>
    </row>
    <row r="22" spans="1:27" s="265" customFormat="1" ht="24" customHeight="1" x14ac:dyDescent="0.25">
      <c r="B22" s="266"/>
      <c r="C22" s="267"/>
      <c r="D22" s="268"/>
      <c r="E22" s="267"/>
      <c r="F22" s="267"/>
    </row>
    <row r="23" spans="1:27" ht="13.8" x14ac:dyDescent="0.3">
      <c r="A23" s="257"/>
      <c r="B23" s="628" t="s">
        <v>426</v>
      </c>
      <c r="C23" s="630"/>
      <c r="D23" s="630"/>
      <c r="E23" s="630"/>
      <c r="F23" s="630"/>
      <c r="G23" s="265"/>
      <c r="H23" s="265"/>
      <c r="I23" s="255"/>
      <c r="J23" s="255"/>
      <c r="K23" s="255"/>
    </row>
    <row r="24" spans="1:27" ht="9.75" customHeight="1" x14ac:dyDescent="0.3">
      <c r="A24" s="257"/>
      <c r="B24" s="273"/>
      <c r="C24" s="259"/>
      <c r="D24" s="259"/>
      <c r="E24" s="259"/>
      <c r="F24" s="259"/>
      <c r="G24" s="265"/>
      <c r="H24" s="265"/>
      <c r="I24" s="255"/>
      <c r="J24" s="255"/>
      <c r="K24" s="255"/>
    </row>
    <row r="25" spans="1:27" ht="15" x14ac:dyDescent="0.25">
      <c r="A25" s="257"/>
      <c r="B25" s="260" t="s">
        <v>107</v>
      </c>
      <c r="C25" s="261" t="s">
        <v>108</v>
      </c>
      <c r="D25" s="261" t="s">
        <v>138</v>
      </c>
      <c r="E25" s="261" t="s">
        <v>109</v>
      </c>
      <c r="F25" s="261" t="s">
        <v>110</v>
      </c>
      <c r="G25" s="265"/>
      <c r="H25" s="265"/>
      <c r="I25" s="255"/>
      <c r="J25" s="255"/>
      <c r="K25" s="255"/>
    </row>
    <row r="26" spans="1:27" x14ac:dyDescent="0.25">
      <c r="A26" s="257"/>
      <c r="B26" s="294"/>
      <c r="C26" s="295"/>
      <c r="D26" s="296"/>
      <c r="E26" s="295"/>
      <c r="F26" s="295"/>
      <c r="G26" s="265"/>
      <c r="H26" s="265"/>
    </row>
    <row r="27" spans="1:27" x14ac:dyDescent="0.25">
      <c r="A27" s="257"/>
      <c r="B27" s="297" t="s">
        <v>175</v>
      </c>
      <c r="C27" s="298" t="s">
        <v>382</v>
      </c>
      <c r="D27" s="301">
        <v>1</v>
      </c>
      <c r="E27" s="298" t="s">
        <v>371</v>
      </c>
      <c r="F27" s="298" t="s">
        <v>176</v>
      </c>
    </row>
    <row r="28" spans="1:27" x14ac:dyDescent="0.25">
      <c r="A28" s="257"/>
      <c r="B28" s="294"/>
      <c r="C28" s="295"/>
      <c r="D28" s="296"/>
      <c r="E28" s="295"/>
      <c r="F28" s="300"/>
    </row>
    <row r="29" spans="1:27" x14ac:dyDescent="0.25">
      <c r="A29" s="257"/>
      <c r="B29" s="297" t="s">
        <v>168</v>
      </c>
      <c r="C29" s="298" t="s">
        <v>373</v>
      </c>
      <c r="D29" s="301">
        <v>1</v>
      </c>
      <c r="E29" s="298" t="s">
        <v>172</v>
      </c>
      <c r="F29" s="534" t="s">
        <v>374</v>
      </c>
    </row>
    <row r="30" spans="1:27" x14ac:dyDescent="0.25">
      <c r="A30" s="257"/>
      <c r="B30" s="294"/>
      <c r="C30" s="295"/>
      <c r="D30" s="296"/>
      <c r="E30" s="295"/>
      <c r="F30" s="300"/>
    </row>
    <row r="31" spans="1:27" x14ac:dyDescent="0.25">
      <c r="A31" s="257"/>
      <c r="B31" s="297" t="s">
        <v>177</v>
      </c>
      <c r="C31" s="298" t="s">
        <v>178</v>
      </c>
      <c r="D31" s="301">
        <v>1</v>
      </c>
      <c r="E31" s="298" t="s">
        <v>172</v>
      </c>
      <c r="F31" s="298" t="s">
        <v>180</v>
      </c>
    </row>
    <row r="32" spans="1:27" x14ac:dyDescent="0.25">
      <c r="A32" s="257"/>
      <c r="B32" s="294"/>
      <c r="C32" s="295"/>
      <c r="D32" s="296"/>
      <c r="E32" s="295"/>
      <c r="F32" s="291"/>
    </row>
    <row r="33" spans="1:27" x14ac:dyDescent="0.25">
      <c r="A33" s="257"/>
      <c r="B33" s="297" t="s">
        <v>140</v>
      </c>
      <c r="C33" s="298" t="s">
        <v>354</v>
      </c>
      <c r="D33" s="301">
        <v>1</v>
      </c>
      <c r="E33" s="298" t="s">
        <v>179</v>
      </c>
      <c r="F33" s="298" t="s">
        <v>181</v>
      </c>
    </row>
    <row r="34" spans="1:27" x14ac:dyDescent="0.25">
      <c r="A34" s="257"/>
      <c r="B34" s="294"/>
      <c r="C34" s="295"/>
      <c r="D34" s="296"/>
      <c r="E34" s="295"/>
      <c r="F34" s="291"/>
    </row>
    <row r="35" spans="1:27" x14ac:dyDescent="0.25">
      <c r="A35" s="257"/>
      <c r="B35" s="297" t="s">
        <v>140</v>
      </c>
      <c r="C35" s="298" t="s">
        <v>269</v>
      </c>
      <c r="D35" s="301">
        <v>1</v>
      </c>
      <c r="E35" s="298" t="s">
        <v>179</v>
      </c>
      <c r="F35" s="298" t="s">
        <v>182</v>
      </c>
    </row>
    <row r="36" spans="1:27" x14ac:dyDescent="0.25">
      <c r="A36" s="257"/>
      <c r="B36" s="294"/>
      <c r="C36" s="295"/>
      <c r="D36" s="296"/>
      <c r="E36" s="295"/>
      <c r="F36" s="300"/>
      <c r="G36" s="255"/>
      <c r="H36" s="255"/>
      <c r="I36" s="255"/>
      <c r="J36" s="255"/>
      <c r="K36" s="255"/>
    </row>
    <row r="37" spans="1:27" x14ac:dyDescent="0.25">
      <c r="A37" s="257"/>
      <c r="B37" s="297" t="s">
        <v>170</v>
      </c>
      <c r="C37" s="298" t="s">
        <v>111</v>
      </c>
      <c r="D37" s="301">
        <v>1</v>
      </c>
      <c r="E37" s="298" t="s">
        <v>173</v>
      </c>
      <c r="F37" s="298" t="s">
        <v>270</v>
      </c>
      <c r="G37" s="255"/>
      <c r="H37" s="255"/>
      <c r="I37" s="255"/>
      <c r="J37" s="255"/>
      <c r="K37" s="255"/>
    </row>
    <row r="38" spans="1:27" x14ac:dyDescent="0.25">
      <c r="A38" s="257"/>
      <c r="B38" s="294"/>
      <c r="C38" s="295"/>
      <c r="D38" s="296"/>
      <c r="E38" s="295"/>
      <c r="F38" s="291"/>
      <c r="G38" s="255"/>
      <c r="H38" s="255"/>
      <c r="I38" s="255"/>
      <c r="J38" s="255"/>
      <c r="K38" s="255"/>
    </row>
    <row r="39" spans="1:27" x14ac:dyDescent="0.25">
      <c r="A39" s="257"/>
      <c r="B39" s="297" t="s">
        <v>170</v>
      </c>
      <c r="C39" s="298" t="s">
        <v>111</v>
      </c>
      <c r="D39" s="301">
        <v>1</v>
      </c>
      <c r="E39" s="298" t="s">
        <v>292</v>
      </c>
      <c r="F39" s="298" t="s">
        <v>293</v>
      </c>
    </row>
    <row r="40" spans="1:27" s="265" customFormat="1" ht="21" customHeight="1" x14ac:dyDescent="0.25">
      <c r="B40" s="266"/>
      <c r="C40" s="267"/>
      <c r="D40" s="268"/>
      <c r="E40" s="267"/>
      <c r="F40" s="267"/>
    </row>
    <row r="41" spans="1:27" s="257" customFormat="1" ht="13.8" x14ac:dyDescent="0.3">
      <c r="A41" s="255"/>
      <c r="B41" s="628" t="s">
        <v>427</v>
      </c>
      <c r="C41" s="629"/>
      <c r="D41" s="629"/>
      <c r="E41" s="629"/>
      <c r="F41" s="629"/>
      <c r="L41" s="255"/>
      <c r="M41" s="255"/>
      <c r="N41" s="255"/>
      <c r="O41" s="255"/>
      <c r="P41" s="255"/>
      <c r="Q41" s="255"/>
      <c r="R41" s="255"/>
      <c r="S41" s="255"/>
      <c r="T41" s="255"/>
      <c r="U41" s="255"/>
      <c r="V41" s="255"/>
      <c r="W41" s="255"/>
      <c r="X41" s="255"/>
      <c r="Y41" s="255"/>
      <c r="Z41" s="255"/>
      <c r="AA41" s="255"/>
    </row>
    <row r="42" spans="1:27" s="257" customFormat="1" ht="8.25" customHeight="1" x14ac:dyDescent="0.3">
      <c r="A42" s="255"/>
      <c r="B42" s="258"/>
      <c r="C42" s="259"/>
      <c r="D42" s="259"/>
      <c r="E42" s="259"/>
      <c r="F42" s="259"/>
      <c r="L42" s="255"/>
      <c r="M42" s="255"/>
      <c r="N42" s="255"/>
      <c r="O42" s="255"/>
      <c r="P42" s="255"/>
      <c r="Q42" s="255"/>
      <c r="R42" s="255"/>
      <c r="S42" s="255"/>
      <c r="T42" s="255"/>
      <c r="U42" s="255"/>
      <c r="V42" s="255"/>
      <c r="W42" s="255"/>
      <c r="X42" s="255"/>
      <c r="Y42" s="255"/>
      <c r="Z42" s="255"/>
      <c r="AA42" s="255"/>
    </row>
    <row r="43" spans="1:27" s="257" customFormat="1" ht="15.75" customHeight="1" x14ac:dyDescent="0.25">
      <c r="A43" s="255"/>
      <c r="B43" s="260" t="s">
        <v>107</v>
      </c>
      <c r="C43" s="261" t="s">
        <v>108</v>
      </c>
      <c r="D43" s="261" t="s">
        <v>138</v>
      </c>
      <c r="E43" s="261" t="s">
        <v>109</v>
      </c>
      <c r="F43" s="261" t="s">
        <v>110</v>
      </c>
      <c r="L43" s="255"/>
      <c r="M43" s="255"/>
      <c r="N43" s="255"/>
      <c r="O43" s="255"/>
      <c r="P43" s="255"/>
      <c r="Q43" s="255"/>
      <c r="R43" s="255"/>
      <c r="S43" s="255"/>
      <c r="T43" s="255"/>
      <c r="U43" s="255"/>
      <c r="V43" s="255"/>
      <c r="W43" s="255"/>
      <c r="X43" s="255"/>
      <c r="Y43" s="255"/>
      <c r="Z43" s="255"/>
      <c r="AA43" s="255"/>
    </row>
    <row r="44" spans="1:27" s="257" customFormat="1" x14ac:dyDescent="0.25">
      <c r="A44" s="255"/>
      <c r="B44" s="294"/>
      <c r="C44" s="295"/>
      <c r="D44" s="296"/>
      <c r="E44" s="295"/>
      <c r="F44" s="295"/>
      <c r="L44" s="255"/>
      <c r="M44" s="255"/>
      <c r="N44" s="255"/>
      <c r="O44" s="255"/>
      <c r="P44" s="255"/>
      <c r="Q44" s="255"/>
      <c r="R44" s="255"/>
      <c r="S44" s="255"/>
      <c r="T44" s="255"/>
      <c r="U44" s="255"/>
      <c r="V44" s="255"/>
      <c r="W44" s="255"/>
      <c r="X44" s="255"/>
      <c r="Y44" s="255"/>
      <c r="Z44" s="255"/>
      <c r="AA44" s="255"/>
    </row>
    <row r="45" spans="1:27" s="257" customFormat="1" x14ac:dyDescent="0.25">
      <c r="A45" s="255"/>
      <c r="B45" s="297" t="s">
        <v>168</v>
      </c>
      <c r="C45" s="298" t="s">
        <v>134</v>
      </c>
      <c r="D45" s="299">
        <v>1</v>
      </c>
      <c r="E45" s="298" t="s">
        <v>167</v>
      </c>
      <c r="F45" s="298" t="s">
        <v>139</v>
      </c>
      <c r="L45" s="255"/>
      <c r="M45" s="255"/>
      <c r="N45" s="255"/>
      <c r="O45" s="255"/>
      <c r="P45" s="255"/>
      <c r="Q45" s="255"/>
      <c r="R45" s="255"/>
      <c r="S45" s="255"/>
      <c r="T45" s="255"/>
      <c r="U45" s="255"/>
      <c r="V45" s="255"/>
      <c r="W45" s="255"/>
      <c r="X45" s="255"/>
      <c r="Y45" s="255"/>
      <c r="Z45" s="255"/>
      <c r="AA45" s="255"/>
    </row>
    <row r="46" spans="1:27" x14ac:dyDescent="0.25">
      <c r="A46" s="257"/>
      <c r="B46" s="288"/>
      <c r="C46" s="289"/>
      <c r="D46" s="290"/>
      <c r="E46" s="289"/>
      <c r="F46" s="300" t="s">
        <v>232</v>
      </c>
    </row>
    <row r="47" spans="1:27" x14ac:dyDescent="0.25">
      <c r="A47" s="257"/>
      <c r="B47" s="297" t="s">
        <v>177</v>
      </c>
      <c r="C47" s="298" t="s">
        <v>364</v>
      </c>
      <c r="D47" s="299">
        <v>1</v>
      </c>
      <c r="E47" s="298" t="s">
        <v>369</v>
      </c>
      <c r="F47" s="298" t="s">
        <v>265</v>
      </c>
    </row>
    <row r="48" spans="1:27" s="257" customFormat="1" x14ac:dyDescent="0.25">
      <c r="A48" s="255"/>
      <c r="B48" s="288"/>
      <c r="C48" s="289"/>
      <c r="D48" s="290"/>
      <c r="E48" s="289"/>
      <c r="F48" s="289"/>
      <c r="L48" s="255"/>
      <c r="M48" s="255"/>
      <c r="N48" s="255"/>
      <c r="O48" s="255"/>
      <c r="P48" s="255"/>
      <c r="Q48" s="255"/>
      <c r="R48" s="255"/>
      <c r="S48" s="255"/>
      <c r="T48" s="255"/>
      <c r="U48" s="255"/>
      <c r="V48" s="255"/>
      <c r="W48" s="255"/>
      <c r="X48" s="255"/>
      <c r="Y48" s="255"/>
      <c r="Z48" s="255"/>
      <c r="AA48" s="255"/>
    </row>
    <row r="49" spans="1:27" s="257" customFormat="1" x14ac:dyDescent="0.25">
      <c r="A49" s="255"/>
      <c r="B49" s="297" t="s">
        <v>365</v>
      </c>
      <c r="C49" s="298" t="s">
        <v>169</v>
      </c>
      <c r="D49" s="301">
        <v>3</v>
      </c>
      <c r="E49" s="298" t="s">
        <v>370</v>
      </c>
      <c r="F49" s="298"/>
      <c r="L49" s="255"/>
      <c r="M49" s="255"/>
      <c r="N49" s="255"/>
      <c r="O49" s="255"/>
      <c r="P49" s="255"/>
      <c r="Q49" s="255"/>
      <c r="R49" s="255"/>
      <c r="S49" s="255"/>
      <c r="T49" s="255"/>
      <c r="U49" s="255"/>
      <c r="V49" s="255"/>
      <c r="W49" s="255"/>
      <c r="X49" s="255"/>
      <c r="Y49" s="255"/>
      <c r="Z49" s="255"/>
      <c r="AA49" s="255"/>
    </row>
    <row r="50" spans="1:27" s="257" customFormat="1" x14ac:dyDescent="0.25">
      <c r="A50" s="255"/>
      <c r="B50" s="294"/>
      <c r="C50" s="295"/>
      <c r="D50" s="296"/>
      <c r="E50" s="295"/>
      <c r="F50" s="300"/>
      <c r="L50" s="255"/>
      <c r="M50" s="255"/>
      <c r="N50" s="255"/>
      <c r="O50" s="255"/>
      <c r="P50" s="255"/>
      <c r="Q50" s="255"/>
      <c r="R50" s="255"/>
      <c r="S50" s="255"/>
      <c r="T50" s="255"/>
      <c r="U50" s="255"/>
      <c r="V50" s="255"/>
      <c r="W50" s="255"/>
      <c r="X50" s="255"/>
      <c r="Y50" s="255"/>
      <c r="Z50" s="255"/>
      <c r="AA50" s="255"/>
    </row>
    <row r="51" spans="1:27" s="257" customFormat="1" x14ac:dyDescent="0.25">
      <c r="A51" s="255"/>
      <c r="B51" s="297"/>
      <c r="C51" s="298"/>
      <c r="D51" s="301"/>
      <c r="E51" s="298"/>
      <c r="F51" s="298"/>
      <c r="L51" s="255"/>
      <c r="M51" s="255"/>
      <c r="N51" s="255"/>
      <c r="O51" s="255"/>
      <c r="P51" s="255"/>
      <c r="Q51" s="255"/>
      <c r="R51" s="255"/>
      <c r="S51" s="255"/>
      <c r="T51" s="255"/>
      <c r="U51" s="255"/>
      <c r="V51" s="255"/>
      <c r="W51" s="255"/>
      <c r="X51" s="255"/>
      <c r="Y51" s="255"/>
      <c r="Z51" s="255"/>
      <c r="AA51" s="255"/>
    </row>
    <row r="52" spans="1:27" s="257" customFormat="1" x14ac:dyDescent="0.25">
      <c r="A52" s="255"/>
      <c r="B52" s="266"/>
      <c r="C52" s="267"/>
      <c r="D52" s="268"/>
      <c r="E52" s="267"/>
      <c r="F52" s="267"/>
      <c r="L52" s="255"/>
      <c r="M52" s="255"/>
      <c r="N52" s="255"/>
      <c r="O52" s="255"/>
      <c r="P52" s="255"/>
      <c r="Q52" s="255"/>
      <c r="R52" s="255"/>
      <c r="S52" s="255"/>
      <c r="T52" s="255"/>
      <c r="U52" s="255"/>
      <c r="V52" s="255"/>
      <c r="W52" s="255"/>
      <c r="X52" s="255"/>
      <c r="Y52" s="255"/>
      <c r="Z52" s="255"/>
      <c r="AA52" s="255"/>
    </row>
    <row r="53" spans="1:27" ht="30" customHeight="1" x14ac:dyDescent="0.3">
      <c r="A53" s="257"/>
      <c r="B53" s="628" t="s">
        <v>428</v>
      </c>
      <c r="C53" s="629"/>
      <c r="D53" s="629"/>
      <c r="E53" s="629"/>
      <c r="F53" s="629"/>
      <c r="G53" s="255"/>
      <c r="H53" s="255"/>
      <c r="I53" s="255"/>
      <c r="J53" s="255"/>
      <c r="K53" s="255"/>
    </row>
    <row r="54" spans="1:27" ht="6" customHeight="1" x14ac:dyDescent="0.3">
      <c r="A54" s="257"/>
      <c r="B54" s="258"/>
      <c r="C54" s="259"/>
      <c r="D54" s="259"/>
      <c r="E54" s="259"/>
      <c r="F54" s="259"/>
      <c r="G54" s="255"/>
      <c r="H54" s="255"/>
      <c r="I54" s="255"/>
      <c r="J54" s="255"/>
      <c r="K54" s="255"/>
    </row>
    <row r="55" spans="1:27" ht="15" x14ac:dyDescent="0.25">
      <c r="A55" s="257"/>
      <c r="B55" s="260" t="s">
        <v>107</v>
      </c>
      <c r="C55" s="261" t="s">
        <v>108</v>
      </c>
      <c r="D55" s="261" t="s">
        <v>138</v>
      </c>
      <c r="E55" s="261" t="s">
        <v>109</v>
      </c>
      <c r="F55" s="261" t="s">
        <v>110</v>
      </c>
      <c r="G55" s="265"/>
      <c r="H55" s="265"/>
      <c r="I55" s="255"/>
      <c r="J55" s="255"/>
      <c r="K55" s="255"/>
    </row>
    <row r="56" spans="1:27" x14ac:dyDescent="0.25">
      <c r="A56" s="257"/>
      <c r="B56" s="294"/>
      <c r="C56" s="295"/>
      <c r="D56" s="296"/>
      <c r="E56" s="295"/>
      <c r="F56" s="295"/>
      <c r="G56" s="265"/>
      <c r="H56" s="265"/>
    </row>
    <row r="57" spans="1:27" x14ac:dyDescent="0.25">
      <c r="A57" s="257"/>
      <c r="B57" s="297" t="s">
        <v>170</v>
      </c>
      <c r="C57" s="298" t="s">
        <v>382</v>
      </c>
      <c r="D57" s="301">
        <v>1</v>
      </c>
      <c r="E57" s="298" t="s">
        <v>371</v>
      </c>
      <c r="F57" s="298" t="s">
        <v>231</v>
      </c>
      <c r="G57" s="265"/>
      <c r="H57" s="265"/>
    </row>
    <row r="58" spans="1:27" x14ac:dyDescent="0.25">
      <c r="A58" s="257"/>
      <c r="B58" s="288"/>
      <c r="C58" s="289"/>
      <c r="D58" s="290"/>
      <c r="E58" s="289"/>
      <c r="F58" s="289"/>
      <c r="G58" s="265"/>
      <c r="H58" s="265"/>
    </row>
    <row r="59" spans="1:27" x14ac:dyDescent="0.25">
      <c r="A59" s="257"/>
      <c r="B59" s="297" t="s">
        <v>171</v>
      </c>
      <c r="C59" s="298" t="s">
        <v>134</v>
      </c>
      <c r="D59" s="299">
        <v>1</v>
      </c>
      <c r="E59" s="298" t="s">
        <v>172</v>
      </c>
      <c r="F59" s="298" t="s">
        <v>174</v>
      </c>
      <c r="G59" s="265"/>
      <c r="H59" s="265"/>
    </row>
    <row r="60" spans="1:27" x14ac:dyDescent="0.25">
      <c r="A60" s="257"/>
      <c r="B60" s="294"/>
      <c r="C60" s="295"/>
      <c r="D60" s="296"/>
      <c r="E60" s="295"/>
      <c r="F60" s="300" t="s">
        <v>267</v>
      </c>
      <c r="G60" s="265"/>
      <c r="H60" s="265"/>
    </row>
    <row r="61" spans="1:27" x14ac:dyDescent="0.25">
      <c r="A61" s="257"/>
      <c r="B61" s="297" t="s">
        <v>170</v>
      </c>
      <c r="C61" s="298" t="s">
        <v>111</v>
      </c>
      <c r="D61" s="301">
        <v>1</v>
      </c>
      <c r="E61" s="298" t="s">
        <v>173</v>
      </c>
      <c r="F61" s="298" t="s">
        <v>271</v>
      </c>
      <c r="G61" s="265"/>
      <c r="H61" s="265"/>
    </row>
    <row r="62" spans="1:27" x14ac:dyDescent="0.25">
      <c r="A62" s="257"/>
      <c r="B62" s="294"/>
      <c r="C62" s="295"/>
      <c r="D62" s="296"/>
      <c r="E62" s="295"/>
      <c r="F62" s="291"/>
      <c r="G62" s="265"/>
      <c r="H62" s="265"/>
    </row>
    <row r="63" spans="1:27" x14ac:dyDescent="0.25">
      <c r="A63" s="257"/>
      <c r="B63" s="297" t="s">
        <v>170</v>
      </c>
      <c r="C63" s="298" t="s">
        <v>111</v>
      </c>
      <c r="D63" s="301">
        <v>1</v>
      </c>
      <c r="E63" s="298" t="s">
        <v>292</v>
      </c>
      <c r="F63" s="298" t="s">
        <v>293</v>
      </c>
      <c r="G63" s="265"/>
      <c r="H63" s="265"/>
    </row>
    <row r="64" spans="1:27" x14ac:dyDescent="0.25">
      <c r="A64" s="257"/>
      <c r="B64" s="294"/>
      <c r="C64" s="295"/>
      <c r="D64" s="296"/>
      <c r="E64" s="295"/>
      <c r="F64" s="291"/>
      <c r="G64" s="265"/>
      <c r="H64" s="265"/>
    </row>
    <row r="65" spans="1:27" x14ac:dyDescent="0.25">
      <c r="A65" s="257"/>
      <c r="B65" s="297"/>
      <c r="C65" s="298"/>
      <c r="D65" s="301"/>
      <c r="E65" s="298"/>
      <c r="F65" s="298"/>
      <c r="G65" s="265"/>
      <c r="H65" s="265"/>
    </row>
    <row r="66" spans="1:27" x14ac:dyDescent="0.25">
      <c r="A66" s="257"/>
      <c r="B66" s="266"/>
      <c r="C66" s="267"/>
      <c r="D66" s="268"/>
      <c r="E66" s="267"/>
      <c r="F66" s="267"/>
    </row>
    <row r="67" spans="1:27" s="257" customFormat="1" x14ac:dyDescent="0.25">
      <c r="A67" s="255"/>
      <c r="B67" s="274"/>
      <c r="L67" s="255"/>
      <c r="M67" s="255"/>
      <c r="N67" s="255"/>
      <c r="O67" s="255"/>
      <c r="P67" s="255"/>
      <c r="Q67" s="255"/>
      <c r="R67" s="255"/>
      <c r="S67" s="255"/>
      <c r="T67" s="255"/>
      <c r="U67" s="255"/>
      <c r="V67" s="255"/>
      <c r="W67" s="255"/>
      <c r="X67" s="255"/>
      <c r="Y67" s="255"/>
      <c r="Z67" s="255"/>
      <c r="AA67" s="255"/>
    </row>
  </sheetData>
  <mergeCells count="4">
    <mergeCell ref="B9:F9"/>
    <mergeCell ref="B23:F23"/>
    <mergeCell ref="B41:F41"/>
    <mergeCell ref="B53:F53"/>
  </mergeCells>
  <printOptions horizontalCentered="1"/>
  <pageMargins left="0.25" right="0.25" top="0.75" bottom="0.75" header="0.3" footer="0.3"/>
  <pageSetup scale="62" orientation="landscape" horizontalDpi="4294967295" verticalDpi="4294967295" r:id="rId1"/>
  <headerFooter alignWithMargins="0">
    <oddFooter>&amp;L&amp;A&amp;C                &amp;F&amp;R&amp;D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2:K63"/>
  <sheetViews>
    <sheetView showGridLines="0" topLeftCell="A10" zoomScale="90" zoomScaleNormal="90" zoomScaleSheetLayoutView="100" workbookViewId="0"/>
  </sheetViews>
  <sheetFormatPr defaultColWidth="8.6640625" defaultRowHeight="13.2" x14ac:dyDescent="0.25"/>
  <cols>
    <col min="1" max="1" width="3.109375" style="255" customWidth="1"/>
    <col min="2" max="2" width="12" style="269" customWidth="1"/>
    <col min="3" max="3" width="21.109375" style="255" customWidth="1"/>
    <col min="4" max="4" width="9.109375" style="255" customWidth="1"/>
    <col min="5" max="5" width="51.88671875" style="255" customWidth="1"/>
    <col min="6" max="6" width="42.44140625" style="255" customWidth="1"/>
    <col min="7" max="11" width="8.6640625" style="257" customWidth="1"/>
    <col min="12" max="16384" width="8.6640625" style="255"/>
  </cols>
  <sheetData>
    <row r="2" spans="1:6" x14ac:dyDescent="0.25">
      <c r="B2" s="487" t="s">
        <v>327</v>
      </c>
    </row>
    <row r="3" spans="1:6" x14ac:dyDescent="0.25">
      <c r="B3" s="487" t="s">
        <v>335</v>
      </c>
    </row>
    <row r="5" spans="1:6" ht="15.6" x14ac:dyDescent="0.3">
      <c r="B5" s="256" t="s">
        <v>413</v>
      </c>
    </row>
    <row r="6" spans="1:6" x14ac:dyDescent="0.25">
      <c r="B6" s="341"/>
    </row>
    <row r="7" spans="1:6" s="139" customFormat="1" ht="15" customHeight="1" x14ac:dyDescent="0.25">
      <c r="B7" s="530" t="s">
        <v>355</v>
      </c>
      <c r="C7" s="270"/>
      <c r="D7" s="271"/>
      <c r="E7" s="270"/>
      <c r="F7" s="270"/>
    </row>
    <row r="8" spans="1:6" s="139" customFormat="1" ht="15" customHeight="1" x14ac:dyDescent="0.25">
      <c r="B8" s="487"/>
      <c r="C8" s="270"/>
      <c r="D8" s="271"/>
      <c r="E8" s="270"/>
      <c r="F8" s="270"/>
    </row>
    <row r="9" spans="1:6" ht="17.25" customHeight="1" x14ac:dyDescent="0.3">
      <c r="A9" s="257"/>
      <c r="B9" s="628" t="s">
        <v>429</v>
      </c>
      <c r="C9" s="629"/>
      <c r="D9" s="629"/>
      <c r="E9" s="629"/>
      <c r="F9" s="629"/>
    </row>
    <row r="10" spans="1:6" ht="8.25" customHeight="1" x14ac:dyDescent="0.3">
      <c r="A10" s="257"/>
      <c r="B10" s="258"/>
      <c r="C10" s="259"/>
      <c r="D10" s="259"/>
      <c r="E10" s="259"/>
      <c r="F10" s="259"/>
    </row>
    <row r="11" spans="1:6" ht="15" x14ac:dyDescent="0.25">
      <c r="A11" s="257"/>
      <c r="B11" s="260" t="s">
        <v>107</v>
      </c>
      <c r="C11" s="261" t="s">
        <v>108</v>
      </c>
      <c r="D11" s="261" t="s">
        <v>138</v>
      </c>
      <c r="E11" s="261" t="s">
        <v>109</v>
      </c>
      <c r="F11" s="261" t="s">
        <v>110</v>
      </c>
    </row>
    <row r="12" spans="1:6" x14ac:dyDescent="0.25">
      <c r="A12" s="257"/>
      <c r="B12" s="288"/>
      <c r="C12" s="289"/>
      <c r="D12" s="290"/>
      <c r="E12" s="289"/>
      <c r="F12" s="291"/>
    </row>
    <row r="13" spans="1:6" x14ac:dyDescent="0.25">
      <c r="A13" s="257"/>
      <c r="B13" s="292" t="s">
        <v>362</v>
      </c>
      <c r="C13" s="291" t="s">
        <v>363</v>
      </c>
      <c r="D13" s="293">
        <v>1</v>
      </c>
      <c r="E13" s="291" t="s">
        <v>376</v>
      </c>
      <c r="F13" s="291"/>
    </row>
    <row r="14" spans="1:6" x14ac:dyDescent="0.25">
      <c r="A14" s="257"/>
      <c r="B14" s="294"/>
      <c r="C14" s="295"/>
      <c r="D14" s="296"/>
      <c r="E14" s="295"/>
      <c r="F14" s="295"/>
    </row>
    <row r="15" spans="1:6" x14ac:dyDescent="0.25">
      <c r="A15" s="257"/>
      <c r="B15" s="297" t="s">
        <v>168</v>
      </c>
      <c r="C15" s="298" t="s">
        <v>134</v>
      </c>
      <c r="D15" s="299">
        <v>1</v>
      </c>
      <c r="E15" s="298" t="s">
        <v>167</v>
      </c>
      <c r="F15" s="291" t="s">
        <v>139</v>
      </c>
    </row>
    <row r="16" spans="1:6" x14ac:dyDescent="0.25">
      <c r="A16" s="257"/>
      <c r="B16" s="288"/>
      <c r="C16" s="289"/>
      <c r="D16" s="290"/>
      <c r="E16" s="289"/>
      <c r="F16" s="300" t="s">
        <v>232</v>
      </c>
    </row>
    <row r="17" spans="1:11" x14ac:dyDescent="0.25">
      <c r="A17" s="257"/>
      <c r="B17" s="297" t="s">
        <v>177</v>
      </c>
      <c r="C17" s="298" t="s">
        <v>364</v>
      </c>
      <c r="D17" s="299">
        <v>1</v>
      </c>
      <c r="E17" s="298" t="s">
        <v>369</v>
      </c>
      <c r="F17" s="298" t="s">
        <v>265</v>
      </c>
    </row>
    <row r="18" spans="1:11" x14ac:dyDescent="0.25">
      <c r="A18" s="257"/>
      <c r="B18" s="288"/>
      <c r="C18" s="289"/>
      <c r="D18" s="290"/>
      <c r="E18" s="289"/>
      <c r="F18" s="300"/>
    </row>
    <row r="19" spans="1:11" x14ac:dyDescent="0.25">
      <c r="A19" s="257"/>
      <c r="B19" s="297" t="s">
        <v>365</v>
      </c>
      <c r="C19" s="298" t="s">
        <v>169</v>
      </c>
      <c r="D19" s="301">
        <v>3</v>
      </c>
      <c r="E19" s="298" t="s">
        <v>370</v>
      </c>
      <c r="F19" s="298"/>
    </row>
    <row r="20" spans="1:11" x14ac:dyDescent="0.25">
      <c r="A20" s="257"/>
      <c r="B20" s="294"/>
      <c r="C20" s="295"/>
      <c r="D20" s="296"/>
      <c r="E20" s="295"/>
      <c r="F20" s="300"/>
    </row>
    <row r="21" spans="1:11" x14ac:dyDescent="0.25">
      <c r="A21" s="257"/>
      <c r="B21" s="297"/>
      <c r="C21" s="298"/>
      <c r="D21" s="301"/>
      <c r="E21" s="298"/>
      <c r="F21" s="298"/>
    </row>
    <row r="22" spans="1:11" ht="15" customHeight="1" x14ac:dyDescent="0.25">
      <c r="A22" s="257"/>
      <c r="B22" s="262"/>
      <c r="C22" s="257"/>
      <c r="D22" s="257"/>
      <c r="E22" s="257"/>
      <c r="F22" s="257"/>
    </row>
    <row r="23" spans="1:11" ht="30" customHeight="1" x14ac:dyDescent="0.3">
      <c r="A23" s="257"/>
      <c r="B23" s="628" t="s">
        <v>430</v>
      </c>
      <c r="C23" s="629"/>
      <c r="D23" s="629"/>
      <c r="E23" s="629"/>
      <c r="F23" s="629"/>
      <c r="G23" s="139"/>
      <c r="H23" s="139"/>
      <c r="I23" s="255"/>
      <c r="J23" s="255"/>
      <c r="K23" s="255"/>
    </row>
    <row r="24" spans="1:11" ht="6" customHeight="1" x14ac:dyDescent="0.3">
      <c r="A24" s="257"/>
      <c r="B24" s="258"/>
      <c r="C24" s="259"/>
      <c r="D24" s="259"/>
      <c r="E24" s="259"/>
      <c r="F24" s="259"/>
      <c r="G24" s="139"/>
      <c r="H24" s="139"/>
      <c r="I24" s="255"/>
      <c r="J24" s="255"/>
      <c r="K24" s="255"/>
    </row>
    <row r="25" spans="1:11" ht="15" x14ac:dyDescent="0.25">
      <c r="A25" s="257"/>
      <c r="B25" s="260" t="s">
        <v>107</v>
      </c>
      <c r="C25" s="261" t="s">
        <v>108</v>
      </c>
      <c r="D25" s="261" t="s">
        <v>138</v>
      </c>
      <c r="E25" s="261" t="s">
        <v>109</v>
      </c>
      <c r="F25" s="261" t="s">
        <v>110</v>
      </c>
      <c r="G25" s="139"/>
      <c r="H25" s="139"/>
      <c r="I25" s="255"/>
      <c r="J25" s="255"/>
      <c r="K25" s="255"/>
    </row>
    <row r="26" spans="1:11" x14ac:dyDescent="0.25">
      <c r="A26" s="257"/>
      <c r="B26" s="288"/>
      <c r="C26" s="289"/>
      <c r="D26" s="290"/>
      <c r="E26" s="289"/>
      <c r="F26" s="291"/>
      <c r="G26" s="139"/>
      <c r="H26" s="139"/>
    </row>
    <row r="27" spans="1:11" x14ac:dyDescent="0.25">
      <c r="A27" s="257"/>
      <c r="B27" s="297" t="s">
        <v>170</v>
      </c>
      <c r="C27" s="298" t="s">
        <v>382</v>
      </c>
      <c r="D27" s="301">
        <v>1</v>
      </c>
      <c r="E27" s="298" t="s">
        <v>371</v>
      </c>
      <c r="F27" s="298" t="s">
        <v>231</v>
      </c>
      <c r="G27" s="263"/>
      <c r="H27" s="139"/>
    </row>
    <row r="28" spans="1:11" x14ac:dyDescent="0.25">
      <c r="A28" s="257"/>
      <c r="B28" s="288"/>
      <c r="C28" s="289"/>
      <c r="D28" s="290"/>
      <c r="E28" s="289"/>
      <c r="F28" s="289"/>
      <c r="G28" s="264"/>
      <c r="H28" s="255"/>
      <c r="I28" s="255"/>
      <c r="J28" s="255"/>
      <c r="K28" s="255"/>
    </row>
    <row r="29" spans="1:11" x14ac:dyDescent="0.25">
      <c r="A29" s="257"/>
      <c r="B29" s="297" t="s">
        <v>171</v>
      </c>
      <c r="C29" s="298" t="s">
        <v>134</v>
      </c>
      <c r="D29" s="299">
        <v>1</v>
      </c>
      <c r="E29" s="298" t="s">
        <v>172</v>
      </c>
      <c r="F29" s="298" t="s">
        <v>266</v>
      </c>
      <c r="G29" s="264"/>
      <c r="H29" s="255"/>
      <c r="I29" s="255"/>
      <c r="J29" s="255"/>
      <c r="K29" s="255"/>
    </row>
    <row r="30" spans="1:11" x14ac:dyDescent="0.25">
      <c r="A30" s="257"/>
      <c r="B30" s="294"/>
      <c r="C30" s="295"/>
      <c r="D30" s="296"/>
      <c r="E30" s="295"/>
      <c r="F30" s="300" t="s">
        <v>267</v>
      </c>
      <c r="G30" s="264"/>
      <c r="H30" s="255"/>
      <c r="I30" s="255"/>
      <c r="J30" s="255"/>
      <c r="K30" s="255"/>
    </row>
    <row r="31" spans="1:11" x14ac:dyDescent="0.25">
      <c r="A31" s="257"/>
      <c r="B31" s="297" t="s">
        <v>170</v>
      </c>
      <c r="C31" s="298" t="s">
        <v>111</v>
      </c>
      <c r="D31" s="301">
        <v>1</v>
      </c>
      <c r="E31" s="298" t="s">
        <v>173</v>
      </c>
      <c r="F31" s="298" t="s">
        <v>268</v>
      </c>
      <c r="G31" s="263"/>
      <c r="H31" s="255"/>
      <c r="I31" s="255"/>
      <c r="J31" s="255"/>
      <c r="K31" s="255"/>
    </row>
    <row r="32" spans="1:11" x14ac:dyDescent="0.25">
      <c r="A32" s="257"/>
      <c r="B32" s="294"/>
      <c r="C32" s="295"/>
      <c r="D32" s="296"/>
      <c r="E32" s="295"/>
      <c r="F32" s="291"/>
      <c r="G32" s="139"/>
      <c r="H32" s="255"/>
      <c r="I32" s="255"/>
      <c r="J32" s="255"/>
      <c r="K32" s="255"/>
    </row>
    <row r="33" spans="1:11" x14ac:dyDescent="0.25">
      <c r="A33" s="257"/>
      <c r="B33" s="297" t="s">
        <v>170</v>
      </c>
      <c r="C33" s="298" t="s">
        <v>111</v>
      </c>
      <c r="D33" s="301">
        <v>1</v>
      </c>
      <c r="E33" s="298" t="s">
        <v>292</v>
      </c>
      <c r="F33" s="298" t="s">
        <v>293</v>
      </c>
      <c r="G33" s="139"/>
      <c r="H33" s="255"/>
      <c r="I33" s="255"/>
      <c r="J33" s="255"/>
      <c r="K33" s="255"/>
    </row>
    <row r="34" spans="1:11" x14ac:dyDescent="0.25">
      <c r="A34" s="257"/>
      <c r="B34" s="294"/>
      <c r="C34" s="295"/>
      <c r="D34" s="296"/>
      <c r="E34" s="295"/>
      <c r="F34" s="291"/>
      <c r="G34" s="265"/>
      <c r="H34" s="255"/>
      <c r="I34" s="255"/>
      <c r="J34" s="255"/>
      <c r="K34" s="255"/>
    </row>
    <row r="35" spans="1:11" x14ac:dyDescent="0.25">
      <c r="A35" s="257"/>
      <c r="B35" s="297"/>
      <c r="C35" s="298"/>
      <c r="D35" s="301"/>
      <c r="E35" s="298"/>
      <c r="F35" s="298"/>
      <c r="G35" s="265"/>
      <c r="H35" s="265"/>
    </row>
    <row r="36" spans="1:11" ht="27.75" customHeight="1" x14ac:dyDescent="0.25">
      <c r="A36" s="257"/>
      <c r="B36" s="266"/>
      <c r="C36" s="267"/>
      <c r="D36" s="268"/>
      <c r="E36" s="267"/>
      <c r="F36" s="267"/>
      <c r="G36" s="265"/>
      <c r="H36" s="265"/>
    </row>
    <row r="37" spans="1:11" ht="13.8" x14ac:dyDescent="0.3">
      <c r="A37" s="257"/>
      <c r="B37" s="628" t="s">
        <v>431</v>
      </c>
      <c r="C37" s="629"/>
      <c r="D37" s="629"/>
      <c r="E37" s="629"/>
      <c r="F37" s="629"/>
    </row>
    <row r="38" spans="1:11" ht="3.75" customHeight="1" x14ac:dyDescent="0.3">
      <c r="A38" s="257"/>
      <c r="B38" s="258"/>
      <c r="C38" s="259"/>
      <c r="D38" s="259"/>
      <c r="E38" s="259"/>
      <c r="F38" s="259"/>
    </row>
    <row r="39" spans="1:11" ht="15" x14ac:dyDescent="0.25">
      <c r="A39" s="257"/>
      <c r="B39" s="260" t="s">
        <v>107</v>
      </c>
      <c r="C39" s="261" t="s">
        <v>108</v>
      </c>
      <c r="D39" s="261" t="s">
        <v>138</v>
      </c>
      <c r="E39" s="261" t="s">
        <v>109</v>
      </c>
      <c r="F39" s="261" t="s">
        <v>110</v>
      </c>
    </row>
    <row r="40" spans="1:11" x14ac:dyDescent="0.25">
      <c r="A40" s="257"/>
      <c r="B40" s="288"/>
      <c r="C40" s="289"/>
      <c r="D40" s="290"/>
      <c r="E40" s="289"/>
      <c r="F40" s="291"/>
    </row>
    <row r="41" spans="1:11" x14ac:dyDescent="0.25">
      <c r="A41" s="257"/>
      <c r="B41" s="292" t="s">
        <v>362</v>
      </c>
      <c r="C41" s="291" t="s">
        <v>363</v>
      </c>
      <c r="D41" s="293">
        <v>1</v>
      </c>
      <c r="E41" s="535" t="s">
        <v>376</v>
      </c>
      <c r="F41" s="291"/>
    </row>
    <row r="42" spans="1:11" x14ac:dyDescent="0.25">
      <c r="A42" s="257"/>
      <c r="B42" s="294"/>
      <c r="C42" s="295"/>
      <c r="D42" s="296"/>
      <c r="E42" s="295"/>
      <c r="F42" s="295"/>
    </row>
    <row r="43" spans="1:11" x14ac:dyDescent="0.25">
      <c r="A43" s="257"/>
      <c r="B43" s="297" t="s">
        <v>168</v>
      </c>
      <c r="C43" s="298" t="s">
        <v>134</v>
      </c>
      <c r="D43" s="299">
        <v>1</v>
      </c>
      <c r="E43" s="298" t="s">
        <v>167</v>
      </c>
      <c r="F43" s="291" t="s">
        <v>139</v>
      </c>
    </row>
    <row r="44" spans="1:11" x14ac:dyDescent="0.25">
      <c r="A44" s="257"/>
      <c r="B44" s="288"/>
      <c r="C44" s="289"/>
      <c r="D44" s="290"/>
      <c r="E44" s="289"/>
      <c r="F44" s="300" t="s">
        <v>232</v>
      </c>
    </row>
    <row r="45" spans="1:11" x14ac:dyDescent="0.25">
      <c r="A45" s="257"/>
      <c r="B45" s="297" t="s">
        <v>177</v>
      </c>
      <c r="C45" s="298" t="s">
        <v>364</v>
      </c>
      <c r="D45" s="299">
        <v>1</v>
      </c>
      <c r="E45" s="298" t="s">
        <v>369</v>
      </c>
      <c r="F45" s="298" t="s">
        <v>265</v>
      </c>
    </row>
    <row r="46" spans="1:11" x14ac:dyDescent="0.25">
      <c r="A46" s="257"/>
      <c r="B46" s="288"/>
      <c r="C46" s="289"/>
      <c r="D46" s="290"/>
      <c r="E46" s="289"/>
      <c r="F46" s="300"/>
    </row>
    <row r="47" spans="1:11" x14ac:dyDescent="0.25">
      <c r="A47" s="257"/>
      <c r="B47" s="297" t="s">
        <v>365</v>
      </c>
      <c r="C47" s="298" t="s">
        <v>169</v>
      </c>
      <c r="D47" s="301">
        <v>3</v>
      </c>
      <c r="E47" s="298" t="s">
        <v>370</v>
      </c>
      <c r="F47" s="298"/>
    </row>
    <row r="48" spans="1:11" x14ac:dyDescent="0.25">
      <c r="A48" s="257"/>
      <c r="B48" s="294"/>
      <c r="C48" s="295"/>
      <c r="D48" s="296"/>
      <c r="E48" s="295"/>
      <c r="F48" s="300"/>
    </row>
    <row r="49" spans="1:11" x14ac:dyDescent="0.25">
      <c r="A49" s="257"/>
      <c r="B49" s="297"/>
      <c r="C49" s="298"/>
      <c r="D49" s="301"/>
      <c r="E49" s="298"/>
      <c r="F49" s="298"/>
    </row>
    <row r="50" spans="1:11" x14ac:dyDescent="0.25">
      <c r="A50" s="257"/>
      <c r="B50" s="342"/>
      <c r="C50" s="270"/>
      <c r="D50" s="271"/>
      <c r="E50" s="270"/>
      <c r="F50" s="270"/>
    </row>
    <row r="51" spans="1:11" ht="30" customHeight="1" x14ac:dyDescent="0.3">
      <c r="A51" s="257"/>
      <c r="B51" s="628" t="s">
        <v>432</v>
      </c>
      <c r="C51" s="629"/>
      <c r="D51" s="629"/>
      <c r="E51" s="629"/>
      <c r="F51" s="629"/>
      <c r="G51" s="255"/>
      <c r="H51" s="255"/>
      <c r="I51" s="255"/>
      <c r="J51" s="255"/>
      <c r="K51" s="255"/>
    </row>
    <row r="52" spans="1:11" ht="6" customHeight="1" x14ac:dyDescent="0.3">
      <c r="A52" s="257"/>
      <c r="B52" s="258"/>
      <c r="C52" s="259"/>
      <c r="D52" s="259"/>
      <c r="E52" s="259"/>
      <c r="F52" s="259"/>
      <c r="G52" s="255"/>
      <c r="H52" s="255"/>
      <c r="I52" s="255"/>
      <c r="J52" s="255"/>
      <c r="K52" s="255"/>
    </row>
    <row r="53" spans="1:11" ht="15" x14ac:dyDescent="0.25">
      <c r="A53" s="257"/>
      <c r="B53" s="260" t="s">
        <v>107</v>
      </c>
      <c r="C53" s="261" t="s">
        <v>108</v>
      </c>
      <c r="D53" s="261" t="s">
        <v>138</v>
      </c>
      <c r="E53" s="261" t="s">
        <v>109</v>
      </c>
      <c r="F53" s="261" t="s">
        <v>110</v>
      </c>
      <c r="G53" s="265"/>
      <c r="H53" s="265"/>
      <c r="I53" s="255"/>
      <c r="J53" s="255"/>
      <c r="K53" s="255"/>
    </row>
    <row r="54" spans="1:11" x14ac:dyDescent="0.25">
      <c r="A54" s="257"/>
      <c r="B54" s="288"/>
      <c r="C54" s="289"/>
      <c r="D54" s="290"/>
      <c r="E54" s="289"/>
      <c r="F54" s="291"/>
      <c r="G54" s="265"/>
      <c r="H54" s="265"/>
    </row>
    <row r="55" spans="1:11" x14ac:dyDescent="0.25">
      <c r="A55" s="257"/>
      <c r="B55" s="297" t="s">
        <v>170</v>
      </c>
      <c r="C55" s="298" t="s">
        <v>382</v>
      </c>
      <c r="D55" s="301">
        <v>1</v>
      </c>
      <c r="E55" s="298" t="s">
        <v>371</v>
      </c>
      <c r="F55" s="298" t="s">
        <v>231</v>
      </c>
      <c r="G55" s="265"/>
      <c r="H55" s="265"/>
    </row>
    <row r="56" spans="1:11" x14ac:dyDescent="0.25">
      <c r="A56" s="257"/>
      <c r="B56" s="288"/>
      <c r="C56" s="289"/>
      <c r="D56" s="290"/>
      <c r="E56" s="289"/>
      <c r="F56" s="289"/>
      <c r="G56" s="265"/>
      <c r="H56" s="265"/>
    </row>
    <row r="57" spans="1:11" x14ac:dyDescent="0.25">
      <c r="A57" s="257"/>
      <c r="B57" s="297" t="s">
        <v>171</v>
      </c>
      <c r="C57" s="298" t="s">
        <v>134</v>
      </c>
      <c r="D57" s="299">
        <v>1</v>
      </c>
      <c r="E57" s="298" t="s">
        <v>172</v>
      </c>
      <c r="F57" s="298" t="s">
        <v>266</v>
      </c>
      <c r="G57" s="265"/>
      <c r="H57" s="265"/>
    </row>
    <row r="58" spans="1:11" x14ac:dyDescent="0.25">
      <c r="A58" s="257"/>
      <c r="B58" s="294"/>
      <c r="C58" s="295"/>
      <c r="D58" s="296"/>
      <c r="E58" s="295"/>
      <c r="F58" s="300" t="s">
        <v>267</v>
      </c>
      <c r="G58" s="265"/>
      <c r="H58" s="265"/>
    </row>
    <row r="59" spans="1:11" x14ac:dyDescent="0.25">
      <c r="A59" s="257"/>
      <c r="B59" s="297" t="s">
        <v>170</v>
      </c>
      <c r="C59" s="298" t="s">
        <v>111</v>
      </c>
      <c r="D59" s="301">
        <v>1</v>
      </c>
      <c r="E59" s="298" t="s">
        <v>173</v>
      </c>
      <c r="F59" s="298" t="s">
        <v>268</v>
      </c>
      <c r="G59" s="265"/>
      <c r="H59" s="265"/>
    </row>
    <row r="60" spans="1:11" x14ac:dyDescent="0.25">
      <c r="A60" s="257"/>
      <c r="B60" s="294"/>
      <c r="C60" s="295"/>
      <c r="D60" s="296"/>
      <c r="E60" s="295"/>
      <c r="F60" s="291"/>
      <c r="G60" s="265"/>
      <c r="H60" s="265"/>
    </row>
    <row r="61" spans="1:11" x14ac:dyDescent="0.25">
      <c r="A61" s="257"/>
      <c r="B61" s="297" t="s">
        <v>170</v>
      </c>
      <c r="C61" s="298" t="s">
        <v>111</v>
      </c>
      <c r="D61" s="301">
        <v>1</v>
      </c>
      <c r="E61" s="298" t="s">
        <v>292</v>
      </c>
      <c r="F61" s="298" t="s">
        <v>293</v>
      </c>
      <c r="G61" s="265"/>
      <c r="H61" s="265"/>
    </row>
    <row r="62" spans="1:11" x14ac:dyDescent="0.25">
      <c r="A62" s="257"/>
      <c r="B62" s="294"/>
      <c r="C62" s="295"/>
      <c r="D62" s="296"/>
      <c r="E62" s="295"/>
      <c r="F62" s="291"/>
      <c r="G62" s="265"/>
      <c r="H62" s="265"/>
    </row>
    <row r="63" spans="1:11" x14ac:dyDescent="0.25">
      <c r="A63" s="257"/>
      <c r="B63" s="297"/>
      <c r="C63" s="298"/>
      <c r="D63" s="301"/>
      <c r="E63" s="298"/>
      <c r="F63" s="298"/>
      <c r="G63" s="265"/>
      <c r="H63" s="265"/>
    </row>
  </sheetData>
  <mergeCells count="4">
    <mergeCell ref="B9:F9"/>
    <mergeCell ref="B23:F23"/>
    <mergeCell ref="B37:F37"/>
    <mergeCell ref="B51:F51"/>
  </mergeCells>
  <printOptions horizontalCentered="1"/>
  <pageMargins left="0.25" right="0.25" top="0.75" bottom="0.75" header="0.3" footer="0.3"/>
  <pageSetup scale="63" fitToHeight="2" orientation="landscape" horizontalDpi="4294967295" verticalDpi="4294967295" r:id="rId1"/>
  <headerFooter alignWithMargins="0">
    <oddFooter>&amp;L&amp;A&amp;C                &amp;F&amp;R&amp;D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TB173"/>
  <sheetViews>
    <sheetView showGridLines="0" topLeftCell="I69" zoomScale="90" zoomScaleNormal="90" zoomScaleSheetLayoutView="100" workbookViewId="0">
      <selection activeCell="Z48" sqref="Z48"/>
    </sheetView>
  </sheetViews>
  <sheetFormatPr defaultColWidth="8.6640625" defaultRowHeight="13.2" x14ac:dyDescent="0.25"/>
  <cols>
    <col min="1" max="1" width="3.109375" style="157" customWidth="1"/>
    <col min="2" max="2" width="0.5546875" style="31" customWidth="1"/>
    <col min="3" max="3" width="19.33203125" style="31" customWidth="1"/>
    <col min="4" max="4" width="2.44140625" style="31" customWidth="1"/>
    <col min="5" max="5" width="8.6640625" style="31" customWidth="1"/>
    <col min="6" max="6" width="2.109375" style="31" customWidth="1"/>
    <col min="7" max="7" width="8.6640625" style="31" customWidth="1"/>
    <col min="8" max="8" width="2.33203125" style="31" customWidth="1"/>
    <col min="9" max="9" width="8.6640625" style="31" customWidth="1"/>
    <col min="10" max="10" width="2.33203125" style="31" customWidth="1"/>
    <col min="11" max="11" width="9.88671875" style="31" customWidth="1"/>
    <col min="12" max="12" width="7.109375" style="124" customWidth="1"/>
    <col min="13" max="13" width="0.5546875" customWidth="1"/>
    <col min="14" max="14" width="28.44140625" customWidth="1"/>
    <col min="15" max="15" width="2.44140625" customWidth="1"/>
    <col min="16" max="16" width="12" style="49" customWidth="1"/>
    <col min="17" max="17" width="2.44140625" customWidth="1"/>
    <col min="18" max="18" width="12.44140625" style="18" customWidth="1"/>
    <col min="19" max="19" width="2.44140625" customWidth="1"/>
    <col min="20" max="20" width="10.6640625" style="49" customWidth="1"/>
    <col min="21" max="21" width="2.44140625" customWidth="1"/>
    <col min="22" max="22" width="9.88671875" style="30" customWidth="1"/>
    <col min="23" max="23" width="3.33203125" hidden="1" customWidth="1"/>
    <col min="24" max="32" width="8.6640625" style="157" customWidth="1"/>
    <col min="33" max="522" width="8.6640625" style="157"/>
  </cols>
  <sheetData>
    <row r="1" spans="1:522" s="157" customFormat="1" x14ac:dyDescent="0.25">
      <c r="L1" s="124"/>
      <c r="P1" s="90"/>
      <c r="R1" s="223"/>
      <c r="T1" s="90"/>
    </row>
    <row r="2" spans="1:522" s="31" customFormat="1" x14ac:dyDescent="0.25">
      <c r="A2" s="285"/>
      <c r="B2" s="45"/>
      <c r="C2" s="254" t="s">
        <v>261</v>
      </c>
      <c r="D2" s="45"/>
      <c r="E2" s="63"/>
      <c r="F2" s="45"/>
      <c r="G2" s="46"/>
      <c r="H2" s="45"/>
      <c r="I2" s="63"/>
      <c r="J2" s="45"/>
      <c r="K2" s="138"/>
      <c r="L2" s="124"/>
      <c r="W2" s="45"/>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c r="IV2" s="157"/>
      <c r="IW2" s="157"/>
      <c r="IX2" s="157"/>
      <c r="IY2" s="157"/>
      <c r="IZ2" s="157"/>
      <c r="JA2" s="157"/>
      <c r="JB2" s="157"/>
      <c r="JC2" s="157"/>
      <c r="JD2" s="157"/>
      <c r="JE2" s="157"/>
      <c r="JF2" s="157"/>
      <c r="JG2" s="157"/>
      <c r="JH2" s="157"/>
      <c r="JI2" s="157"/>
      <c r="JJ2" s="157"/>
      <c r="JK2" s="157"/>
      <c r="JL2" s="157"/>
      <c r="JM2" s="157"/>
      <c r="JN2" s="157"/>
      <c r="JO2" s="157"/>
      <c r="JP2" s="157"/>
      <c r="JQ2" s="157"/>
      <c r="JR2" s="157"/>
      <c r="JS2" s="157"/>
      <c r="JT2" s="157"/>
      <c r="JU2" s="157"/>
      <c r="JV2" s="157"/>
      <c r="JW2" s="157"/>
      <c r="JX2" s="157"/>
      <c r="JY2" s="157"/>
      <c r="JZ2" s="157"/>
      <c r="KA2" s="157"/>
      <c r="KB2" s="157"/>
      <c r="KC2" s="157"/>
      <c r="KD2" s="157"/>
      <c r="KE2" s="157"/>
      <c r="KF2" s="157"/>
      <c r="KG2" s="157"/>
      <c r="KH2" s="157"/>
      <c r="KI2" s="157"/>
      <c r="KJ2" s="157"/>
      <c r="KK2" s="157"/>
      <c r="KL2" s="157"/>
      <c r="KM2" s="157"/>
      <c r="KN2" s="157"/>
      <c r="KO2" s="157"/>
      <c r="KP2" s="157"/>
      <c r="KQ2" s="157"/>
      <c r="KR2" s="157"/>
      <c r="KS2" s="157"/>
      <c r="KT2" s="157"/>
      <c r="KU2" s="157"/>
      <c r="KV2" s="157"/>
      <c r="KW2" s="157"/>
      <c r="KX2" s="157"/>
      <c r="KY2" s="157"/>
      <c r="KZ2" s="157"/>
      <c r="LA2" s="157"/>
      <c r="LB2" s="157"/>
      <c r="LC2" s="157"/>
      <c r="LD2" s="157"/>
      <c r="LE2" s="157"/>
      <c r="LF2" s="157"/>
      <c r="LG2" s="157"/>
      <c r="LH2" s="157"/>
      <c r="LI2" s="157"/>
      <c r="LJ2" s="157"/>
      <c r="LK2" s="157"/>
      <c r="LL2" s="157"/>
      <c r="LM2" s="157"/>
      <c r="LN2" s="157"/>
      <c r="LO2" s="157"/>
      <c r="LP2" s="157"/>
      <c r="LQ2" s="157"/>
      <c r="LR2" s="157"/>
      <c r="LS2" s="157"/>
      <c r="LT2" s="157"/>
      <c r="LU2" s="157"/>
      <c r="LV2" s="157"/>
      <c r="LW2" s="157"/>
      <c r="LX2" s="157"/>
      <c r="LY2" s="157"/>
      <c r="LZ2" s="157"/>
      <c r="MA2" s="157"/>
      <c r="MB2" s="157"/>
      <c r="MC2" s="157"/>
      <c r="MD2" s="157"/>
      <c r="ME2" s="157"/>
      <c r="MF2" s="157"/>
      <c r="MG2" s="157"/>
      <c r="MH2" s="157"/>
      <c r="MI2" s="157"/>
      <c r="MJ2" s="157"/>
      <c r="MK2" s="157"/>
      <c r="ML2" s="157"/>
      <c r="MM2" s="157"/>
      <c r="MN2" s="157"/>
      <c r="MO2" s="157"/>
      <c r="MP2" s="157"/>
      <c r="MQ2" s="157"/>
      <c r="MR2" s="157"/>
      <c r="MS2" s="157"/>
      <c r="MT2" s="157"/>
      <c r="MU2" s="157"/>
      <c r="MV2" s="157"/>
      <c r="MW2" s="157"/>
      <c r="MX2" s="157"/>
      <c r="MY2" s="157"/>
      <c r="MZ2" s="157"/>
      <c r="NA2" s="157"/>
      <c r="NB2" s="157"/>
      <c r="NC2" s="157"/>
      <c r="ND2" s="157"/>
      <c r="NE2" s="157"/>
      <c r="NF2" s="157"/>
      <c r="NG2" s="157"/>
      <c r="NH2" s="157"/>
      <c r="NI2" s="157"/>
      <c r="NJ2" s="157"/>
      <c r="NK2" s="157"/>
      <c r="NL2" s="157"/>
      <c r="NM2" s="157"/>
      <c r="NN2" s="157"/>
      <c r="NO2" s="157"/>
      <c r="NP2" s="157"/>
      <c r="NQ2" s="157"/>
      <c r="NR2" s="157"/>
      <c r="NS2" s="157"/>
      <c r="NT2" s="157"/>
      <c r="NU2" s="157"/>
      <c r="NV2" s="157"/>
      <c r="NW2" s="157"/>
      <c r="NX2" s="157"/>
      <c r="NY2" s="157"/>
      <c r="NZ2" s="157"/>
      <c r="OA2" s="157"/>
      <c r="OB2" s="157"/>
      <c r="OC2" s="157"/>
      <c r="OD2" s="157"/>
      <c r="OE2" s="157"/>
      <c r="OF2" s="157"/>
      <c r="OG2" s="157"/>
      <c r="OH2" s="157"/>
      <c r="OI2" s="157"/>
      <c r="OJ2" s="157"/>
      <c r="OK2" s="157"/>
      <c r="OL2" s="157"/>
      <c r="OM2" s="157"/>
      <c r="ON2" s="157"/>
      <c r="OO2" s="157"/>
      <c r="OP2" s="157"/>
      <c r="OQ2" s="157"/>
      <c r="OR2" s="157"/>
      <c r="OS2" s="157"/>
      <c r="OT2" s="157"/>
      <c r="OU2" s="157"/>
      <c r="OV2" s="157"/>
      <c r="OW2" s="157"/>
      <c r="OX2" s="157"/>
      <c r="OY2" s="157"/>
      <c r="OZ2" s="157"/>
      <c r="PA2" s="157"/>
      <c r="PB2" s="157"/>
      <c r="PC2" s="157"/>
      <c r="PD2" s="157"/>
      <c r="PE2" s="157"/>
      <c r="PF2" s="157"/>
      <c r="PG2" s="157"/>
      <c r="PH2" s="157"/>
      <c r="PI2" s="157"/>
      <c r="PJ2" s="157"/>
      <c r="PK2" s="157"/>
      <c r="PL2" s="157"/>
      <c r="PM2" s="157"/>
      <c r="PN2" s="157"/>
      <c r="PO2" s="157"/>
      <c r="PP2" s="157"/>
      <c r="PQ2" s="157"/>
      <c r="PR2" s="157"/>
      <c r="PS2" s="157"/>
      <c r="PT2" s="157"/>
      <c r="PU2" s="157"/>
      <c r="PV2" s="157"/>
      <c r="PW2" s="157"/>
      <c r="PX2" s="157"/>
      <c r="PY2" s="157"/>
      <c r="PZ2" s="157"/>
      <c r="QA2" s="157"/>
      <c r="QB2" s="157"/>
      <c r="QC2" s="157"/>
      <c r="QD2" s="157"/>
      <c r="QE2" s="157"/>
      <c r="QF2" s="157"/>
      <c r="QG2" s="157"/>
      <c r="QH2" s="157"/>
      <c r="QI2" s="157"/>
      <c r="QJ2" s="157"/>
      <c r="QK2" s="157"/>
      <c r="QL2" s="157"/>
      <c r="QM2" s="157"/>
      <c r="QN2" s="157"/>
      <c r="QO2" s="157"/>
      <c r="QP2" s="157"/>
      <c r="QQ2" s="157"/>
      <c r="QR2" s="157"/>
      <c r="QS2" s="157"/>
      <c r="QT2" s="157"/>
      <c r="QU2" s="157"/>
      <c r="QV2" s="157"/>
      <c r="QW2" s="157"/>
      <c r="QX2" s="157"/>
      <c r="QY2" s="157"/>
      <c r="QZ2" s="157"/>
      <c r="RA2" s="157"/>
      <c r="RB2" s="157"/>
      <c r="RC2" s="157"/>
      <c r="RD2" s="157"/>
      <c r="RE2" s="157"/>
      <c r="RF2" s="157"/>
      <c r="RG2" s="157"/>
      <c r="RH2" s="157"/>
      <c r="RI2" s="157"/>
      <c r="RJ2" s="157"/>
      <c r="RK2" s="157"/>
      <c r="RL2" s="157"/>
      <c r="RM2" s="157"/>
      <c r="RN2" s="157"/>
      <c r="RO2" s="157"/>
      <c r="RP2" s="157"/>
      <c r="RQ2" s="157"/>
      <c r="RR2" s="157"/>
      <c r="RS2" s="157"/>
      <c r="RT2" s="157"/>
      <c r="RU2" s="157"/>
      <c r="RV2" s="157"/>
      <c r="RW2" s="157"/>
      <c r="RX2" s="157"/>
      <c r="RY2" s="157"/>
      <c r="RZ2" s="157"/>
      <c r="SA2" s="157"/>
      <c r="SB2" s="157"/>
      <c r="SC2" s="157"/>
      <c r="SD2" s="157"/>
      <c r="SE2" s="157"/>
      <c r="SF2" s="157"/>
      <c r="SG2" s="157"/>
      <c r="SH2" s="157"/>
      <c r="SI2" s="157"/>
      <c r="SJ2" s="157"/>
      <c r="SK2" s="157"/>
      <c r="SL2" s="157"/>
      <c r="SM2" s="157"/>
      <c r="SN2" s="157"/>
      <c r="SO2" s="157"/>
      <c r="SP2" s="157"/>
      <c r="SQ2" s="157"/>
      <c r="SR2" s="157"/>
      <c r="SS2" s="157"/>
      <c r="ST2" s="157"/>
      <c r="SU2" s="157"/>
      <c r="SV2" s="157"/>
      <c r="SW2" s="157"/>
      <c r="SX2" s="157"/>
      <c r="SY2" s="157"/>
      <c r="SZ2" s="157"/>
      <c r="TA2" s="157"/>
      <c r="TB2" s="157"/>
    </row>
    <row r="3" spans="1:522" s="31" customFormat="1" x14ac:dyDescent="0.25">
      <c r="A3" s="285"/>
      <c r="B3" s="120"/>
      <c r="C3" s="121" t="s">
        <v>239</v>
      </c>
      <c r="L3" s="124"/>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c r="IV3" s="157"/>
      <c r="IW3" s="157"/>
      <c r="IX3" s="157"/>
      <c r="IY3" s="157"/>
      <c r="IZ3" s="157"/>
      <c r="JA3" s="157"/>
      <c r="JB3" s="157"/>
      <c r="JC3" s="157"/>
      <c r="JD3" s="157"/>
      <c r="JE3" s="157"/>
      <c r="JF3" s="157"/>
      <c r="JG3" s="157"/>
      <c r="JH3" s="157"/>
      <c r="JI3" s="157"/>
      <c r="JJ3" s="157"/>
      <c r="JK3" s="157"/>
      <c r="JL3" s="157"/>
      <c r="JM3" s="157"/>
      <c r="JN3" s="157"/>
      <c r="JO3" s="157"/>
      <c r="JP3" s="157"/>
      <c r="JQ3" s="157"/>
      <c r="JR3" s="157"/>
      <c r="JS3" s="157"/>
      <c r="JT3" s="157"/>
      <c r="JU3" s="157"/>
      <c r="JV3" s="157"/>
      <c r="JW3" s="157"/>
      <c r="JX3" s="157"/>
      <c r="JY3" s="157"/>
      <c r="JZ3" s="157"/>
      <c r="KA3" s="157"/>
      <c r="KB3" s="157"/>
      <c r="KC3" s="157"/>
      <c r="KD3" s="157"/>
      <c r="KE3" s="157"/>
      <c r="KF3" s="157"/>
      <c r="KG3" s="157"/>
      <c r="KH3" s="157"/>
      <c r="KI3" s="157"/>
      <c r="KJ3" s="157"/>
      <c r="KK3" s="157"/>
      <c r="KL3" s="157"/>
      <c r="KM3" s="157"/>
      <c r="KN3" s="157"/>
      <c r="KO3" s="157"/>
      <c r="KP3" s="157"/>
      <c r="KQ3" s="157"/>
      <c r="KR3" s="157"/>
      <c r="KS3" s="157"/>
      <c r="KT3" s="157"/>
      <c r="KU3" s="157"/>
      <c r="KV3" s="157"/>
      <c r="KW3" s="157"/>
      <c r="KX3" s="157"/>
      <c r="KY3" s="157"/>
      <c r="KZ3" s="157"/>
      <c r="LA3" s="157"/>
      <c r="LB3" s="157"/>
      <c r="LC3" s="157"/>
      <c r="LD3" s="157"/>
      <c r="LE3" s="157"/>
      <c r="LF3" s="157"/>
      <c r="LG3" s="157"/>
      <c r="LH3" s="157"/>
      <c r="LI3" s="157"/>
      <c r="LJ3" s="157"/>
      <c r="LK3" s="157"/>
      <c r="LL3" s="157"/>
      <c r="LM3" s="157"/>
      <c r="LN3" s="157"/>
      <c r="LO3" s="157"/>
      <c r="LP3" s="157"/>
      <c r="LQ3" s="157"/>
      <c r="LR3" s="157"/>
      <c r="LS3" s="157"/>
      <c r="LT3" s="157"/>
      <c r="LU3" s="157"/>
      <c r="LV3" s="157"/>
      <c r="LW3" s="157"/>
      <c r="LX3" s="157"/>
      <c r="LY3" s="157"/>
      <c r="LZ3" s="157"/>
      <c r="MA3" s="157"/>
      <c r="MB3" s="157"/>
      <c r="MC3" s="157"/>
      <c r="MD3" s="157"/>
      <c r="ME3" s="157"/>
      <c r="MF3" s="157"/>
      <c r="MG3" s="157"/>
      <c r="MH3" s="157"/>
      <c r="MI3" s="157"/>
      <c r="MJ3" s="157"/>
      <c r="MK3" s="157"/>
      <c r="ML3" s="157"/>
      <c r="MM3" s="157"/>
      <c r="MN3" s="157"/>
      <c r="MO3" s="157"/>
      <c r="MP3" s="157"/>
      <c r="MQ3" s="157"/>
      <c r="MR3" s="157"/>
      <c r="MS3" s="157"/>
      <c r="MT3" s="157"/>
      <c r="MU3" s="157"/>
      <c r="MV3" s="157"/>
      <c r="MW3" s="157"/>
      <c r="MX3" s="157"/>
      <c r="MY3" s="157"/>
      <c r="MZ3" s="157"/>
      <c r="NA3" s="157"/>
      <c r="NB3" s="157"/>
      <c r="NC3" s="157"/>
      <c r="ND3" s="157"/>
      <c r="NE3" s="157"/>
      <c r="NF3" s="157"/>
      <c r="NG3" s="157"/>
      <c r="NH3" s="157"/>
      <c r="NI3" s="157"/>
      <c r="NJ3" s="157"/>
      <c r="NK3" s="157"/>
      <c r="NL3" s="157"/>
      <c r="NM3" s="157"/>
      <c r="NN3" s="157"/>
      <c r="NO3" s="157"/>
      <c r="NP3" s="157"/>
      <c r="NQ3" s="157"/>
      <c r="NR3" s="157"/>
      <c r="NS3" s="157"/>
      <c r="NT3" s="157"/>
      <c r="NU3" s="157"/>
      <c r="NV3" s="157"/>
      <c r="NW3" s="157"/>
      <c r="NX3" s="157"/>
      <c r="NY3" s="157"/>
      <c r="NZ3" s="157"/>
      <c r="OA3" s="157"/>
      <c r="OB3" s="157"/>
      <c r="OC3" s="157"/>
      <c r="OD3" s="157"/>
      <c r="OE3" s="157"/>
      <c r="OF3" s="157"/>
      <c r="OG3" s="157"/>
      <c r="OH3" s="157"/>
      <c r="OI3" s="157"/>
      <c r="OJ3" s="157"/>
      <c r="OK3" s="157"/>
      <c r="OL3" s="157"/>
      <c r="OM3" s="157"/>
      <c r="ON3" s="157"/>
      <c r="OO3" s="157"/>
      <c r="OP3" s="157"/>
      <c r="OQ3" s="157"/>
      <c r="OR3" s="157"/>
      <c r="OS3" s="157"/>
      <c r="OT3" s="157"/>
      <c r="OU3" s="157"/>
      <c r="OV3" s="157"/>
      <c r="OW3" s="157"/>
      <c r="OX3" s="157"/>
      <c r="OY3" s="157"/>
      <c r="OZ3" s="157"/>
      <c r="PA3" s="157"/>
      <c r="PB3" s="157"/>
      <c r="PC3" s="157"/>
      <c r="PD3" s="157"/>
      <c r="PE3" s="157"/>
      <c r="PF3" s="157"/>
      <c r="PG3" s="157"/>
      <c r="PH3" s="157"/>
      <c r="PI3" s="157"/>
      <c r="PJ3" s="157"/>
      <c r="PK3" s="157"/>
      <c r="PL3" s="157"/>
      <c r="PM3" s="157"/>
      <c r="PN3" s="157"/>
      <c r="PO3" s="157"/>
      <c r="PP3" s="157"/>
      <c r="PQ3" s="157"/>
      <c r="PR3" s="157"/>
      <c r="PS3" s="157"/>
      <c r="PT3" s="157"/>
      <c r="PU3" s="157"/>
      <c r="PV3" s="157"/>
      <c r="PW3" s="157"/>
      <c r="PX3" s="157"/>
      <c r="PY3" s="157"/>
      <c r="PZ3" s="157"/>
      <c r="QA3" s="157"/>
      <c r="QB3" s="157"/>
      <c r="QC3" s="157"/>
      <c r="QD3" s="157"/>
      <c r="QE3" s="157"/>
      <c r="QF3" s="157"/>
      <c r="QG3" s="157"/>
      <c r="QH3" s="157"/>
      <c r="QI3" s="157"/>
      <c r="QJ3" s="157"/>
      <c r="QK3" s="157"/>
      <c r="QL3" s="157"/>
      <c r="QM3" s="157"/>
      <c r="QN3" s="157"/>
      <c r="QO3" s="157"/>
      <c r="QP3" s="157"/>
      <c r="QQ3" s="157"/>
      <c r="QR3" s="157"/>
      <c r="QS3" s="157"/>
      <c r="QT3" s="157"/>
      <c r="QU3" s="157"/>
      <c r="QV3" s="157"/>
      <c r="QW3" s="157"/>
      <c r="QX3" s="157"/>
      <c r="QY3" s="157"/>
      <c r="QZ3" s="157"/>
      <c r="RA3" s="157"/>
      <c r="RB3" s="157"/>
      <c r="RC3" s="157"/>
      <c r="RD3" s="157"/>
      <c r="RE3" s="157"/>
      <c r="RF3" s="157"/>
      <c r="RG3" s="157"/>
      <c r="RH3" s="157"/>
      <c r="RI3" s="157"/>
      <c r="RJ3" s="157"/>
      <c r="RK3" s="157"/>
      <c r="RL3" s="157"/>
      <c r="RM3" s="157"/>
      <c r="RN3" s="157"/>
      <c r="RO3" s="157"/>
      <c r="RP3" s="157"/>
      <c r="RQ3" s="157"/>
      <c r="RR3" s="157"/>
      <c r="RS3" s="157"/>
      <c r="RT3" s="157"/>
      <c r="RU3" s="157"/>
      <c r="RV3" s="157"/>
      <c r="RW3" s="157"/>
      <c r="RX3" s="157"/>
      <c r="RY3" s="157"/>
      <c r="RZ3" s="157"/>
      <c r="SA3" s="157"/>
      <c r="SB3" s="157"/>
      <c r="SC3" s="157"/>
      <c r="SD3" s="157"/>
      <c r="SE3" s="157"/>
      <c r="SF3" s="157"/>
      <c r="SG3" s="157"/>
      <c r="SH3" s="157"/>
      <c r="SI3" s="157"/>
      <c r="SJ3" s="157"/>
      <c r="SK3" s="157"/>
      <c r="SL3" s="157"/>
      <c r="SM3" s="157"/>
      <c r="SN3" s="157"/>
      <c r="SO3" s="157"/>
      <c r="SP3" s="157"/>
      <c r="SQ3" s="157"/>
      <c r="SR3" s="157"/>
      <c r="SS3" s="157"/>
      <c r="ST3" s="157"/>
      <c r="SU3" s="157"/>
      <c r="SV3" s="157"/>
      <c r="SW3" s="157"/>
      <c r="SX3" s="157"/>
      <c r="SY3" s="157"/>
      <c r="SZ3" s="157"/>
      <c r="TA3" s="157"/>
      <c r="TB3" s="157"/>
    </row>
    <row r="4" spans="1:522" s="66" customFormat="1" ht="13.8" x14ac:dyDescent="0.25">
      <c r="A4" s="183"/>
      <c r="B4" s="122"/>
      <c r="C4" s="621" t="s">
        <v>262</v>
      </c>
      <c r="D4" s="621"/>
      <c r="E4" s="621"/>
      <c r="F4" s="621"/>
      <c r="G4" s="621"/>
      <c r="H4" s="621"/>
      <c r="I4" s="621"/>
      <c r="J4" s="621"/>
      <c r="K4" s="621"/>
      <c r="L4" s="183"/>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0"/>
      <c r="IW4" s="110"/>
      <c r="IX4" s="110"/>
      <c r="IY4" s="110"/>
      <c r="IZ4" s="110"/>
      <c r="JA4" s="110"/>
      <c r="JB4" s="110"/>
      <c r="JC4" s="110"/>
      <c r="JD4" s="110"/>
      <c r="JE4" s="110"/>
      <c r="JF4" s="110"/>
      <c r="JG4" s="110"/>
      <c r="JH4" s="110"/>
      <c r="JI4" s="110"/>
      <c r="JJ4" s="110"/>
      <c r="JK4" s="110"/>
      <c r="JL4" s="110"/>
      <c r="JM4" s="110"/>
      <c r="JN4" s="110"/>
      <c r="JO4" s="110"/>
      <c r="JP4" s="110"/>
      <c r="JQ4" s="110"/>
      <c r="JR4" s="110"/>
      <c r="JS4" s="110"/>
      <c r="JT4" s="110"/>
      <c r="JU4" s="110"/>
      <c r="JV4" s="110"/>
      <c r="JW4" s="110"/>
      <c r="JX4" s="110"/>
      <c r="JY4" s="110"/>
      <c r="JZ4" s="110"/>
      <c r="KA4" s="110"/>
      <c r="KB4" s="110"/>
      <c r="KC4" s="110"/>
      <c r="KD4" s="110"/>
      <c r="KE4" s="110"/>
      <c r="KF4" s="110"/>
      <c r="KG4" s="110"/>
      <c r="KH4" s="110"/>
      <c r="KI4" s="110"/>
      <c r="KJ4" s="110"/>
      <c r="KK4" s="110"/>
      <c r="KL4" s="110"/>
      <c r="KM4" s="110"/>
      <c r="KN4" s="110"/>
      <c r="KO4" s="110"/>
      <c r="KP4" s="110"/>
      <c r="KQ4" s="110"/>
      <c r="KR4" s="110"/>
      <c r="KS4" s="110"/>
      <c r="KT4" s="110"/>
      <c r="KU4" s="110"/>
      <c r="KV4" s="110"/>
      <c r="KW4" s="110"/>
      <c r="KX4" s="110"/>
      <c r="KY4" s="110"/>
      <c r="KZ4" s="110"/>
      <c r="LA4" s="110"/>
      <c r="LB4" s="110"/>
      <c r="LC4" s="110"/>
      <c r="LD4" s="110"/>
      <c r="LE4" s="110"/>
      <c r="LF4" s="110"/>
      <c r="LG4" s="110"/>
      <c r="LH4" s="110"/>
      <c r="LI4" s="110"/>
      <c r="LJ4" s="110"/>
      <c r="LK4" s="110"/>
      <c r="LL4" s="110"/>
      <c r="LM4" s="110"/>
      <c r="LN4" s="110"/>
      <c r="LO4" s="110"/>
      <c r="LP4" s="110"/>
      <c r="LQ4" s="110"/>
      <c r="LR4" s="110"/>
      <c r="LS4" s="110"/>
      <c r="LT4" s="110"/>
      <c r="LU4" s="110"/>
      <c r="LV4" s="110"/>
      <c r="LW4" s="110"/>
      <c r="LX4" s="110"/>
      <c r="LY4" s="110"/>
      <c r="LZ4" s="110"/>
      <c r="MA4" s="110"/>
      <c r="MB4" s="110"/>
      <c r="MC4" s="110"/>
      <c r="MD4" s="110"/>
      <c r="ME4" s="110"/>
      <c r="MF4" s="110"/>
      <c r="MG4" s="110"/>
      <c r="MH4" s="110"/>
      <c r="MI4" s="110"/>
      <c r="MJ4" s="110"/>
      <c r="MK4" s="110"/>
      <c r="ML4" s="110"/>
      <c r="MM4" s="110"/>
      <c r="MN4" s="110"/>
      <c r="MO4" s="110"/>
      <c r="MP4" s="110"/>
      <c r="MQ4" s="110"/>
      <c r="MR4" s="110"/>
      <c r="MS4" s="110"/>
      <c r="MT4" s="110"/>
      <c r="MU4" s="110"/>
      <c r="MV4" s="110"/>
      <c r="MW4" s="110"/>
      <c r="MX4" s="110"/>
      <c r="MY4" s="110"/>
      <c r="MZ4" s="110"/>
      <c r="NA4" s="110"/>
      <c r="NB4" s="110"/>
      <c r="NC4" s="110"/>
      <c r="ND4" s="110"/>
      <c r="NE4" s="110"/>
      <c r="NF4" s="110"/>
      <c r="NG4" s="110"/>
      <c r="NH4" s="110"/>
      <c r="NI4" s="110"/>
      <c r="NJ4" s="110"/>
      <c r="NK4" s="110"/>
      <c r="NL4" s="110"/>
      <c r="NM4" s="110"/>
      <c r="NN4" s="110"/>
      <c r="NO4" s="110"/>
      <c r="NP4" s="110"/>
      <c r="NQ4" s="110"/>
      <c r="NR4" s="110"/>
      <c r="NS4" s="110"/>
      <c r="NT4" s="110"/>
      <c r="NU4" s="110"/>
      <c r="NV4" s="110"/>
      <c r="NW4" s="110"/>
      <c r="NX4" s="110"/>
      <c r="NY4" s="110"/>
      <c r="NZ4" s="110"/>
      <c r="OA4" s="110"/>
      <c r="OB4" s="110"/>
      <c r="OC4" s="110"/>
      <c r="OD4" s="110"/>
      <c r="OE4" s="110"/>
      <c r="OF4" s="110"/>
      <c r="OG4" s="110"/>
      <c r="OH4" s="110"/>
      <c r="OI4" s="110"/>
      <c r="OJ4" s="110"/>
      <c r="OK4" s="110"/>
      <c r="OL4" s="110"/>
      <c r="OM4" s="110"/>
      <c r="ON4" s="110"/>
      <c r="OO4" s="110"/>
      <c r="OP4" s="110"/>
      <c r="OQ4" s="110"/>
      <c r="OR4" s="110"/>
      <c r="OS4" s="110"/>
      <c r="OT4" s="110"/>
      <c r="OU4" s="110"/>
      <c r="OV4" s="110"/>
      <c r="OW4" s="110"/>
      <c r="OX4" s="110"/>
      <c r="OY4" s="110"/>
      <c r="OZ4" s="110"/>
      <c r="PA4" s="110"/>
      <c r="PB4" s="110"/>
      <c r="PC4" s="110"/>
      <c r="PD4" s="110"/>
      <c r="PE4" s="110"/>
      <c r="PF4" s="110"/>
      <c r="PG4" s="110"/>
      <c r="PH4" s="110"/>
      <c r="PI4" s="110"/>
      <c r="PJ4" s="110"/>
      <c r="PK4" s="110"/>
      <c r="PL4" s="110"/>
      <c r="PM4" s="110"/>
      <c r="PN4" s="110"/>
      <c r="PO4" s="110"/>
      <c r="PP4" s="110"/>
      <c r="PQ4" s="110"/>
      <c r="PR4" s="110"/>
      <c r="PS4" s="110"/>
      <c r="PT4" s="110"/>
      <c r="PU4" s="110"/>
      <c r="PV4" s="110"/>
      <c r="PW4" s="110"/>
      <c r="PX4" s="110"/>
      <c r="PY4" s="110"/>
      <c r="PZ4" s="110"/>
      <c r="QA4" s="110"/>
      <c r="QB4" s="110"/>
      <c r="QC4" s="110"/>
      <c r="QD4" s="110"/>
      <c r="QE4" s="110"/>
      <c r="QF4" s="110"/>
      <c r="QG4" s="110"/>
      <c r="QH4" s="110"/>
      <c r="QI4" s="110"/>
      <c r="QJ4" s="110"/>
      <c r="QK4" s="110"/>
      <c r="QL4" s="110"/>
      <c r="QM4" s="110"/>
      <c r="QN4" s="110"/>
      <c r="QO4" s="110"/>
      <c r="QP4" s="110"/>
      <c r="QQ4" s="110"/>
      <c r="QR4" s="110"/>
      <c r="QS4" s="110"/>
      <c r="QT4" s="110"/>
      <c r="QU4" s="110"/>
      <c r="QV4" s="110"/>
      <c r="QW4" s="110"/>
      <c r="QX4" s="110"/>
      <c r="QY4" s="110"/>
      <c r="QZ4" s="110"/>
      <c r="RA4" s="110"/>
      <c r="RB4" s="110"/>
      <c r="RC4" s="110"/>
      <c r="RD4" s="110"/>
      <c r="RE4" s="110"/>
      <c r="RF4" s="110"/>
      <c r="RG4" s="110"/>
      <c r="RH4" s="110"/>
      <c r="RI4" s="110"/>
      <c r="RJ4" s="110"/>
      <c r="RK4" s="110"/>
      <c r="RL4" s="110"/>
      <c r="RM4" s="110"/>
      <c r="RN4" s="110"/>
      <c r="RO4" s="110"/>
      <c r="RP4" s="110"/>
      <c r="RQ4" s="110"/>
      <c r="RR4" s="110"/>
      <c r="RS4" s="110"/>
      <c r="RT4" s="110"/>
      <c r="RU4" s="110"/>
      <c r="RV4" s="110"/>
      <c r="RW4" s="110"/>
      <c r="RX4" s="110"/>
      <c r="RY4" s="110"/>
      <c r="RZ4" s="110"/>
      <c r="SA4" s="110"/>
      <c r="SB4" s="110"/>
      <c r="SC4" s="110"/>
      <c r="SD4" s="110"/>
      <c r="SE4" s="110"/>
      <c r="SF4" s="110"/>
      <c r="SG4" s="110"/>
      <c r="SH4" s="110"/>
      <c r="SI4" s="110"/>
      <c r="SJ4" s="110"/>
      <c r="SK4" s="110"/>
      <c r="SL4" s="110"/>
      <c r="SM4" s="110"/>
      <c r="SN4" s="110"/>
      <c r="SO4" s="110"/>
      <c r="SP4" s="110"/>
      <c r="SQ4" s="110"/>
      <c r="SR4" s="110"/>
      <c r="SS4" s="110"/>
      <c r="ST4" s="110"/>
      <c r="SU4" s="110"/>
      <c r="SV4" s="110"/>
      <c r="SW4" s="110"/>
      <c r="SX4" s="110"/>
      <c r="SY4" s="110"/>
      <c r="SZ4" s="110"/>
      <c r="TA4" s="110"/>
      <c r="TB4" s="110"/>
    </row>
    <row r="5" spans="1:522" s="31" customFormat="1" x14ac:dyDescent="0.25">
      <c r="A5" s="199"/>
      <c r="B5" s="123"/>
      <c r="C5" s="123" t="s">
        <v>263</v>
      </c>
      <c r="D5" s="123"/>
      <c r="E5" s="123"/>
      <c r="F5" s="123"/>
      <c r="G5" s="123"/>
      <c r="H5" s="123"/>
      <c r="I5" s="123"/>
      <c r="J5" s="123"/>
      <c r="K5" s="123"/>
      <c r="L5" s="124"/>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c r="EO5" s="157"/>
      <c r="EP5" s="157"/>
      <c r="EQ5" s="157"/>
      <c r="ER5" s="157"/>
      <c r="ES5" s="157"/>
      <c r="ET5" s="157"/>
      <c r="EU5" s="157"/>
      <c r="EV5" s="157"/>
      <c r="EW5" s="157"/>
      <c r="EX5" s="157"/>
      <c r="EY5" s="157"/>
      <c r="EZ5" s="157"/>
      <c r="FA5" s="157"/>
      <c r="FB5" s="157"/>
      <c r="FC5" s="157"/>
      <c r="FD5" s="157"/>
      <c r="FE5" s="157"/>
      <c r="FF5" s="157"/>
      <c r="FG5" s="157"/>
      <c r="FH5" s="157"/>
      <c r="FI5" s="157"/>
      <c r="FJ5" s="157"/>
      <c r="FK5" s="157"/>
      <c r="FL5" s="157"/>
      <c r="FM5" s="157"/>
      <c r="FN5" s="157"/>
      <c r="FO5" s="157"/>
      <c r="FP5" s="157"/>
      <c r="FQ5" s="157"/>
      <c r="FR5" s="157"/>
      <c r="FS5" s="157"/>
      <c r="FT5" s="157"/>
      <c r="FU5" s="157"/>
      <c r="FV5" s="157"/>
      <c r="FW5" s="157"/>
      <c r="FX5" s="157"/>
      <c r="FY5" s="157"/>
      <c r="FZ5" s="157"/>
      <c r="GA5" s="157"/>
      <c r="GB5" s="157"/>
      <c r="GC5" s="157"/>
      <c r="GD5" s="157"/>
      <c r="GE5" s="157"/>
      <c r="GF5" s="157"/>
      <c r="GG5" s="157"/>
      <c r="GH5" s="157"/>
      <c r="GI5" s="157"/>
      <c r="GJ5" s="157"/>
      <c r="GK5" s="157"/>
      <c r="GL5" s="157"/>
      <c r="GM5" s="157"/>
      <c r="GN5" s="157"/>
      <c r="GO5" s="157"/>
      <c r="GP5" s="157"/>
      <c r="GQ5" s="157"/>
      <c r="GR5" s="157"/>
      <c r="GS5" s="157"/>
      <c r="GT5" s="157"/>
      <c r="GU5" s="157"/>
      <c r="GV5" s="157"/>
      <c r="GW5" s="157"/>
      <c r="GX5" s="157"/>
      <c r="GY5" s="157"/>
      <c r="GZ5" s="157"/>
      <c r="HA5" s="157"/>
      <c r="HB5" s="157"/>
      <c r="HC5" s="157"/>
      <c r="HD5" s="157"/>
      <c r="HE5" s="157"/>
      <c r="HF5" s="157"/>
      <c r="HG5" s="157"/>
      <c r="HH5" s="157"/>
      <c r="HI5" s="157"/>
      <c r="HJ5" s="157"/>
      <c r="HK5" s="157"/>
      <c r="HL5" s="157"/>
      <c r="HM5" s="157"/>
      <c r="HN5" s="157"/>
      <c r="HO5" s="157"/>
      <c r="HP5" s="157"/>
      <c r="HQ5" s="157"/>
      <c r="HR5" s="157"/>
      <c r="HS5" s="157"/>
      <c r="HT5" s="157"/>
      <c r="HU5" s="157"/>
      <c r="HV5" s="157"/>
      <c r="HW5" s="157"/>
      <c r="HX5" s="157"/>
      <c r="HY5" s="157"/>
      <c r="HZ5" s="157"/>
      <c r="IA5" s="157"/>
      <c r="IB5" s="157"/>
      <c r="IC5" s="157"/>
      <c r="ID5" s="157"/>
      <c r="IE5" s="157"/>
      <c r="IF5" s="157"/>
      <c r="IG5" s="157"/>
      <c r="IH5" s="157"/>
      <c r="II5" s="157"/>
      <c r="IJ5" s="157"/>
      <c r="IK5" s="157"/>
      <c r="IL5" s="157"/>
      <c r="IM5" s="157"/>
      <c r="IN5" s="157"/>
      <c r="IO5" s="157"/>
      <c r="IP5" s="157"/>
      <c r="IQ5" s="157"/>
      <c r="IR5" s="157"/>
      <c r="IS5" s="157"/>
      <c r="IT5" s="157"/>
      <c r="IU5" s="157"/>
      <c r="IV5" s="157"/>
      <c r="IW5" s="157"/>
      <c r="IX5" s="157"/>
      <c r="IY5" s="157"/>
      <c r="IZ5" s="157"/>
      <c r="JA5" s="157"/>
      <c r="JB5" s="157"/>
      <c r="JC5" s="157"/>
      <c r="JD5" s="157"/>
      <c r="JE5" s="157"/>
      <c r="JF5" s="157"/>
      <c r="JG5" s="157"/>
      <c r="JH5" s="157"/>
      <c r="JI5" s="157"/>
      <c r="JJ5" s="157"/>
      <c r="JK5" s="157"/>
      <c r="JL5" s="157"/>
      <c r="JM5" s="157"/>
      <c r="JN5" s="157"/>
      <c r="JO5" s="157"/>
      <c r="JP5" s="157"/>
      <c r="JQ5" s="157"/>
      <c r="JR5" s="157"/>
      <c r="JS5" s="157"/>
      <c r="JT5" s="157"/>
      <c r="JU5" s="157"/>
      <c r="JV5" s="157"/>
      <c r="JW5" s="157"/>
      <c r="JX5" s="157"/>
      <c r="JY5" s="157"/>
      <c r="JZ5" s="157"/>
      <c r="KA5" s="157"/>
      <c r="KB5" s="157"/>
      <c r="KC5" s="157"/>
      <c r="KD5" s="157"/>
      <c r="KE5" s="157"/>
      <c r="KF5" s="157"/>
      <c r="KG5" s="157"/>
      <c r="KH5" s="157"/>
      <c r="KI5" s="157"/>
      <c r="KJ5" s="157"/>
      <c r="KK5" s="157"/>
      <c r="KL5" s="157"/>
      <c r="KM5" s="157"/>
      <c r="KN5" s="157"/>
      <c r="KO5" s="157"/>
      <c r="KP5" s="157"/>
      <c r="KQ5" s="157"/>
      <c r="KR5" s="157"/>
      <c r="KS5" s="157"/>
      <c r="KT5" s="157"/>
      <c r="KU5" s="157"/>
      <c r="KV5" s="157"/>
      <c r="KW5" s="157"/>
      <c r="KX5" s="157"/>
      <c r="KY5" s="157"/>
      <c r="KZ5" s="157"/>
      <c r="LA5" s="157"/>
      <c r="LB5" s="157"/>
      <c r="LC5" s="157"/>
      <c r="LD5" s="157"/>
      <c r="LE5" s="157"/>
      <c r="LF5" s="157"/>
      <c r="LG5" s="157"/>
      <c r="LH5" s="157"/>
      <c r="LI5" s="157"/>
      <c r="LJ5" s="157"/>
      <c r="LK5" s="157"/>
      <c r="LL5" s="157"/>
      <c r="LM5" s="157"/>
      <c r="LN5" s="157"/>
      <c r="LO5" s="157"/>
      <c r="LP5" s="157"/>
      <c r="LQ5" s="157"/>
      <c r="LR5" s="157"/>
      <c r="LS5" s="157"/>
      <c r="LT5" s="157"/>
      <c r="LU5" s="157"/>
      <c r="LV5" s="157"/>
      <c r="LW5" s="157"/>
      <c r="LX5" s="157"/>
      <c r="LY5" s="157"/>
      <c r="LZ5" s="157"/>
      <c r="MA5" s="157"/>
      <c r="MB5" s="157"/>
      <c r="MC5" s="157"/>
      <c r="MD5" s="157"/>
      <c r="ME5" s="157"/>
      <c r="MF5" s="157"/>
      <c r="MG5" s="157"/>
      <c r="MH5" s="157"/>
      <c r="MI5" s="157"/>
      <c r="MJ5" s="157"/>
      <c r="MK5" s="157"/>
      <c r="ML5" s="157"/>
      <c r="MM5" s="157"/>
      <c r="MN5" s="157"/>
      <c r="MO5" s="157"/>
      <c r="MP5" s="157"/>
      <c r="MQ5" s="157"/>
      <c r="MR5" s="157"/>
      <c r="MS5" s="157"/>
      <c r="MT5" s="157"/>
      <c r="MU5" s="157"/>
      <c r="MV5" s="157"/>
      <c r="MW5" s="157"/>
      <c r="MX5" s="157"/>
      <c r="MY5" s="157"/>
      <c r="MZ5" s="157"/>
      <c r="NA5" s="157"/>
      <c r="NB5" s="157"/>
      <c r="NC5" s="157"/>
      <c r="ND5" s="157"/>
      <c r="NE5" s="157"/>
      <c r="NF5" s="157"/>
      <c r="NG5" s="157"/>
      <c r="NH5" s="157"/>
      <c r="NI5" s="157"/>
      <c r="NJ5" s="157"/>
      <c r="NK5" s="157"/>
      <c r="NL5" s="157"/>
      <c r="NM5" s="157"/>
      <c r="NN5" s="157"/>
      <c r="NO5" s="157"/>
      <c r="NP5" s="157"/>
      <c r="NQ5" s="157"/>
      <c r="NR5" s="157"/>
      <c r="NS5" s="157"/>
      <c r="NT5" s="157"/>
      <c r="NU5" s="157"/>
      <c r="NV5" s="157"/>
      <c r="NW5" s="157"/>
      <c r="NX5" s="157"/>
      <c r="NY5" s="157"/>
      <c r="NZ5" s="157"/>
      <c r="OA5" s="157"/>
      <c r="OB5" s="157"/>
      <c r="OC5" s="157"/>
      <c r="OD5" s="157"/>
      <c r="OE5" s="157"/>
      <c r="OF5" s="157"/>
      <c r="OG5" s="157"/>
      <c r="OH5" s="157"/>
      <c r="OI5" s="157"/>
      <c r="OJ5" s="157"/>
      <c r="OK5" s="157"/>
      <c r="OL5" s="157"/>
      <c r="OM5" s="157"/>
      <c r="ON5" s="157"/>
      <c r="OO5" s="157"/>
      <c r="OP5" s="157"/>
      <c r="OQ5" s="157"/>
      <c r="OR5" s="157"/>
      <c r="OS5" s="157"/>
      <c r="OT5" s="157"/>
      <c r="OU5" s="157"/>
      <c r="OV5" s="157"/>
      <c r="OW5" s="157"/>
      <c r="OX5" s="157"/>
      <c r="OY5" s="157"/>
      <c r="OZ5" s="157"/>
      <c r="PA5" s="157"/>
      <c r="PB5" s="157"/>
      <c r="PC5" s="157"/>
      <c r="PD5" s="157"/>
      <c r="PE5" s="157"/>
      <c r="PF5" s="157"/>
      <c r="PG5" s="157"/>
      <c r="PH5" s="157"/>
      <c r="PI5" s="157"/>
      <c r="PJ5" s="157"/>
      <c r="PK5" s="157"/>
      <c r="PL5" s="157"/>
      <c r="PM5" s="157"/>
      <c r="PN5" s="157"/>
      <c r="PO5" s="157"/>
      <c r="PP5" s="157"/>
      <c r="PQ5" s="157"/>
      <c r="PR5" s="157"/>
      <c r="PS5" s="157"/>
      <c r="PT5" s="157"/>
      <c r="PU5" s="157"/>
      <c r="PV5" s="157"/>
      <c r="PW5" s="157"/>
      <c r="PX5" s="157"/>
      <c r="PY5" s="157"/>
      <c r="PZ5" s="157"/>
      <c r="QA5" s="157"/>
      <c r="QB5" s="157"/>
      <c r="QC5" s="157"/>
      <c r="QD5" s="157"/>
      <c r="QE5" s="157"/>
      <c r="QF5" s="157"/>
      <c r="QG5" s="157"/>
      <c r="QH5" s="157"/>
      <c r="QI5" s="157"/>
      <c r="QJ5" s="157"/>
      <c r="QK5" s="157"/>
      <c r="QL5" s="157"/>
      <c r="QM5" s="157"/>
      <c r="QN5" s="157"/>
      <c r="QO5" s="157"/>
      <c r="QP5" s="157"/>
      <c r="QQ5" s="157"/>
      <c r="QR5" s="157"/>
      <c r="QS5" s="157"/>
      <c r="QT5" s="157"/>
      <c r="QU5" s="157"/>
      <c r="QV5" s="157"/>
      <c r="QW5" s="157"/>
      <c r="QX5" s="157"/>
      <c r="QY5" s="157"/>
      <c r="QZ5" s="157"/>
      <c r="RA5" s="157"/>
      <c r="RB5" s="157"/>
      <c r="RC5" s="157"/>
      <c r="RD5" s="157"/>
      <c r="RE5" s="157"/>
      <c r="RF5" s="157"/>
      <c r="RG5" s="157"/>
      <c r="RH5" s="157"/>
      <c r="RI5" s="157"/>
      <c r="RJ5" s="157"/>
      <c r="RK5" s="157"/>
      <c r="RL5" s="157"/>
      <c r="RM5" s="157"/>
      <c r="RN5" s="157"/>
      <c r="RO5" s="157"/>
      <c r="RP5" s="157"/>
      <c r="RQ5" s="157"/>
      <c r="RR5" s="157"/>
      <c r="RS5" s="157"/>
      <c r="RT5" s="157"/>
      <c r="RU5" s="157"/>
      <c r="RV5" s="157"/>
      <c r="RW5" s="157"/>
      <c r="RX5" s="157"/>
      <c r="RY5" s="157"/>
      <c r="RZ5" s="157"/>
      <c r="SA5" s="157"/>
      <c r="SB5" s="157"/>
      <c r="SC5" s="157"/>
      <c r="SD5" s="157"/>
      <c r="SE5" s="157"/>
      <c r="SF5" s="157"/>
      <c r="SG5" s="157"/>
      <c r="SH5" s="157"/>
      <c r="SI5" s="157"/>
      <c r="SJ5" s="157"/>
      <c r="SK5" s="157"/>
      <c r="SL5" s="157"/>
      <c r="SM5" s="157"/>
      <c r="SN5" s="157"/>
      <c r="SO5" s="157"/>
      <c r="SP5" s="157"/>
      <c r="SQ5" s="157"/>
      <c r="SR5" s="157"/>
      <c r="SS5" s="157"/>
      <c r="ST5" s="157"/>
      <c r="SU5" s="157"/>
      <c r="SV5" s="157"/>
      <c r="SW5" s="157"/>
      <c r="SX5" s="157"/>
      <c r="SY5" s="157"/>
      <c r="SZ5" s="157"/>
      <c r="TA5" s="157"/>
      <c r="TB5" s="157"/>
    </row>
    <row r="6" spans="1:522" s="31" customFormat="1" x14ac:dyDescent="0.25">
      <c r="A6" s="199"/>
      <c r="B6" s="104"/>
      <c r="C6" s="622" t="s">
        <v>307</v>
      </c>
      <c r="D6" s="622"/>
      <c r="E6" s="622"/>
      <c r="F6" s="622"/>
      <c r="G6" s="622"/>
      <c r="H6" s="622"/>
      <c r="I6" s="622"/>
      <c r="J6" s="622"/>
      <c r="K6" s="622"/>
      <c r="L6" s="124"/>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c r="GX6" s="157"/>
      <c r="GY6" s="157"/>
      <c r="GZ6" s="157"/>
      <c r="HA6" s="157"/>
      <c r="HB6" s="157"/>
      <c r="HC6" s="157"/>
      <c r="HD6" s="157"/>
      <c r="HE6" s="157"/>
      <c r="HF6" s="157"/>
      <c r="HG6" s="157"/>
      <c r="HH6" s="157"/>
      <c r="HI6" s="157"/>
      <c r="HJ6" s="157"/>
      <c r="HK6" s="157"/>
      <c r="HL6" s="157"/>
      <c r="HM6" s="157"/>
      <c r="HN6" s="157"/>
      <c r="HO6" s="157"/>
      <c r="HP6" s="157"/>
      <c r="HQ6" s="157"/>
      <c r="HR6" s="157"/>
      <c r="HS6" s="157"/>
      <c r="HT6" s="157"/>
      <c r="HU6" s="157"/>
      <c r="HV6" s="157"/>
      <c r="HW6" s="157"/>
      <c r="HX6" s="157"/>
      <c r="HY6" s="157"/>
      <c r="HZ6" s="157"/>
      <c r="IA6" s="157"/>
      <c r="IB6" s="157"/>
      <c r="IC6" s="157"/>
      <c r="ID6" s="157"/>
      <c r="IE6" s="157"/>
      <c r="IF6" s="157"/>
      <c r="IG6" s="157"/>
      <c r="IH6" s="157"/>
      <c r="II6" s="157"/>
      <c r="IJ6" s="157"/>
      <c r="IK6" s="157"/>
      <c r="IL6" s="157"/>
      <c r="IM6" s="157"/>
      <c r="IN6" s="157"/>
      <c r="IO6" s="157"/>
      <c r="IP6" s="157"/>
      <c r="IQ6" s="157"/>
      <c r="IR6" s="157"/>
      <c r="IS6" s="157"/>
      <c r="IT6" s="157"/>
      <c r="IU6" s="157"/>
      <c r="IV6" s="157"/>
      <c r="IW6" s="157"/>
      <c r="IX6" s="157"/>
      <c r="IY6" s="157"/>
      <c r="IZ6" s="157"/>
      <c r="JA6" s="157"/>
      <c r="JB6" s="157"/>
      <c r="JC6" s="157"/>
      <c r="JD6" s="157"/>
      <c r="JE6" s="157"/>
      <c r="JF6" s="157"/>
      <c r="JG6" s="157"/>
      <c r="JH6" s="157"/>
      <c r="JI6" s="157"/>
      <c r="JJ6" s="157"/>
      <c r="JK6" s="157"/>
      <c r="JL6" s="157"/>
      <c r="JM6" s="157"/>
      <c r="JN6" s="157"/>
      <c r="JO6" s="157"/>
      <c r="JP6" s="157"/>
      <c r="JQ6" s="157"/>
      <c r="JR6" s="157"/>
      <c r="JS6" s="157"/>
      <c r="JT6" s="157"/>
      <c r="JU6" s="157"/>
      <c r="JV6" s="157"/>
      <c r="JW6" s="157"/>
      <c r="JX6" s="157"/>
      <c r="JY6" s="157"/>
      <c r="JZ6" s="157"/>
      <c r="KA6" s="157"/>
      <c r="KB6" s="157"/>
      <c r="KC6" s="157"/>
      <c r="KD6" s="157"/>
      <c r="KE6" s="157"/>
      <c r="KF6" s="157"/>
      <c r="KG6" s="157"/>
      <c r="KH6" s="157"/>
      <c r="KI6" s="157"/>
      <c r="KJ6" s="157"/>
      <c r="KK6" s="157"/>
      <c r="KL6" s="157"/>
      <c r="KM6" s="157"/>
      <c r="KN6" s="157"/>
      <c r="KO6" s="157"/>
      <c r="KP6" s="157"/>
      <c r="KQ6" s="157"/>
      <c r="KR6" s="157"/>
      <c r="KS6" s="157"/>
      <c r="KT6" s="157"/>
      <c r="KU6" s="157"/>
      <c r="KV6" s="157"/>
      <c r="KW6" s="157"/>
      <c r="KX6" s="157"/>
      <c r="KY6" s="157"/>
      <c r="KZ6" s="157"/>
      <c r="LA6" s="157"/>
      <c r="LB6" s="157"/>
      <c r="LC6" s="157"/>
      <c r="LD6" s="157"/>
      <c r="LE6" s="157"/>
      <c r="LF6" s="157"/>
      <c r="LG6" s="157"/>
      <c r="LH6" s="157"/>
      <c r="LI6" s="157"/>
      <c r="LJ6" s="157"/>
      <c r="LK6" s="157"/>
      <c r="LL6" s="157"/>
      <c r="LM6" s="157"/>
      <c r="LN6" s="157"/>
      <c r="LO6" s="157"/>
      <c r="LP6" s="157"/>
      <c r="LQ6" s="157"/>
      <c r="LR6" s="157"/>
      <c r="LS6" s="157"/>
      <c r="LT6" s="157"/>
      <c r="LU6" s="157"/>
      <c r="LV6" s="157"/>
      <c r="LW6" s="157"/>
      <c r="LX6" s="157"/>
      <c r="LY6" s="157"/>
      <c r="LZ6" s="157"/>
      <c r="MA6" s="157"/>
      <c r="MB6" s="157"/>
      <c r="MC6" s="157"/>
      <c r="MD6" s="157"/>
      <c r="ME6" s="157"/>
      <c r="MF6" s="157"/>
      <c r="MG6" s="157"/>
      <c r="MH6" s="157"/>
      <c r="MI6" s="157"/>
      <c r="MJ6" s="157"/>
      <c r="MK6" s="157"/>
      <c r="ML6" s="157"/>
      <c r="MM6" s="157"/>
      <c r="MN6" s="157"/>
      <c r="MO6" s="157"/>
      <c r="MP6" s="157"/>
      <c r="MQ6" s="157"/>
      <c r="MR6" s="157"/>
      <c r="MS6" s="157"/>
      <c r="MT6" s="157"/>
      <c r="MU6" s="157"/>
      <c r="MV6" s="157"/>
      <c r="MW6" s="157"/>
      <c r="MX6" s="157"/>
      <c r="MY6" s="157"/>
      <c r="MZ6" s="157"/>
      <c r="NA6" s="157"/>
      <c r="NB6" s="157"/>
      <c r="NC6" s="157"/>
      <c r="ND6" s="157"/>
      <c r="NE6" s="157"/>
      <c r="NF6" s="157"/>
      <c r="NG6" s="157"/>
      <c r="NH6" s="157"/>
      <c r="NI6" s="157"/>
      <c r="NJ6" s="157"/>
      <c r="NK6" s="157"/>
      <c r="NL6" s="157"/>
      <c r="NM6" s="157"/>
      <c r="NN6" s="157"/>
      <c r="NO6" s="157"/>
      <c r="NP6" s="157"/>
      <c r="NQ6" s="157"/>
      <c r="NR6" s="157"/>
      <c r="NS6" s="157"/>
      <c r="NT6" s="157"/>
      <c r="NU6" s="157"/>
      <c r="NV6" s="157"/>
      <c r="NW6" s="157"/>
      <c r="NX6" s="157"/>
      <c r="NY6" s="157"/>
      <c r="NZ6" s="157"/>
      <c r="OA6" s="157"/>
      <c r="OB6" s="157"/>
      <c r="OC6" s="157"/>
      <c r="OD6" s="157"/>
      <c r="OE6" s="157"/>
      <c r="OF6" s="157"/>
      <c r="OG6" s="157"/>
      <c r="OH6" s="157"/>
      <c r="OI6" s="157"/>
      <c r="OJ6" s="157"/>
      <c r="OK6" s="157"/>
      <c r="OL6" s="157"/>
      <c r="OM6" s="157"/>
      <c r="ON6" s="157"/>
      <c r="OO6" s="157"/>
      <c r="OP6" s="157"/>
      <c r="OQ6" s="157"/>
      <c r="OR6" s="157"/>
      <c r="OS6" s="157"/>
      <c r="OT6" s="157"/>
      <c r="OU6" s="157"/>
      <c r="OV6" s="157"/>
      <c r="OW6" s="157"/>
      <c r="OX6" s="157"/>
      <c r="OY6" s="157"/>
      <c r="OZ6" s="157"/>
      <c r="PA6" s="157"/>
      <c r="PB6" s="157"/>
      <c r="PC6" s="157"/>
      <c r="PD6" s="157"/>
      <c r="PE6" s="157"/>
      <c r="PF6" s="157"/>
      <c r="PG6" s="157"/>
      <c r="PH6" s="157"/>
      <c r="PI6" s="157"/>
      <c r="PJ6" s="157"/>
      <c r="PK6" s="157"/>
      <c r="PL6" s="157"/>
      <c r="PM6" s="157"/>
      <c r="PN6" s="157"/>
      <c r="PO6" s="157"/>
      <c r="PP6" s="157"/>
      <c r="PQ6" s="157"/>
      <c r="PR6" s="157"/>
      <c r="PS6" s="157"/>
      <c r="PT6" s="157"/>
      <c r="PU6" s="157"/>
      <c r="PV6" s="157"/>
      <c r="PW6" s="157"/>
      <c r="PX6" s="157"/>
      <c r="PY6" s="157"/>
      <c r="PZ6" s="157"/>
      <c r="QA6" s="157"/>
      <c r="QB6" s="157"/>
      <c r="QC6" s="157"/>
      <c r="QD6" s="157"/>
      <c r="QE6" s="157"/>
      <c r="QF6" s="157"/>
      <c r="QG6" s="157"/>
      <c r="QH6" s="157"/>
      <c r="QI6" s="157"/>
      <c r="QJ6" s="157"/>
      <c r="QK6" s="157"/>
      <c r="QL6" s="157"/>
      <c r="QM6" s="157"/>
      <c r="QN6" s="157"/>
      <c r="QO6" s="157"/>
      <c r="QP6" s="157"/>
      <c r="QQ6" s="157"/>
      <c r="QR6" s="157"/>
      <c r="QS6" s="157"/>
      <c r="QT6" s="157"/>
      <c r="QU6" s="157"/>
      <c r="QV6" s="157"/>
      <c r="QW6" s="157"/>
      <c r="QX6" s="157"/>
      <c r="QY6" s="157"/>
      <c r="QZ6" s="157"/>
      <c r="RA6" s="157"/>
      <c r="RB6" s="157"/>
      <c r="RC6" s="157"/>
      <c r="RD6" s="157"/>
      <c r="RE6" s="157"/>
      <c r="RF6" s="157"/>
      <c r="RG6" s="157"/>
      <c r="RH6" s="157"/>
      <c r="RI6" s="157"/>
      <c r="RJ6" s="157"/>
      <c r="RK6" s="157"/>
      <c r="RL6" s="157"/>
      <c r="RM6" s="157"/>
      <c r="RN6" s="157"/>
      <c r="RO6" s="157"/>
      <c r="RP6" s="157"/>
      <c r="RQ6" s="157"/>
      <c r="RR6" s="157"/>
      <c r="RS6" s="157"/>
      <c r="RT6" s="157"/>
      <c r="RU6" s="157"/>
      <c r="RV6" s="157"/>
      <c r="RW6" s="157"/>
      <c r="RX6" s="157"/>
      <c r="RY6" s="157"/>
      <c r="RZ6" s="157"/>
      <c r="SA6" s="157"/>
      <c r="SB6" s="157"/>
      <c r="SC6" s="157"/>
      <c r="SD6" s="157"/>
      <c r="SE6" s="157"/>
      <c r="SF6" s="157"/>
      <c r="SG6" s="157"/>
      <c r="SH6" s="157"/>
      <c r="SI6" s="157"/>
      <c r="SJ6" s="157"/>
      <c r="SK6" s="157"/>
      <c r="SL6" s="157"/>
      <c r="SM6" s="157"/>
      <c r="SN6" s="157"/>
      <c r="SO6" s="157"/>
      <c r="SP6" s="157"/>
      <c r="SQ6" s="157"/>
      <c r="SR6" s="157"/>
      <c r="SS6" s="157"/>
      <c r="ST6" s="157"/>
      <c r="SU6" s="157"/>
      <c r="SV6" s="157"/>
      <c r="SW6" s="157"/>
      <c r="SX6" s="157"/>
      <c r="SY6" s="157"/>
      <c r="SZ6" s="157"/>
      <c r="TA6" s="157"/>
      <c r="TB6" s="157"/>
    </row>
    <row r="7" spans="1:522" s="31" customFormat="1" ht="24.75" customHeight="1" x14ac:dyDescent="0.25">
      <c r="A7" s="199"/>
      <c r="L7" s="124"/>
      <c r="P7" s="47"/>
      <c r="R7" s="32"/>
      <c r="T7" s="4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c r="GX7" s="157"/>
      <c r="GY7" s="157"/>
      <c r="GZ7" s="157"/>
      <c r="HA7" s="157"/>
      <c r="HB7" s="157"/>
      <c r="HC7" s="157"/>
      <c r="HD7" s="157"/>
      <c r="HE7" s="157"/>
      <c r="HF7" s="157"/>
      <c r="HG7" s="157"/>
      <c r="HH7" s="157"/>
      <c r="HI7" s="157"/>
      <c r="HJ7" s="157"/>
      <c r="HK7" s="157"/>
      <c r="HL7" s="157"/>
      <c r="HM7" s="157"/>
      <c r="HN7" s="157"/>
      <c r="HO7" s="157"/>
      <c r="HP7" s="157"/>
      <c r="HQ7" s="157"/>
      <c r="HR7" s="157"/>
      <c r="HS7" s="157"/>
      <c r="HT7" s="157"/>
      <c r="HU7" s="157"/>
      <c r="HV7" s="157"/>
      <c r="HW7" s="157"/>
      <c r="HX7" s="157"/>
      <c r="HY7" s="157"/>
      <c r="HZ7" s="157"/>
      <c r="IA7" s="157"/>
      <c r="IB7" s="157"/>
      <c r="IC7" s="157"/>
      <c r="ID7" s="157"/>
      <c r="IE7" s="157"/>
      <c r="IF7" s="157"/>
      <c r="IG7" s="157"/>
      <c r="IH7" s="157"/>
      <c r="II7" s="157"/>
      <c r="IJ7" s="157"/>
      <c r="IK7" s="157"/>
      <c r="IL7" s="157"/>
      <c r="IM7" s="157"/>
      <c r="IN7" s="157"/>
      <c r="IO7" s="157"/>
      <c r="IP7" s="157"/>
      <c r="IQ7" s="157"/>
      <c r="IR7" s="157"/>
      <c r="IS7" s="157"/>
      <c r="IT7" s="157"/>
      <c r="IU7" s="157"/>
      <c r="IV7" s="157"/>
      <c r="IW7" s="157"/>
      <c r="IX7" s="157"/>
      <c r="IY7" s="157"/>
      <c r="IZ7" s="157"/>
      <c r="JA7" s="157"/>
      <c r="JB7" s="157"/>
      <c r="JC7" s="157"/>
      <c r="JD7" s="157"/>
      <c r="JE7" s="157"/>
      <c r="JF7" s="157"/>
      <c r="JG7" s="157"/>
      <c r="JH7" s="157"/>
      <c r="JI7" s="157"/>
      <c r="JJ7" s="157"/>
      <c r="JK7" s="157"/>
      <c r="JL7" s="157"/>
      <c r="JM7" s="157"/>
      <c r="JN7" s="157"/>
      <c r="JO7" s="157"/>
      <c r="JP7" s="157"/>
      <c r="JQ7" s="157"/>
      <c r="JR7" s="157"/>
      <c r="JS7" s="157"/>
      <c r="JT7" s="157"/>
      <c r="JU7" s="157"/>
      <c r="JV7" s="157"/>
      <c r="JW7" s="157"/>
      <c r="JX7" s="157"/>
      <c r="JY7" s="157"/>
      <c r="JZ7" s="157"/>
      <c r="KA7" s="157"/>
      <c r="KB7" s="157"/>
      <c r="KC7" s="157"/>
      <c r="KD7" s="157"/>
      <c r="KE7" s="157"/>
      <c r="KF7" s="157"/>
      <c r="KG7" s="157"/>
      <c r="KH7" s="157"/>
      <c r="KI7" s="157"/>
      <c r="KJ7" s="157"/>
      <c r="KK7" s="157"/>
      <c r="KL7" s="157"/>
      <c r="KM7" s="157"/>
      <c r="KN7" s="157"/>
      <c r="KO7" s="157"/>
      <c r="KP7" s="157"/>
      <c r="KQ7" s="157"/>
      <c r="KR7" s="157"/>
      <c r="KS7" s="157"/>
      <c r="KT7" s="157"/>
      <c r="KU7" s="157"/>
      <c r="KV7" s="157"/>
      <c r="KW7" s="157"/>
      <c r="KX7" s="157"/>
      <c r="KY7" s="157"/>
      <c r="KZ7" s="157"/>
      <c r="LA7" s="157"/>
      <c r="LB7" s="157"/>
      <c r="LC7" s="157"/>
      <c r="LD7" s="157"/>
      <c r="LE7" s="157"/>
      <c r="LF7" s="157"/>
      <c r="LG7" s="157"/>
      <c r="LH7" s="157"/>
      <c r="LI7" s="157"/>
      <c r="LJ7" s="157"/>
      <c r="LK7" s="157"/>
      <c r="LL7" s="157"/>
      <c r="LM7" s="157"/>
      <c r="LN7" s="157"/>
      <c r="LO7" s="157"/>
      <c r="LP7" s="157"/>
      <c r="LQ7" s="157"/>
      <c r="LR7" s="157"/>
      <c r="LS7" s="157"/>
      <c r="LT7" s="157"/>
      <c r="LU7" s="157"/>
      <c r="LV7" s="157"/>
      <c r="LW7" s="157"/>
      <c r="LX7" s="157"/>
      <c r="LY7" s="157"/>
      <c r="LZ7" s="157"/>
      <c r="MA7" s="157"/>
      <c r="MB7" s="157"/>
      <c r="MC7" s="157"/>
      <c r="MD7" s="157"/>
      <c r="ME7" s="157"/>
      <c r="MF7" s="157"/>
      <c r="MG7" s="157"/>
      <c r="MH7" s="157"/>
      <c r="MI7" s="157"/>
      <c r="MJ7" s="157"/>
      <c r="MK7" s="157"/>
      <c r="ML7" s="157"/>
      <c r="MM7" s="157"/>
      <c r="MN7" s="157"/>
      <c r="MO7" s="157"/>
      <c r="MP7" s="157"/>
      <c r="MQ7" s="157"/>
      <c r="MR7" s="157"/>
      <c r="MS7" s="157"/>
      <c r="MT7" s="157"/>
      <c r="MU7" s="157"/>
      <c r="MV7" s="157"/>
      <c r="MW7" s="157"/>
      <c r="MX7" s="157"/>
      <c r="MY7" s="157"/>
      <c r="MZ7" s="157"/>
      <c r="NA7" s="157"/>
      <c r="NB7" s="157"/>
      <c r="NC7" s="157"/>
      <c r="ND7" s="157"/>
      <c r="NE7" s="157"/>
      <c r="NF7" s="157"/>
      <c r="NG7" s="157"/>
      <c r="NH7" s="157"/>
      <c r="NI7" s="157"/>
      <c r="NJ7" s="157"/>
      <c r="NK7" s="157"/>
      <c r="NL7" s="157"/>
      <c r="NM7" s="157"/>
      <c r="NN7" s="157"/>
      <c r="NO7" s="157"/>
      <c r="NP7" s="157"/>
      <c r="NQ7" s="157"/>
      <c r="NR7" s="157"/>
      <c r="NS7" s="157"/>
      <c r="NT7" s="157"/>
      <c r="NU7" s="157"/>
      <c r="NV7" s="157"/>
      <c r="NW7" s="157"/>
      <c r="NX7" s="157"/>
      <c r="NY7" s="157"/>
      <c r="NZ7" s="157"/>
      <c r="OA7" s="157"/>
      <c r="OB7" s="157"/>
      <c r="OC7" s="157"/>
      <c r="OD7" s="157"/>
      <c r="OE7" s="157"/>
      <c r="OF7" s="157"/>
      <c r="OG7" s="157"/>
      <c r="OH7" s="157"/>
      <c r="OI7" s="157"/>
      <c r="OJ7" s="157"/>
      <c r="OK7" s="157"/>
      <c r="OL7" s="157"/>
      <c r="OM7" s="157"/>
      <c r="ON7" s="157"/>
      <c r="OO7" s="157"/>
      <c r="OP7" s="157"/>
      <c r="OQ7" s="157"/>
      <c r="OR7" s="157"/>
      <c r="OS7" s="157"/>
      <c r="OT7" s="157"/>
      <c r="OU7" s="157"/>
      <c r="OV7" s="157"/>
      <c r="OW7" s="157"/>
      <c r="OX7" s="157"/>
      <c r="OY7" s="157"/>
      <c r="OZ7" s="157"/>
      <c r="PA7" s="157"/>
      <c r="PB7" s="157"/>
      <c r="PC7" s="157"/>
      <c r="PD7" s="157"/>
      <c r="PE7" s="157"/>
      <c r="PF7" s="157"/>
      <c r="PG7" s="157"/>
      <c r="PH7" s="157"/>
      <c r="PI7" s="157"/>
      <c r="PJ7" s="157"/>
      <c r="PK7" s="157"/>
      <c r="PL7" s="157"/>
      <c r="PM7" s="157"/>
      <c r="PN7" s="157"/>
      <c r="PO7" s="157"/>
      <c r="PP7" s="157"/>
      <c r="PQ7" s="157"/>
      <c r="PR7" s="157"/>
      <c r="PS7" s="157"/>
      <c r="PT7" s="157"/>
      <c r="PU7" s="157"/>
      <c r="PV7" s="157"/>
      <c r="PW7" s="157"/>
      <c r="PX7" s="157"/>
      <c r="PY7" s="157"/>
      <c r="PZ7" s="157"/>
      <c r="QA7" s="157"/>
      <c r="QB7" s="157"/>
      <c r="QC7" s="157"/>
      <c r="QD7" s="157"/>
      <c r="QE7" s="157"/>
      <c r="QF7" s="157"/>
      <c r="QG7" s="157"/>
      <c r="QH7" s="157"/>
      <c r="QI7" s="157"/>
      <c r="QJ7" s="157"/>
      <c r="QK7" s="157"/>
      <c r="QL7" s="157"/>
      <c r="QM7" s="157"/>
      <c r="QN7" s="157"/>
      <c r="QO7" s="157"/>
      <c r="QP7" s="157"/>
      <c r="QQ7" s="157"/>
      <c r="QR7" s="157"/>
      <c r="QS7" s="157"/>
      <c r="QT7" s="157"/>
      <c r="QU7" s="157"/>
      <c r="QV7" s="157"/>
      <c r="QW7" s="157"/>
      <c r="QX7" s="157"/>
      <c r="QY7" s="157"/>
      <c r="QZ7" s="157"/>
      <c r="RA7" s="157"/>
      <c r="RB7" s="157"/>
      <c r="RC7" s="157"/>
      <c r="RD7" s="157"/>
      <c r="RE7" s="157"/>
      <c r="RF7" s="157"/>
      <c r="RG7" s="157"/>
      <c r="RH7" s="157"/>
      <c r="RI7" s="157"/>
      <c r="RJ7" s="157"/>
      <c r="RK7" s="157"/>
      <c r="RL7" s="157"/>
      <c r="RM7" s="157"/>
      <c r="RN7" s="157"/>
      <c r="RO7" s="157"/>
      <c r="RP7" s="157"/>
      <c r="RQ7" s="157"/>
      <c r="RR7" s="157"/>
      <c r="RS7" s="157"/>
      <c r="RT7" s="157"/>
      <c r="RU7" s="157"/>
      <c r="RV7" s="157"/>
      <c r="RW7" s="157"/>
      <c r="RX7" s="157"/>
      <c r="RY7" s="157"/>
      <c r="RZ7" s="157"/>
      <c r="SA7" s="157"/>
      <c r="SB7" s="157"/>
      <c r="SC7" s="157"/>
      <c r="SD7" s="157"/>
      <c r="SE7" s="157"/>
      <c r="SF7" s="157"/>
      <c r="SG7" s="157"/>
      <c r="SH7" s="157"/>
      <c r="SI7" s="157"/>
      <c r="SJ7" s="157"/>
      <c r="SK7" s="157"/>
      <c r="SL7" s="157"/>
      <c r="SM7" s="157"/>
      <c r="SN7" s="157"/>
      <c r="SO7" s="157"/>
      <c r="SP7" s="157"/>
      <c r="SQ7" s="157"/>
      <c r="SR7" s="157"/>
      <c r="SS7" s="157"/>
      <c r="ST7" s="157"/>
      <c r="SU7" s="157"/>
      <c r="SV7" s="157"/>
      <c r="SW7" s="157"/>
      <c r="SX7" s="157"/>
      <c r="SY7" s="157"/>
      <c r="SZ7" s="157"/>
      <c r="TA7" s="157"/>
      <c r="TB7" s="157"/>
    </row>
    <row r="8" spans="1:522" s="31" customFormat="1" ht="15.6" x14ac:dyDescent="0.3">
      <c r="A8" s="284"/>
      <c r="C8" s="198" t="s">
        <v>423</v>
      </c>
      <c r="L8" s="124"/>
      <c r="M8" s="45"/>
      <c r="N8" s="198" t="s">
        <v>423</v>
      </c>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157"/>
      <c r="EP8" s="157"/>
      <c r="EQ8" s="157"/>
      <c r="ER8" s="157"/>
      <c r="ES8" s="157"/>
      <c r="ET8" s="157"/>
      <c r="EU8" s="157"/>
      <c r="EV8" s="157"/>
      <c r="EW8" s="157"/>
      <c r="EX8" s="157"/>
      <c r="EY8" s="157"/>
      <c r="EZ8" s="157"/>
      <c r="FA8" s="157"/>
      <c r="FB8" s="157"/>
      <c r="FC8" s="157"/>
      <c r="FD8" s="157"/>
      <c r="FE8" s="157"/>
      <c r="FF8" s="157"/>
      <c r="FG8" s="157"/>
      <c r="FH8" s="157"/>
      <c r="FI8" s="157"/>
      <c r="FJ8" s="157"/>
      <c r="FK8" s="157"/>
      <c r="FL8" s="157"/>
      <c r="FM8" s="157"/>
      <c r="FN8" s="157"/>
      <c r="FO8" s="157"/>
      <c r="FP8" s="157"/>
      <c r="FQ8" s="157"/>
      <c r="FR8" s="157"/>
      <c r="FS8" s="157"/>
      <c r="FT8" s="157"/>
      <c r="FU8" s="157"/>
      <c r="FV8" s="157"/>
      <c r="FW8" s="157"/>
      <c r="FX8" s="157"/>
      <c r="FY8" s="157"/>
      <c r="FZ8" s="157"/>
      <c r="GA8" s="157"/>
      <c r="GB8" s="157"/>
      <c r="GC8" s="157"/>
      <c r="GD8" s="157"/>
      <c r="GE8" s="157"/>
      <c r="GF8" s="157"/>
      <c r="GG8" s="157"/>
      <c r="GH8" s="157"/>
      <c r="GI8" s="157"/>
      <c r="GJ8" s="157"/>
      <c r="GK8" s="157"/>
      <c r="GL8" s="157"/>
      <c r="GM8" s="157"/>
      <c r="GN8" s="157"/>
      <c r="GO8" s="157"/>
      <c r="GP8" s="157"/>
      <c r="GQ8" s="157"/>
      <c r="GR8" s="157"/>
      <c r="GS8" s="157"/>
      <c r="GT8" s="157"/>
      <c r="GU8" s="157"/>
      <c r="GV8" s="157"/>
      <c r="GW8" s="157"/>
      <c r="GX8" s="157"/>
      <c r="GY8" s="157"/>
      <c r="GZ8" s="157"/>
      <c r="HA8" s="157"/>
      <c r="HB8" s="157"/>
      <c r="HC8" s="157"/>
      <c r="HD8" s="157"/>
      <c r="HE8" s="157"/>
      <c r="HF8" s="157"/>
      <c r="HG8" s="157"/>
      <c r="HH8" s="157"/>
      <c r="HI8" s="157"/>
      <c r="HJ8" s="157"/>
      <c r="HK8" s="157"/>
      <c r="HL8" s="157"/>
      <c r="HM8" s="157"/>
      <c r="HN8" s="157"/>
      <c r="HO8" s="157"/>
      <c r="HP8" s="157"/>
      <c r="HQ8" s="157"/>
      <c r="HR8" s="157"/>
      <c r="HS8" s="157"/>
      <c r="HT8" s="157"/>
      <c r="HU8" s="157"/>
      <c r="HV8" s="157"/>
      <c r="HW8" s="157"/>
      <c r="HX8" s="157"/>
      <c r="HY8" s="157"/>
      <c r="HZ8" s="157"/>
      <c r="IA8" s="157"/>
      <c r="IB8" s="157"/>
      <c r="IC8" s="157"/>
      <c r="ID8" s="157"/>
      <c r="IE8" s="157"/>
      <c r="IF8" s="157"/>
      <c r="IG8" s="157"/>
      <c r="IH8" s="157"/>
      <c r="II8" s="157"/>
      <c r="IJ8" s="157"/>
      <c r="IK8" s="157"/>
      <c r="IL8" s="157"/>
      <c r="IM8" s="157"/>
      <c r="IN8" s="157"/>
      <c r="IO8" s="157"/>
      <c r="IP8" s="157"/>
      <c r="IQ8" s="157"/>
      <c r="IR8" s="157"/>
      <c r="IS8" s="157"/>
      <c r="IT8" s="157"/>
      <c r="IU8" s="157"/>
      <c r="IV8" s="157"/>
      <c r="IW8" s="157"/>
      <c r="IX8" s="157"/>
      <c r="IY8" s="157"/>
      <c r="IZ8" s="157"/>
      <c r="JA8" s="157"/>
      <c r="JB8" s="157"/>
      <c r="JC8" s="157"/>
      <c r="JD8" s="157"/>
      <c r="JE8" s="157"/>
      <c r="JF8" s="157"/>
      <c r="JG8" s="157"/>
      <c r="JH8" s="157"/>
      <c r="JI8" s="157"/>
      <c r="JJ8" s="157"/>
      <c r="JK8" s="157"/>
      <c r="JL8" s="157"/>
      <c r="JM8" s="157"/>
      <c r="JN8" s="157"/>
      <c r="JO8" s="157"/>
      <c r="JP8" s="157"/>
      <c r="JQ8" s="157"/>
      <c r="JR8" s="157"/>
      <c r="JS8" s="157"/>
      <c r="JT8" s="157"/>
      <c r="JU8" s="157"/>
      <c r="JV8" s="157"/>
      <c r="JW8" s="157"/>
      <c r="JX8" s="157"/>
      <c r="JY8" s="157"/>
      <c r="JZ8" s="157"/>
      <c r="KA8" s="157"/>
      <c r="KB8" s="157"/>
      <c r="KC8" s="157"/>
      <c r="KD8" s="157"/>
      <c r="KE8" s="157"/>
      <c r="KF8" s="157"/>
      <c r="KG8" s="157"/>
      <c r="KH8" s="157"/>
      <c r="KI8" s="157"/>
      <c r="KJ8" s="157"/>
      <c r="KK8" s="157"/>
      <c r="KL8" s="157"/>
      <c r="KM8" s="157"/>
      <c r="KN8" s="157"/>
      <c r="KO8" s="157"/>
      <c r="KP8" s="157"/>
      <c r="KQ8" s="157"/>
      <c r="KR8" s="157"/>
      <c r="KS8" s="157"/>
      <c r="KT8" s="157"/>
      <c r="KU8" s="157"/>
      <c r="KV8" s="157"/>
      <c r="KW8" s="157"/>
      <c r="KX8" s="157"/>
      <c r="KY8" s="157"/>
      <c r="KZ8" s="157"/>
      <c r="LA8" s="157"/>
      <c r="LB8" s="157"/>
      <c r="LC8" s="157"/>
      <c r="LD8" s="157"/>
      <c r="LE8" s="157"/>
      <c r="LF8" s="157"/>
      <c r="LG8" s="157"/>
      <c r="LH8" s="157"/>
      <c r="LI8" s="157"/>
      <c r="LJ8" s="157"/>
      <c r="LK8" s="157"/>
      <c r="LL8" s="157"/>
      <c r="LM8" s="157"/>
      <c r="LN8" s="157"/>
      <c r="LO8" s="157"/>
      <c r="LP8" s="157"/>
      <c r="LQ8" s="157"/>
      <c r="LR8" s="157"/>
      <c r="LS8" s="157"/>
      <c r="LT8" s="157"/>
      <c r="LU8" s="157"/>
      <c r="LV8" s="157"/>
      <c r="LW8" s="157"/>
      <c r="LX8" s="157"/>
      <c r="LY8" s="157"/>
      <c r="LZ8" s="157"/>
      <c r="MA8" s="157"/>
      <c r="MB8" s="157"/>
      <c r="MC8" s="157"/>
      <c r="MD8" s="157"/>
      <c r="ME8" s="157"/>
      <c r="MF8" s="157"/>
      <c r="MG8" s="157"/>
      <c r="MH8" s="157"/>
      <c r="MI8" s="157"/>
      <c r="MJ8" s="157"/>
      <c r="MK8" s="157"/>
      <c r="ML8" s="157"/>
      <c r="MM8" s="157"/>
      <c r="MN8" s="157"/>
      <c r="MO8" s="157"/>
      <c r="MP8" s="157"/>
      <c r="MQ8" s="157"/>
      <c r="MR8" s="157"/>
      <c r="MS8" s="157"/>
      <c r="MT8" s="157"/>
      <c r="MU8" s="157"/>
      <c r="MV8" s="157"/>
      <c r="MW8" s="157"/>
      <c r="MX8" s="157"/>
      <c r="MY8" s="157"/>
      <c r="MZ8" s="157"/>
      <c r="NA8" s="157"/>
      <c r="NB8" s="157"/>
      <c r="NC8" s="157"/>
      <c r="ND8" s="157"/>
      <c r="NE8" s="157"/>
      <c r="NF8" s="157"/>
      <c r="NG8" s="157"/>
      <c r="NH8" s="157"/>
      <c r="NI8" s="157"/>
      <c r="NJ8" s="157"/>
      <c r="NK8" s="157"/>
      <c r="NL8" s="157"/>
      <c r="NM8" s="157"/>
      <c r="NN8" s="157"/>
      <c r="NO8" s="157"/>
      <c r="NP8" s="157"/>
      <c r="NQ8" s="157"/>
      <c r="NR8" s="157"/>
      <c r="NS8" s="157"/>
      <c r="NT8" s="157"/>
      <c r="NU8" s="157"/>
      <c r="NV8" s="157"/>
      <c r="NW8" s="157"/>
      <c r="NX8" s="157"/>
      <c r="NY8" s="157"/>
      <c r="NZ8" s="157"/>
      <c r="OA8" s="157"/>
      <c r="OB8" s="157"/>
      <c r="OC8" s="157"/>
      <c r="OD8" s="157"/>
      <c r="OE8" s="157"/>
      <c r="OF8" s="157"/>
      <c r="OG8" s="157"/>
      <c r="OH8" s="157"/>
      <c r="OI8" s="157"/>
      <c r="OJ8" s="157"/>
      <c r="OK8" s="157"/>
      <c r="OL8" s="157"/>
      <c r="OM8" s="157"/>
      <c r="ON8" s="157"/>
      <c r="OO8" s="157"/>
      <c r="OP8" s="157"/>
      <c r="OQ8" s="157"/>
      <c r="OR8" s="157"/>
      <c r="OS8" s="157"/>
      <c r="OT8" s="157"/>
      <c r="OU8" s="157"/>
      <c r="OV8" s="157"/>
      <c r="OW8" s="157"/>
      <c r="OX8" s="157"/>
      <c r="OY8" s="157"/>
      <c r="OZ8" s="157"/>
      <c r="PA8" s="157"/>
      <c r="PB8" s="157"/>
      <c r="PC8" s="157"/>
      <c r="PD8" s="157"/>
      <c r="PE8" s="157"/>
      <c r="PF8" s="157"/>
      <c r="PG8" s="157"/>
      <c r="PH8" s="157"/>
      <c r="PI8" s="157"/>
      <c r="PJ8" s="157"/>
      <c r="PK8" s="157"/>
      <c r="PL8" s="157"/>
      <c r="PM8" s="157"/>
      <c r="PN8" s="157"/>
      <c r="PO8" s="157"/>
      <c r="PP8" s="157"/>
      <c r="PQ8" s="157"/>
      <c r="PR8" s="157"/>
      <c r="PS8" s="157"/>
      <c r="PT8" s="157"/>
      <c r="PU8" s="157"/>
      <c r="PV8" s="157"/>
      <c r="PW8" s="157"/>
      <c r="PX8" s="157"/>
      <c r="PY8" s="157"/>
      <c r="PZ8" s="157"/>
      <c r="QA8" s="157"/>
      <c r="QB8" s="157"/>
      <c r="QC8" s="157"/>
      <c r="QD8" s="157"/>
      <c r="QE8" s="157"/>
      <c r="QF8" s="157"/>
      <c r="QG8" s="157"/>
      <c r="QH8" s="157"/>
      <c r="QI8" s="157"/>
      <c r="QJ8" s="157"/>
      <c r="QK8" s="157"/>
      <c r="QL8" s="157"/>
      <c r="QM8" s="157"/>
      <c r="QN8" s="157"/>
      <c r="QO8" s="157"/>
      <c r="QP8" s="157"/>
      <c r="QQ8" s="157"/>
      <c r="QR8" s="157"/>
      <c r="QS8" s="157"/>
      <c r="QT8" s="157"/>
      <c r="QU8" s="157"/>
      <c r="QV8" s="157"/>
      <c r="QW8" s="157"/>
      <c r="QX8" s="157"/>
      <c r="QY8" s="157"/>
      <c r="QZ8" s="157"/>
      <c r="RA8" s="157"/>
      <c r="RB8" s="157"/>
      <c r="RC8" s="157"/>
      <c r="RD8" s="157"/>
      <c r="RE8" s="157"/>
      <c r="RF8" s="157"/>
      <c r="RG8" s="157"/>
      <c r="RH8" s="157"/>
      <c r="RI8" s="157"/>
      <c r="RJ8" s="157"/>
      <c r="RK8" s="157"/>
      <c r="RL8" s="157"/>
      <c r="RM8" s="157"/>
      <c r="RN8" s="157"/>
      <c r="RO8" s="157"/>
      <c r="RP8" s="157"/>
      <c r="RQ8" s="157"/>
      <c r="RR8" s="157"/>
      <c r="RS8" s="157"/>
      <c r="RT8" s="157"/>
      <c r="RU8" s="157"/>
      <c r="RV8" s="157"/>
      <c r="RW8" s="157"/>
      <c r="RX8" s="157"/>
      <c r="RY8" s="157"/>
      <c r="RZ8" s="157"/>
      <c r="SA8" s="157"/>
      <c r="SB8" s="157"/>
      <c r="SC8" s="157"/>
      <c r="SD8" s="157"/>
      <c r="SE8" s="157"/>
      <c r="SF8" s="157"/>
      <c r="SG8" s="157"/>
      <c r="SH8" s="157"/>
      <c r="SI8" s="157"/>
      <c r="SJ8" s="157"/>
      <c r="SK8" s="157"/>
      <c r="SL8" s="157"/>
      <c r="SM8" s="157"/>
      <c r="SN8" s="157"/>
      <c r="SO8" s="157"/>
      <c r="SP8" s="157"/>
      <c r="SQ8" s="157"/>
      <c r="SR8" s="157"/>
      <c r="SS8" s="157"/>
      <c r="ST8" s="157"/>
      <c r="SU8" s="157"/>
      <c r="SV8" s="157"/>
      <c r="SW8" s="157"/>
      <c r="SX8" s="157"/>
      <c r="SY8" s="157"/>
      <c r="SZ8" s="157"/>
      <c r="TA8" s="157"/>
      <c r="TB8" s="157"/>
    </row>
    <row r="9" spans="1:522" s="31" customFormat="1" ht="9.75" customHeight="1" x14ac:dyDescent="0.3">
      <c r="A9" s="284"/>
      <c r="L9" s="124"/>
      <c r="M9" s="45"/>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7"/>
      <c r="HI9" s="157"/>
      <c r="HJ9" s="157"/>
      <c r="HK9" s="157"/>
      <c r="HL9" s="157"/>
      <c r="HM9" s="157"/>
      <c r="HN9" s="157"/>
      <c r="HO9" s="157"/>
      <c r="HP9" s="157"/>
      <c r="HQ9" s="157"/>
      <c r="HR9" s="157"/>
      <c r="HS9" s="157"/>
      <c r="HT9" s="157"/>
      <c r="HU9" s="157"/>
      <c r="HV9" s="157"/>
      <c r="HW9" s="157"/>
      <c r="HX9" s="157"/>
      <c r="HY9" s="157"/>
      <c r="HZ9" s="157"/>
      <c r="IA9" s="157"/>
      <c r="IB9" s="157"/>
      <c r="IC9" s="157"/>
      <c r="ID9" s="157"/>
      <c r="IE9" s="157"/>
      <c r="IF9" s="157"/>
      <c r="IG9" s="157"/>
      <c r="IH9" s="157"/>
      <c r="II9" s="157"/>
      <c r="IJ9" s="157"/>
      <c r="IK9" s="157"/>
      <c r="IL9" s="157"/>
      <c r="IM9" s="157"/>
      <c r="IN9" s="157"/>
      <c r="IO9" s="157"/>
      <c r="IP9" s="157"/>
      <c r="IQ9" s="157"/>
      <c r="IR9" s="157"/>
      <c r="IS9" s="157"/>
      <c r="IT9" s="157"/>
      <c r="IU9" s="157"/>
      <c r="IV9" s="157"/>
      <c r="IW9" s="157"/>
      <c r="IX9" s="157"/>
      <c r="IY9" s="157"/>
      <c r="IZ9" s="157"/>
      <c r="JA9" s="157"/>
      <c r="JB9" s="157"/>
      <c r="JC9" s="157"/>
      <c r="JD9" s="157"/>
      <c r="JE9" s="157"/>
      <c r="JF9" s="157"/>
      <c r="JG9" s="157"/>
      <c r="JH9" s="157"/>
      <c r="JI9" s="157"/>
      <c r="JJ9" s="157"/>
      <c r="JK9" s="157"/>
      <c r="JL9" s="157"/>
      <c r="JM9" s="157"/>
      <c r="JN9" s="157"/>
      <c r="JO9" s="157"/>
      <c r="JP9" s="157"/>
      <c r="JQ9" s="157"/>
      <c r="JR9" s="157"/>
      <c r="JS9" s="157"/>
      <c r="JT9" s="157"/>
      <c r="JU9" s="157"/>
      <c r="JV9" s="157"/>
      <c r="JW9" s="157"/>
      <c r="JX9" s="157"/>
      <c r="JY9" s="157"/>
      <c r="JZ9" s="157"/>
      <c r="KA9" s="157"/>
      <c r="KB9" s="157"/>
      <c r="KC9" s="157"/>
      <c r="KD9" s="157"/>
      <c r="KE9" s="157"/>
      <c r="KF9" s="157"/>
      <c r="KG9" s="157"/>
      <c r="KH9" s="157"/>
      <c r="KI9" s="157"/>
      <c r="KJ9" s="157"/>
      <c r="KK9" s="157"/>
      <c r="KL9" s="157"/>
      <c r="KM9" s="157"/>
      <c r="KN9" s="157"/>
      <c r="KO9" s="157"/>
      <c r="KP9" s="157"/>
      <c r="KQ9" s="157"/>
      <c r="KR9" s="157"/>
      <c r="KS9" s="157"/>
      <c r="KT9" s="157"/>
      <c r="KU9" s="157"/>
      <c r="KV9" s="157"/>
      <c r="KW9" s="157"/>
      <c r="KX9" s="157"/>
      <c r="KY9" s="157"/>
      <c r="KZ9" s="157"/>
      <c r="LA9" s="157"/>
      <c r="LB9" s="157"/>
      <c r="LC9" s="157"/>
      <c r="LD9" s="157"/>
      <c r="LE9" s="157"/>
      <c r="LF9" s="157"/>
      <c r="LG9" s="157"/>
      <c r="LH9" s="157"/>
      <c r="LI9" s="157"/>
      <c r="LJ9" s="157"/>
      <c r="LK9" s="157"/>
      <c r="LL9" s="157"/>
      <c r="LM9" s="157"/>
      <c r="LN9" s="157"/>
      <c r="LO9" s="157"/>
      <c r="LP9" s="157"/>
      <c r="LQ9" s="157"/>
      <c r="LR9" s="157"/>
      <c r="LS9" s="157"/>
      <c r="LT9" s="157"/>
      <c r="LU9" s="157"/>
      <c r="LV9" s="157"/>
      <c r="LW9" s="157"/>
      <c r="LX9" s="157"/>
      <c r="LY9" s="157"/>
      <c r="LZ9" s="157"/>
      <c r="MA9" s="157"/>
      <c r="MB9" s="157"/>
      <c r="MC9" s="157"/>
      <c r="MD9" s="157"/>
      <c r="ME9" s="157"/>
      <c r="MF9" s="157"/>
      <c r="MG9" s="157"/>
      <c r="MH9" s="157"/>
      <c r="MI9" s="157"/>
      <c r="MJ9" s="157"/>
      <c r="MK9" s="157"/>
      <c r="ML9" s="157"/>
      <c r="MM9" s="157"/>
      <c r="MN9" s="157"/>
      <c r="MO9" s="157"/>
      <c r="MP9" s="157"/>
      <c r="MQ9" s="157"/>
      <c r="MR9" s="157"/>
      <c r="MS9" s="157"/>
      <c r="MT9" s="157"/>
      <c r="MU9" s="157"/>
      <c r="MV9" s="157"/>
      <c r="MW9" s="157"/>
      <c r="MX9" s="157"/>
      <c r="MY9" s="157"/>
      <c r="MZ9" s="157"/>
      <c r="NA9" s="157"/>
      <c r="NB9" s="157"/>
      <c r="NC9" s="157"/>
      <c r="ND9" s="157"/>
      <c r="NE9" s="157"/>
      <c r="NF9" s="157"/>
      <c r="NG9" s="157"/>
      <c r="NH9" s="157"/>
      <c r="NI9" s="157"/>
      <c r="NJ9" s="157"/>
      <c r="NK9" s="157"/>
      <c r="NL9" s="157"/>
      <c r="NM9" s="157"/>
      <c r="NN9" s="157"/>
      <c r="NO9" s="157"/>
      <c r="NP9" s="157"/>
      <c r="NQ9" s="157"/>
      <c r="NR9" s="157"/>
      <c r="NS9" s="157"/>
      <c r="NT9" s="157"/>
      <c r="NU9" s="157"/>
      <c r="NV9" s="157"/>
      <c r="NW9" s="157"/>
      <c r="NX9" s="157"/>
      <c r="NY9" s="157"/>
      <c r="NZ9" s="157"/>
      <c r="OA9" s="157"/>
      <c r="OB9" s="157"/>
      <c r="OC9" s="157"/>
      <c r="OD9" s="157"/>
      <c r="OE9" s="157"/>
      <c r="OF9" s="157"/>
      <c r="OG9" s="157"/>
      <c r="OH9" s="157"/>
      <c r="OI9" s="157"/>
      <c r="OJ9" s="157"/>
      <c r="OK9" s="157"/>
      <c r="OL9" s="157"/>
      <c r="OM9" s="157"/>
      <c r="ON9" s="157"/>
      <c r="OO9" s="157"/>
      <c r="OP9" s="157"/>
      <c r="OQ9" s="157"/>
      <c r="OR9" s="157"/>
      <c r="OS9" s="157"/>
      <c r="OT9" s="157"/>
      <c r="OU9" s="157"/>
      <c r="OV9" s="157"/>
      <c r="OW9" s="157"/>
      <c r="OX9" s="157"/>
      <c r="OY9" s="157"/>
      <c r="OZ9" s="157"/>
      <c r="PA9" s="157"/>
      <c r="PB9" s="157"/>
      <c r="PC9" s="157"/>
      <c r="PD9" s="157"/>
      <c r="PE9" s="157"/>
      <c r="PF9" s="157"/>
      <c r="PG9" s="157"/>
      <c r="PH9" s="157"/>
      <c r="PI9" s="157"/>
      <c r="PJ9" s="157"/>
      <c r="PK9" s="157"/>
      <c r="PL9" s="157"/>
      <c r="PM9" s="157"/>
      <c r="PN9" s="157"/>
      <c r="PO9" s="157"/>
      <c r="PP9" s="157"/>
      <c r="PQ9" s="157"/>
      <c r="PR9" s="157"/>
      <c r="PS9" s="157"/>
      <c r="PT9" s="157"/>
      <c r="PU9" s="157"/>
      <c r="PV9" s="157"/>
      <c r="PW9" s="157"/>
      <c r="PX9" s="157"/>
      <c r="PY9" s="157"/>
      <c r="PZ9" s="157"/>
      <c r="QA9" s="157"/>
      <c r="QB9" s="157"/>
      <c r="QC9" s="157"/>
      <c r="QD9" s="157"/>
      <c r="QE9" s="157"/>
      <c r="QF9" s="157"/>
      <c r="QG9" s="157"/>
      <c r="QH9" s="157"/>
      <c r="QI9" s="157"/>
      <c r="QJ9" s="157"/>
      <c r="QK9" s="157"/>
      <c r="QL9" s="157"/>
      <c r="QM9" s="157"/>
      <c r="QN9" s="157"/>
      <c r="QO9" s="157"/>
      <c r="QP9" s="157"/>
      <c r="QQ9" s="157"/>
      <c r="QR9" s="157"/>
      <c r="QS9" s="157"/>
      <c r="QT9" s="157"/>
      <c r="QU9" s="157"/>
      <c r="QV9" s="157"/>
      <c r="QW9" s="157"/>
      <c r="QX9" s="157"/>
      <c r="QY9" s="157"/>
      <c r="QZ9" s="157"/>
      <c r="RA9" s="157"/>
      <c r="RB9" s="157"/>
      <c r="RC9" s="157"/>
      <c r="RD9" s="157"/>
      <c r="RE9" s="157"/>
      <c r="RF9" s="157"/>
      <c r="RG9" s="157"/>
      <c r="RH9" s="157"/>
      <c r="RI9" s="157"/>
      <c r="RJ9" s="157"/>
      <c r="RK9" s="157"/>
      <c r="RL9" s="157"/>
      <c r="RM9" s="157"/>
      <c r="RN9" s="157"/>
      <c r="RO9" s="157"/>
      <c r="RP9" s="157"/>
      <c r="RQ9" s="157"/>
      <c r="RR9" s="157"/>
      <c r="RS9" s="157"/>
      <c r="RT9" s="157"/>
      <c r="RU9" s="157"/>
      <c r="RV9" s="157"/>
      <c r="RW9" s="157"/>
      <c r="RX9" s="157"/>
      <c r="RY9" s="157"/>
      <c r="RZ9" s="157"/>
      <c r="SA9" s="157"/>
      <c r="SB9" s="157"/>
      <c r="SC9" s="157"/>
      <c r="SD9" s="157"/>
      <c r="SE9" s="157"/>
      <c r="SF9" s="157"/>
      <c r="SG9" s="157"/>
      <c r="SH9" s="157"/>
      <c r="SI9" s="157"/>
      <c r="SJ9" s="157"/>
      <c r="SK9" s="157"/>
      <c r="SL9" s="157"/>
      <c r="SM9" s="157"/>
      <c r="SN9" s="157"/>
      <c r="SO9" s="157"/>
      <c r="SP9" s="157"/>
      <c r="SQ9" s="157"/>
      <c r="SR9" s="157"/>
      <c r="SS9" s="157"/>
      <c r="ST9" s="157"/>
      <c r="SU9" s="157"/>
      <c r="SV9" s="157"/>
      <c r="SW9" s="157"/>
      <c r="SX9" s="157"/>
      <c r="SY9" s="157"/>
      <c r="SZ9" s="157"/>
      <c r="TA9" s="157"/>
      <c r="TB9" s="157"/>
    </row>
    <row r="10" spans="1:522" s="70" customFormat="1" ht="15.6" x14ac:dyDescent="0.3">
      <c r="A10" s="199"/>
      <c r="B10" s="69"/>
      <c r="C10" s="181" t="s">
        <v>280</v>
      </c>
      <c r="D10" s="69"/>
      <c r="E10" s="69"/>
      <c r="F10" s="69"/>
      <c r="G10" s="69"/>
      <c r="H10" s="69"/>
      <c r="I10" s="69"/>
      <c r="J10" s="69"/>
      <c r="K10" s="69"/>
      <c r="L10" s="92"/>
      <c r="M10" s="92"/>
      <c r="N10" s="632" t="s">
        <v>226</v>
      </c>
      <c r="O10" s="633"/>
      <c r="P10" s="633"/>
      <c r="Q10" s="633"/>
      <c r="R10" s="633"/>
      <c r="S10" s="633"/>
      <c r="T10" s="633"/>
      <c r="U10" s="633"/>
      <c r="V10" s="633"/>
      <c r="W10" s="633"/>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c r="KO10" s="91"/>
      <c r="KP10" s="91"/>
      <c r="KQ10" s="91"/>
      <c r="KR10" s="91"/>
      <c r="KS10" s="91"/>
      <c r="KT10" s="91"/>
      <c r="KU10" s="91"/>
      <c r="KV10" s="91"/>
      <c r="KW10" s="91"/>
      <c r="KX10" s="91"/>
      <c r="KY10" s="91"/>
      <c r="KZ10" s="91"/>
      <c r="LA10" s="91"/>
      <c r="LB10" s="91"/>
      <c r="LC10" s="91"/>
      <c r="LD10" s="91"/>
      <c r="LE10" s="91"/>
      <c r="LF10" s="91"/>
      <c r="LG10" s="91"/>
      <c r="LH10" s="91"/>
      <c r="LI10" s="91"/>
      <c r="LJ10" s="91"/>
      <c r="LK10" s="91"/>
      <c r="LL10" s="91"/>
      <c r="LM10" s="91"/>
      <c r="LN10" s="91"/>
      <c r="LO10" s="91"/>
      <c r="LP10" s="91"/>
      <c r="LQ10" s="91"/>
      <c r="LR10" s="91"/>
      <c r="LS10" s="91"/>
      <c r="LT10" s="91"/>
      <c r="LU10" s="91"/>
      <c r="LV10" s="91"/>
      <c r="LW10" s="91"/>
      <c r="LX10" s="91"/>
      <c r="LY10" s="91"/>
      <c r="LZ10" s="91"/>
      <c r="MA10" s="91"/>
      <c r="MB10" s="91"/>
      <c r="MC10" s="91"/>
      <c r="MD10" s="91"/>
      <c r="ME10" s="91"/>
      <c r="MF10" s="91"/>
      <c r="MG10" s="91"/>
      <c r="MH10" s="91"/>
      <c r="MI10" s="91"/>
      <c r="MJ10" s="91"/>
      <c r="MK10" s="91"/>
      <c r="ML10" s="91"/>
      <c r="MM10" s="91"/>
      <c r="MN10" s="91"/>
      <c r="MO10" s="91"/>
      <c r="MP10" s="91"/>
      <c r="MQ10" s="91"/>
      <c r="MR10" s="91"/>
      <c r="MS10" s="91"/>
      <c r="MT10" s="91"/>
      <c r="MU10" s="91"/>
      <c r="MV10" s="91"/>
      <c r="MW10" s="91"/>
      <c r="MX10" s="91"/>
      <c r="MY10" s="91"/>
      <c r="MZ10" s="91"/>
      <c r="NA10" s="91"/>
      <c r="NB10" s="91"/>
      <c r="NC10" s="91"/>
      <c r="ND10" s="91"/>
      <c r="NE10" s="91"/>
      <c r="NF10" s="91"/>
      <c r="NG10" s="91"/>
      <c r="NH10" s="91"/>
      <c r="NI10" s="91"/>
      <c r="NJ10" s="91"/>
      <c r="NK10" s="91"/>
      <c r="NL10" s="91"/>
      <c r="NM10" s="91"/>
      <c r="NN10" s="91"/>
      <c r="NO10" s="91"/>
      <c r="NP10" s="91"/>
      <c r="NQ10" s="91"/>
      <c r="NR10" s="91"/>
      <c r="NS10" s="91"/>
      <c r="NT10" s="91"/>
      <c r="NU10" s="91"/>
      <c r="NV10" s="91"/>
      <c r="NW10" s="91"/>
      <c r="NX10" s="91"/>
      <c r="NY10" s="91"/>
      <c r="NZ10" s="91"/>
      <c r="OA10" s="91"/>
      <c r="OB10" s="91"/>
      <c r="OC10" s="91"/>
      <c r="OD10" s="91"/>
      <c r="OE10" s="91"/>
      <c r="OF10" s="91"/>
      <c r="OG10" s="91"/>
      <c r="OH10" s="91"/>
      <c r="OI10" s="91"/>
      <c r="OJ10" s="91"/>
      <c r="OK10" s="91"/>
      <c r="OL10" s="91"/>
      <c r="OM10" s="91"/>
      <c r="ON10" s="91"/>
      <c r="OO10" s="91"/>
      <c r="OP10" s="91"/>
      <c r="OQ10" s="91"/>
      <c r="OR10" s="91"/>
      <c r="OS10" s="91"/>
      <c r="OT10" s="91"/>
      <c r="OU10" s="91"/>
      <c r="OV10" s="91"/>
      <c r="OW10" s="91"/>
      <c r="OX10" s="91"/>
      <c r="OY10" s="91"/>
      <c r="OZ10" s="91"/>
      <c r="PA10" s="91"/>
      <c r="PB10" s="91"/>
      <c r="PC10" s="91"/>
      <c r="PD10" s="91"/>
      <c r="PE10" s="91"/>
      <c r="PF10" s="91"/>
      <c r="PG10" s="91"/>
      <c r="PH10" s="91"/>
      <c r="PI10" s="91"/>
      <c r="PJ10" s="91"/>
      <c r="PK10" s="91"/>
      <c r="PL10" s="91"/>
      <c r="PM10" s="91"/>
      <c r="PN10" s="91"/>
      <c r="PO10" s="91"/>
      <c r="PP10" s="91"/>
      <c r="PQ10" s="91"/>
      <c r="PR10" s="91"/>
      <c r="PS10" s="91"/>
      <c r="PT10" s="91"/>
      <c r="PU10" s="91"/>
      <c r="PV10" s="91"/>
      <c r="PW10" s="91"/>
      <c r="PX10" s="91"/>
      <c r="PY10" s="91"/>
      <c r="PZ10" s="91"/>
      <c r="QA10" s="91"/>
      <c r="QB10" s="91"/>
      <c r="QC10" s="91"/>
      <c r="QD10" s="91"/>
      <c r="QE10" s="91"/>
      <c r="QF10" s="91"/>
      <c r="QG10" s="91"/>
      <c r="QH10" s="91"/>
      <c r="QI10" s="91"/>
      <c r="QJ10" s="91"/>
      <c r="QK10" s="91"/>
      <c r="QL10" s="91"/>
      <c r="QM10" s="91"/>
      <c r="QN10" s="91"/>
      <c r="QO10" s="91"/>
      <c r="QP10" s="91"/>
      <c r="QQ10" s="91"/>
      <c r="QR10" s="91"/>
      <c r="QS10" s="91"/>
      <c r="QT10" s="91"/>
      <c r="QU10" s="91"/>
      <c r="QV10" s="91"/>
      <c r="QW10" s="91"/>
      <c r="QX10" s="91"/>
      <c r="QY10" s="91"/>
      <c r="QZ10" s="91"/>
      <c r="RA10" s="91"/>
      <c r="RB10" s="91"/>
      <c r="RC10" s="91"/>
      <c r="RD10" s="91"/>
      <c r="RE10" s="91"/>
      <c r="RF10" s="91"/>
      <c r="RG10" s="91"/>
      <c r="RH10" s="91"/>
      <c r="RI10" s="91"/>
      <c r="RJ10" s="91"/>
      <c r="RK10" s="91"/>
      <c r="RL10" s="91"/>
      <c r="RM10" s="91"/>
      <c r="RN10" s="91"/>
      <c r="RO10" s="91"/>
      <c r="RP10" s="91"/>
      <c r="RQ10" s="91"/>
      <c r="RR10" s="91"/>
      <c r="RS10" s="91"/>
      <c r="RT10" s="91"/>
      <c r="RU10" s="91"/>
      <c r="RV10" s="91"/>
      <c r="RW10" s="91"/>
      <c r="RX10" s="91"/>
      <c r="RY10" s="91"/>
      <c r="RZ10" s="91"/>
      <c r="SA10" s="91"/>
      <c r="SB10" s="91"/>
      <c r="SC10" s="91"/>
      <c r="SD10" s="91"/>
      <c r="SE10" s="91"/>
      <c r="SF10" s="91"/>
      <c r="SG10" s="91"/>
      <c r="SH10" s="91"/>
      <c r="SI10" s="91"/>
      <c r="SJ10" s="91"/>
      <c r="SK10" s="91"/>
      <c r="SL10" s="91"/>
      <c r="SM10" s="91"/>
      <c r="SN10" s="91"/>
      <c r="SO10" s="91"/>
      <c r="SP10" s="91"/>
      <c r="SQ10" s="91"/>
      <c r="SR10" s="91"/>
      <c r="SS10" s="91"/>
      <c r="ST10" s="91"/>
      <c r="SU10" s="91"/>
      <c r="SV10" s="91"/>
      <c r="SW10" s="91"/>
      <c r="SX10" s="91"/>
      <c r="SY10" s="91"/>
      <c r="SZ10" s="91"/>
      <c r="TA10" s="91"/>
      <c r="TB10" s="91"/>
    </row>
    <row r="11" spans="1:522" s="70" customFormat="1" ht="5.25" customHeight="1" x14ac:dyDescent="0.3">
      <c r="A11" s="199"/>
      <c r="B11" s="69"/>
      <c r="C11" s="286"/>
      <c r="D11" s="287"/>
      <c r="E11" s="287"/>
      <c r="F11" s="287"/>
      <c r="G11" s="287"/>
      <c r="H11" s="287"/>
      <c r="I11" s="287"/>
      <c r="J11" s="287"/>
      <c r="K11" s="287"/>
      <c r="L11" s="92"/>
      <c r="M11" s="92"/>
      <c r="N11" s="286"/>
      <c r="O11" s="287"/>
      <c r="P11" s="287"/>
      <c r="Q11" s="287"/>
      <c r="R11" s="287"/>
      <c r="S11" s="287"/>
      <c r="T11" s="287"/>
      <c r="U11" s="287"/>
      <c r="V11" s="287"/>
      <c r="W11" s="283"/>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c r="KN11" s="91"/>
      <c r="KO11" s="91"/>
      <c r="KP11" s="91"/>
      <c r="KQ11" s="91"/>
      <c r="KR11" s="91"/>
      <c r="KS11" s="91"/>
      <c r="KT11" s="91"/>
      <c r="KU11" s="91"/>
      <c r="KV11" s="91"/>
      <c r="KW11" s="91"/>
      <c r="KX11" s="91"/>
      <c r="KY11" s="91"/>
      <c r="KZ11" s="91"/>
      <c r="LA11" s="91"/>
      <c r="LB11" s="91"/>
      <c r="LC11" s="91"/>
      <c r="LD11" s="91"/>
      <c r="LE11" s="91"/>
      <c r="LF11" s="91"/>
      <c r="LG11" s="91"/>
      <c r="LH11" s="91"/>
      <c r="LI11" s="91"/>
      <c r="LJ11" s="91"/>
      <c r="LK11" s="91"/>
      <c r="LL11" s="91"/>
      <c r="LM11" s="91"/>
      <c r="LN11" s="91"/>
      <c r="LO11" s="91"/>
      <c r="LP11" s="91"/>
      <c r="LQ11" s="91"/>
      <c r="LR11" s="91"/>
      <c r="LS11" s="91"/>
      <c r="LT11" s="91"/>
      <c r="LU11" s="91"/>
      <c r="LV11" s="91"/>
      <c r="LW11" s="91"/>
      <c r="LX11" s="91"/>
      <c r="LY11" s="91"/>
      <c r="LZ11" s="91"/>
      <c r="MA11" s="91"/>
      <c r="MB11" s="91"/>
      <c r="MC11" s="91"/>
      <c r="MD11" s="91"/>
      <c r="ME11" s="91"/>
      <c r="MF11" s="91"/>
      <c r="MG11" s="91"/>
      <c r="MH11" s="91"/>
      <c r="MI11" s="91"/>
      <c r="MJ11" s="91"/>
      <c r="MK11" s="91"/>
      <c r="ML11" s="91"/>
      <c r="MM11" s="91"/>
      <c r="MN11" s="91"/>
      <c r="MO11" s="91"/>
      <c r="MP11" s="91"/>
      <c r="MQ11" s="91"/>
      <c r="MR11" s="91"/>
      <c r="MS11" s="91"/>
      <c r="MT11" s="91"/>
      <c r="MU11" s="91"/>
      <c r="MV11" s="91"/>
      <c r="MW11" s="91"/>
      <c r="MX11" s="91"/>
      <c r="MY11" s="91"/>
      <c r="MZ11" s="91"/>
      <c r="NA11" s="91"/>
      <c r="NB11" s="91"/>
      <c r="NC11" s="91"/>
      <c r="ND11" s="91"/>
      <c r="NE11" s="91"/>
      <c r="NF11" s="91"/>
      <c r="NG11" s="91"/>
      <c r="NH11" s="91"/>
      <c r="NI11" s="91"/>
      <c r="NJ11" s="91"/>
      <c r="NK11" s="91"/>
      <c r="NL11" s="91"/>
      <c r="NM11" s="91"/>
      <c r="NN11" s="91"/>
      <c r="NO11" s="91"/>
      <c r="NP11" s="91"/>
      <c r="NQ11" s="91"/>
      <c r="NR11" s="91"/>
      <c r="NS11" s="91"/>
      <c r="NT11" s="91"/>
      <c r="NU11" s="91"/>
      <c r="NV11" s="91"/>
      <c r="NW11" s="91"/>
      <c r="NX11" s="91"/>
      <c r="NY11" s="91"/>
      <c r="NZ11" s="91"/>
      <c r="OA11" s="91"/>
      <c r="OB11" s="91"/>
      <c r="OC11" s="91"/>
      <c r="OD11" s="91"/>
      <c r="OE11" s="91"/>
      <c r="OF11" s="91"/>
      <c r="OG11" s="91"/>
      <c r="OH11" s="91"/>
      <c r="OI11" s="91"/>
      <c r="OJ11" s="91"/>
      <c r="OK11" s="91"/>
      <c r="OL11" s="91"/>
      <c r="OM11" s="91"/>
      <c r="ON11" s="91"/>
      <c r="OO11" s="91"/>
      <c r="OP11" s="91"/>
      <c r="OQ11" s="91"/>
      <c r="OR11" s="91"/>
      <c r="OS11" s="91"/>
      <c r="OT11" s="91"/>
      <c r="OU11" s="91"/>
      <c r="OV11" s="91"/>
      <c r="OW11" s="91"/>
      <c r="OX11" s="91"/>
      <c r="OY11" s="91"/>
      <c r="OZ11" s="91"/>
      <c r="PA11" s="91"/>
      <c r="PB11" s="91"/>
      <c r="PC11" s="91"/>
      <c r="PD11" s="91"/>
      <c r="PE11" s="91"/>
      <c r="PF11" s="91"/>
      <c r="PG11" s="91"/>
      <c r="PH11" s="91"/>
      <c r="PI11" s="91"/>
      <c r="PJ11" s="91"/>
      <c r="PK11" s="91"/>
      <c r="PL11" s="91"/>
      <c r="PM11" s="91"/>
      <c r="PN11" s="91"/>
      <c r="PO11" s="91"/>
      <c r="PP11" s="91"/>
      <c r="PQ11" s="91"/>
      <c r="PR11" s="91"/>
      <c r="PS11" s="91"/>
      <c r="PT11" s="91"/>
      <c r="PU11" s="91"/>
      <c r="PV11" s="91"/>
      <c r="PW11" s="91"/>
      <c r="PX11" s="91"/>
      <c r="PY11" s="91"/>
      <c r="PZ11" s="91"/>
      <c r="QA11" s="91"/>
      <c r="QB11" s="91"/>
      <c r="QC11" s="91"/>
      <c r="QD11" s="91"/>
      <c r="QE11" s="91"/>
      <c r="QF11" s="91"/>
      <c r="QG11" s="91"/>
      <c r="QH11" s="91"/>
      <c r="QI11" s="91"/>
      <c r="QJ11" s="91"/>
      <c r="QK11" s="91"/>
      <c r="QL11" s="91"/>
      <c r="QM11" s="91"/>
      <c r="QN11" s="91"/>
      <c r="QO11" s="91"/>
      <c r="QP11" s="91"/>
      <c r="QQ11" s="91"/>
      <c r="QR11" s="91"/>
      <c r="QS11" s="91"/>
      <c r="QT11" s="91"/>
      <c r="QU11" s="91"/>
      <c r="QV11" s="91"/>
      <c r="QW11" s="91"/>
      <c r="QX11" s="91"/>
      <c r="QY11" s="91"/>
      <c r="QZ11" s="91"/>
      <c r="RA11" s="91"/>
      <c r="RB11" s="91"/>
      <c r="RC11" s="91"/>
      <c r="RD11" s="91"/>
      <c r="RE11" s="91"/>
      <c r="RF11" s="91"/>
      <c r="RG11" s="91"/>
      <c r="RH11" s="91"/>
      <c r="RI11" s="91"/>
      <c r="RJ11" s="91"/>
      <c r="RK11" s="91"/>
      <c r="RL11" s="91"/>
      <c r="RM11" s="91"/>
      <c r="RN11" s="91"/>
      <c r="RO11" s="91"/>
      <c r="RP11" s="91"/>
      <c r="RQ11" s="91"/>
      <c r="RR11" s="91"/>
      <c r="RS11" s="91"/>
      <c r="RT11" s="91"/>
      <c r="RU11" s="91"/>
      <c r="RV11" s="91"/>
      <c r="RW11" s="91"/>
      <c r="RX11" s="91"/>
      <c r="RY11" s="91"/>
      <c r="RZ11" s="91"/>
      <c r="SA11" s="91"/>
      <c r="SB11" s="91"/>
      <c r="SC11" s="91"/>
      <c r="SD11" s="91"/>
      <c r="SE11" s="91"/>
      <c r="SF11" s="91"/>
      <c r="SG11" s="91"/>
      <c r="SH11" s="91"/>
      <c r="SI11" s="91"/>
      <c r="SJ11" s="91"/>
      <c r="SK11" s="91"/>
      <c r="SL11" s="91"/>
      <c r="SM11" s="91"/>
      <c r="SN11" s="91"/>
      <c r="SO11" s="91"/>
      <c r="SP11" s="91"/>
      <c r="SQ11" s="91"/>
      <c r="SR11" s="91"/>
      <c r="SS11" s="91"/>
      <c r="ST11" s="91"/>
      <c r="SU11" s="91"/>
      <c r="SV11" s="91"/>
      <c r="SW11" s="91"/>
      <c r="SX11" s="91"/>
      <c r="SY11" s="91"/>
      <c r="SZ11" s="91"/>
      <c r="TA11" s="91"/>
      <c r="TB11" s="91"/>
    </row>
    <row r="12" spans="1:522" s="67" customFormat="1" ht="13.8" x14ac:dyDescent="0.25">
      <c r="A12" s="110"/>
      <c r="B12" s="126"/>
      <c r="C12" s="125"/>
      <c r="D12" s="125"/>
      <c r="E12" s="126" t="s">
        <v>88</v>
      </c>
      <c r="F12" s="126"/>
      <c r="G12" s="127"/>
      <c r="H12" s="126"/>
      <c r="I12" s="126" t="s">
        <v>89</v>
      </c>
      <c r="J12" s="126"/>
      <c r="K12" s="126" t="s">
        <v>90</v>
      </c>
      <c r="L12" s="184"/>
      <c r="M12" s="126"/>
      <c r="N12" s="125"/>
      <c r="O12" s="125"/>
      <c r="P12" s="126" t="s">
        <v>88</v>
      </c>
      <c r="Q12" s="126"/>
      <c r="R12" s="127"/>
      <c r="S12" s="126"/>
      <c r="T12" s="126" t="s">
        <v>89</v>
      </c>
      <c r="U12" s="126"/>
      <c r="V12" s="126" t="s">
        <v>90</v>
      </c>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c r="IU12" s="110"/>
      <c r="IV12" s="110"/>
      <c r="IW12" s="110"/>
      <c r="IX12" s="110"/>
      <c r="IY12" s="110"/>
      <c r="IZ12" s="110"/>
      <c r="JA12" s="110"/>
      <c r="JB12" s="110"/>
      <c r="JC12" s="110"/>
      <c r="JD12" s="110"/>
      <c r="JE12" s="110"/>
      <c r="JF12" s="110"/>
      <c r="JG12" s="110"/>
      <c r="JH12" s="110"/>
      <c r="JI12" s="110"/>
      <c r="JJ12" s="110"/>
      <c r="JK12" s="110"/>
      <c r="JL12" s="110"/>
      <c r="JM12" s="110"/>
      <c r="JN12" s="110"/>
      <c r="JO12" s="110"/>
      <c r="JP12" s="110"/>
      <c r="JQ12" s="110"/>
      <c r="JR12" s="110"/>
      <c r="JS12" s="110"/>
      <c r="JT12" s="110"/>
      <c r="JU12" s="110"/>
      <c r="JV12" s="110"/>
      <c r="JW12" s="110"/>
      <c r="JX12" s="110"/>
      <c r="JY12" s="110"/>
      <c r="JZ12" s="110"/>
      <c r="KA12" s="110"/>
      <c r="KB12" s="110"/>
      <c r="KC12" s="110"/>
      <c r="KD12" s="110"/>
      <c r="KE12" s="110"/>
      <c r="KF12" s="110"/>
      <c r="KG12" s="110"/>
      <c r="KH12" s="110"/>
      <c r="KI12" s="110"/>
      <c r="KJ12" s="110"/>
      <c r="KK12" s="110"/>
      <c r="KL12" s="110"/>
      <c r="KM12" s="110"/>
      <c r="KN12" s="110"/>
      <c r="KO12" s="110"/>
      <c r="KP12" s="110"/>
      <c r="KQ12" s="110"/>
      <c r="KR12" s="110"/>
      <c r="KS12" s="110"/>
      <c r="KT12" s="110"/>
      <c r="KU12" s="110"/>
      <c r="KV12" s="110"/>
      <c r="KW12" s="110"/>
      <c r="KX12" s="110"/>
      <c r="KY12" s="110"/>
      <c r="KZ12" s="110"/>
      <c r="LA12" s="110"/>
      <c r="LB12" s="110"/>
      <c r="LC12" s="110"/>
      <c r="LD12" s="110"/>
      <c r="LE12" s="110"/>
      <c r="LF12" s="110"/>
      <c r="LG12" s="110"/>
      <c r="LH12" s="110"/>
      <c r="LI12" s="110"/>
      <c r="LJ12" s="110"/>
      <c r="LK12" s="110"/>
      <c r="LL12" s="110"/>
      <c r="LM12" s="110"/>
      <c r="LN12" s="110"/>
      <c r="LO12" s="110"/>
      <c r="LP12" s="110"/>
      <c r="LQ12" s="110"/>
      <c r="LR12" s="110"/>
      <c r="LS12" s="110"/>
      <c r="LT12" s="110"/>
      <c r="LU12" s="110"/>
      <c r="LV12" s="110"/>
      <c r="LW12" s="110"/>
      <c r="LX12" s="110"/>
      <c r="LY12" s="110"/>
      <c r="LZ12" s="110"/>
      <c r="MA12" s="110"/>
      <c r="MB12" s="110"/>
      <c r="MC12" s="110"/>
      <c r="MD12" s="110"/>
      <c r="ME12" s="110"/>
      <c r="MF12" s="110"/>
      <c r="MG12" s="110"/>
      <c r="MH12" s="110"/>
      <c r="MI12" s="110"/>
      <c r="MJ12" s="110"/>
      <c r="MK12" s="110"/>
      <c r="ML12" s="110"/>
      <c r="MM12" s="110"/>
      <c r="MN12" s="110"/>
      <c r="MO12" s="110"/>
      <c r="MP12" s="110"/>
      <c r="MQ12" s="110"/>
      <c r="MR12" s="110"/>
      <c r="MS12" s="110"/>
      <c r="MT12" s="110"/>
      <c r="MU12" s="110"/>
      <c r="MV12" s="110"/>
      <c r="MW12" s="110"/>
      <c r="MX12" s="110"/>
      <c r="MY12" s="110"/>
      <c r="MZ12" s="110"/>
      <c r="NA12" s="110"/>
      <c r="NB12" s="110"/>
      <c r="NC12" s="110"/>
      <c r="ND12" s="110"/>
      <c r="NE12" s="110"/>
      <c r="NF12" s="110"/>
      <c r="NG12" s="110"/>
      <c r="NH12" s="110"/>
      <c r="NI12" s="110"/>
      <c r="NJ12" s="110"/>
      <c r="NK12" s="110"/>
      <c r="NL12" s="110"/>
      <c r="NM12" s="110"/>
      <c r="NN12" s="110"/>
      <c r="NO12" s="110"/>
      <c r="NP12" s="110"/>
      <c r="NQ12" s="110"/>
      <c r="NR12" s="110"/>
      <c r="NS12" s="110"/>
      <c r="NT12" s="110"/>
      <c r="NU12" s="110"/>
      <c r="NV12" s="110"/>
      <c r="NW12" s="110"/>
      <c r="NX12" s="110"/>
      <c r="NY12" s="110"/>
      <c r="NZ12" s="110"/>
      <c r="OA12" s="110"/>
      <c r="OB12" s="110"/>
      <c r="OC12" s="110"/>
      <c r="OD12" s="110"/>
      <c r="OE12" s="110"/>
      <c r="OF12" s="110"/>
      <c r="OG12" s="110"/>
      <c r="OH12" s="110"/>
      <c r="OI12" s="110"/>
      <c r="OJ12" s="110"/>
      <c r="OK12" s="110"/>
      <c r="OL12" s="110"/>
      <c r="OM12" s="110"/>
      <c r="ON12" s="110"/>
      <c r="OO12" s="110"/>
      <c r="OP12" s="110"/>
      <c r="OQ12" s="110"/>
      <c r="OR12" s="110"/>
      <c r="OS12" s="110"/>
      <c r="OT12" s="110"/>
      <c r="OU12" s="110"/>
      <c r="OV12" s="110"/>
      <c r="OW12" s="110"/>
      <c r="OX12" s="110"/>
      <c r="OY12" s="110"/>
      <c r="OZ12" s="110"/>
      <c r="PA12" s="110"/>
      <c r="PB12" s="110"/>
      <c r="PC12" s="110"/>
      <c r="PD12" s="110"/>
      <c r="PE12" s="110"/>
      <c r="PF12" s="110"/>
      <c r="PG12" s="110"/>
      <c r="PH12" s="110"/>
      <c r="PI12" s="110"/>
      <c r="PJ12" s="110"/>
      <c r="PK12" s="110"/>
      <c r="PL12" s="110"/>
      <c r="PM12" s="110"/>
      <c r="PN12" s="110"/>
      <c r="PO12" s="110"/>
      <c r="PP12" s="110"/>
      <c r="PQ12" s="110"/>
      <c r="PR12" s="110"/>
      <c r="PS12" s="110"/>
      <c r="PT12" s="110"/>
      <c r="PU12" s="110"/>
      <c r="PV12" s="110"/>
      <c r="PW12" s="110"/>
      <c r="PX12" s="110"/>
      <c r="PY12" s="110"/>
      <c r="PZ12" s="110"/>
      <c r="QA12" s="110"/>
      <c r="QB12" s="110"/>
      <c r="QC12" s="110"/>
      <c r="QD12" s="110"/>
      <c r="QE12" s="110"/>
      <c r="QF12" s="110"/>
      <c r="QG12" s="110"/>
      <c r="QH12" s="110"/>
      <c r="QI12" s="110"/>
      <c r="QJ12" s="110"/>
      <c r="QK12" s="110"/>
      <c r="QL12" s="110"/>
      <c r="QM12" s="110"/>
      <c r="QN12" s="110"/>
      <c r="QO12" s="110"/>
      <c r="QP12" s="110"/>
      <c r="QQ12" s="110"/>
      <c r="QR12" s="110"/>
      <c r="QS12" s="110"/>
      <c r="QT12" s="110"/>
      <c r="QU12" s="110"/>
      <c r="QV12" s="110"/>
      <c r="QW12" s="110"/>
      <c r="QX12" s="110"/>
      <c r="QY12" s="110"/>
      <c r="QZ12" s="110"/>
      <c r="RA12" s="110"/>
      <c r="RB12" s="110"/>
      <c r="RC12" s="110"/>
      <c r="RD12" s="110"/>
      <c r="RE12" s="110"/>
      <c r="RF12" s="110"/>
      <c r="RG12" s="110"/>
      <c r="RH12" s="110"/>
      <c r="RI12" s="110"/>
      <c r="RJ12" s="110"/>
      <c r="RK12" s="110"/>
      <c r="RL12" s="110"/>
      <c r="RM12" s="110"/>
      <c r="RN12" s="110"/>
      <c r="RO12" s="110"/>
      <c r="RP12" s="110"/>
      <c r="RQ12" s="110"/>
      <c r="RR12" s="110"/>
      <c r="RS12" s="110"/>
      <c r="RT12" s="110"/>
      <c r="RU12" s="110"/>
      <c r="RV12" s="110"/>
      <c r="RW12" s="110"/>
      <c r="RX12" s="110"/>
      <c r="RY12" s="110"/>
      <c r="RZ12" s="110"/>
      <c r="SA12" s="110"/>
      <c r="SB12" s="110"/>
      <c r="SC12" s="110"/>
      <c r="SD12" s="110"/>
      <c r="SE12" s="110"/>
      <c r="SF12" s="110"/>
      <c r="SG12" s="110"/>
      <c r="SH12" s="110"/>
      <c r="SI12" s="110"/>
      <c r="SJ12" s="110"/>
      <c r="SK12" s="110"/>
      <c r="SL12" s="110"/>
      <c r="SM12" s="110"/>
      <c r="SN12" s="110"/>
      <c r="SO12" s="110"/>
      <c r="SP12" s="110"/>
      <c r="SQ12" s="110"/>
      <c r="SR12" s="110"/>
      <c r="SS12" s="110"/>
      <c r="ST12" s="110"/>
      <c r="SU12" s="110"/>
      <c r="SV12" s="110"/>
      <c r="SW12" s="110"/>
      <c r="SX12" s="110"/>
      <c r="SY12" s="110"/>
      <c r="SZ12" s="110"/>
      <c r="TA12" s="110"/>
      <c r="TB12" s="110"/>
    </row>
    <row r="13" spans="1:522" s="67" customFormat="1" ht="13.8" x14ac:dyDescent="0.25">
      <c r="A13" s="110"/>
      <c r="B13" s="126"/>
      <c r="C13" s="128" t="s">
        <v>91</v>
      </c>
      <c r="D13" s="125"/>
      <c r="E13" s="126" t="s">
        <v>41</v>
      </c>
      <c r="F13" s="126"/>
      <c r="G13" s="127" t="s">
        <v>42</v>
      </c>
      <c r="H13" s="126"/>
      <c r="I13" s="126" t="s">
        <v>1</v>
      </c>
      <c r="J13" s="126"/>
      <c r="K13" s="126" t="s">
        <v>68</v>
      </c>
      <c r="L13" s="184"/>
      <c r="M13" s="126"/>
      <c r="N13" s="128" t="s">
        <v>91</v>
      </c>
      <c r="O13" s="125"/>
      <c r="P13" s="126" t="s">
        <v>41</v>
      </c>
      <c r="Q13" s="126"/>
      <c r="R13" s="127" t="s">
        <v>42</v>
      </c>
      <c r="S13" s="126"/>
      <c r="T13" s="126" t="s">
        <v>1</v>
      </c>
      <c r="U13" s="126"/>
      <c r="V13" s="126" t="s">
        <v>68</v>
      </c>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c r="IU13" s="110"/>
      <c r="IV13" s="110"/>
      <c r="IW13" s="110"/>
      <c r="IX13" s="110"/>
      <c r="IY13" s="110"/>
      <c r="IZ13" s="110"/>
      <c r="JA13" s="110"/>
      <c r="JB13" s="110"/>
      <c r="JC13" s="110"/>
      <c r="JD13" s="110"/>
      <c r="JE13" s="110"/>
      <c r="JF13" s="110"/>
      <c r="JG13" s="110"/>
      <c r="JH13" s="110"/>
      <c r="JI13" s="110"/>
      <c r="JJ13" s="110"/>
      <c r="JK13" s="110"/>
      <c r="JL13" s="110"/>
      <c r="JM13" s="110"/>
      <c r="JN13" s="110"/>
      <c r="JO13" s="110"/>
      <c r="JP13" s="110"/>
      <c r="JQ13" s="110"/>
      <c r="JR13" s="110"/>
      <c r="JS13" s="110"/>
      <c r="JT13" s="110"/>
      <c r="JU13" s="110"/>
      <c r="JV13" s="110"/>
      <c r="JW13" s="110"/>
      <c r="JX13" s="110"/>
      <c r="JY13" s="110"/>
      <c r="JZ13" s="110"/>
      <c r="KA13" s="110"/>
      <c r="KB13" s="110"/>
      <c r="KC13" s="110"/>
      <c r="KD13" s="110"/>
      <c r="KE13" s="110"/>
      <c r="KF13" s="110"/>
      <c r="KG13" s="110"/>
      <c r="KH13" s="110"/>
      <c r="KI13" s="110"/>
      <c r="KJ13" s="110"/>
      <c r="KK13" s="110"/>
      <c r="KL13" s="110"/>
      <c r="KM13" s="110"/>
      <c r="KN13" s="110"/>
      <c r="KO13" s="110"/>
      <c r="KP13" s="110"/>
      <c r="KQ13" s="110"/>
      <c r="KR13" s="110"/>
      <c r="KS13" s="110"/>
      <c r="KT13" s="110"/>
      <c r="KU13" s="110"/>
      <c r="KV13" s="110"/>
      <c r="KW13" s="110"/>
      <c r="KX13" s="110"/>
      <c r="KY13" s="110"/>
      <c r="KZ13" s="110"/>
      <c r="LA13" s="110"/>
      <c r="LB13" s="110"/>
      <c r="LC13" s="110"/>
      <c r="LD13" s="110"/>
      <c r="LE13" s="110"/>
      <c r="LF13" s="110"/>
      <c r="LG13" s="110"/>
      <c r="LH13" s="110"/>
      <c r="LI13" s="110"/>
      <c r="LJ13" s="110"/>
      <c r="LK13" s="110"/>
      <c r="LL13" s="110"/>
      <c r="LM13" s="110"/>
      <c r="LN13" s="110"/>
      <c r="LO13" s="110"/>
      <c r="LP13" s="110"/>
      <c r="LQ13" s="110"/>
      <c r="LR13" s="110"/>
      <c r="LS13" s="110"/>
      <c r="LT13" s="110"/>
      <c r="LU13" s="110"/>
      <c r="LV13" s="110"/>
      <c r="LW13" s="110"/>
      <c r="LX13" s="110"/>
      <c r="LY13" s="110"/>
      <c r="LZ13" s="110"/>
      <c r="MA13" s="110"/>
      <c r="MB13" s="110"/>
      <c r="MC13" s="110"/>
      <c r="MD13" s="110"/>
      <c r="ME13" s="110"/>
      <c r="MF13" s="110"/>
      <c r="MG13" s="110"/>
      <c r="MH13" s="110"/>
      <c r="MI13" s="110"/>
      <c r="MJ13" s="110"/>
      <c r="MK13" s="110"/>
      <c r="ML13" s="110"/>
      <c r="MM13" s="110"/>
      <c r="MN13" s="110"/>
      <c r="MO13" s="110"/>
      <c r="MP13" s="110"/>
      <c r="MQ13" s="110"/>
      <c r="MR13" s="110"/>
      <c r="MS13" s="110"/>
      <c r="MT13" s="110"/>
      <c r="MU13" s="110"/>
      <c r="MV13" s="110"/>
      <c r="MW13" s="110"/>
      <c r="MX13" s="110"/>
      <c r="MY13" s="110"/>
      <c r="MZ13" s="110"/>
      <c r="NA13" s="110"/>
      <c r="NB13" s="110"/>
      <c r="NC13" s="110"/>
      <c r="ND13" s="110"/>
      <c r="NE13" s="110"/>
      <c r="NF13" s="110"/>
      <c r="NG13" s="110"/>
      <c r="NH13" s="110"/>
      <c r="NI13" s="110"/>
      <c r="NJ13" s="110"/>
      <c r="NK13" s="110"/>
      <c r="NL13" s="110"/>
      <c r="NM13" s="110"/>
      <c r="NN13" s="110"/>
      <c r="NO13" s="110"/>
      <c r="NP13" s="110"/>
      <c r="NQ13" s="110"/>
      <c r="NR13" s="110"/>
      <c r="NS13" s="110"/>
      <c r="NT13" s="110"/>
      <c r="NU13" s="110"/>
      <c r="NV13" s="110"/>
      <c r="NW13" s="110"/>
      <c r="NX13" s="110"/>
      <c r="NY13" s="110"/>
      <c r="NZ13" s="110"/>
      <c r="OA13" s="110"/>
      <c r="OB13" s="110"/>
      <c r="OC13" s="110"/>
      <c r="OD13" s="110"/>
      <c r="OE13" s="110"/>
      <c r="OF13" s="110"/>
      <c r="OG13" s="110"/>
      <c r="OH13" s="110"/>
      <c r="OI13" s="110"/>
      <c r="OJ13" s="110"/>
      <c r="OK13" s="110"/>
      <c r="OL13" s="110"/>
      <c r="OM13" s="110"/>
      <c r="ON13" s="110"/>
      <c r="OO13" s="110"/>
      <c r="OP13" s="110"/>
      <c r="OQ13" s="110"/>
      <c r="OR13" s="110"/>
      <c r="OS13" s="110"/>
      <c r="OT13" s="110"/>
      <c r="OU13" s="110"/>
      <c r="OV13" s="110"/>
      <c r="OW13" s="110"/>
      <c r="OX13" s="110"/>
      <c r="OY13" s="110"/>
      <c r="OZ13" s="110"/>
      <c r="PA13" s="110"/>
      <c r="PB13" s="110"/>
      <c r="PC13" s="110"/>
      <c r="PD13" s="110"/>
      <c r="PE13" s="110"/>
      <c r="PF13" s="110"/>
      <c r="PG13" s="110"/>
      <c r="PH13" s="110"/>
      <c r="PI13" s="110"/>
      <c r="PJ13" s="110"/>
      <c r="PK13" s="110"/>
      <c r="PL13" s="110"/>
      <c r="PM13" s="110"/>
      <c r="PN13" s="110"/>
      <c r="PO13" s="110"/>
      <c r="PP13" s="110"/>
      <c r="PQ13" s="110"/>
      <c r="PR13" s="110"/>
      <c r="PS13" s="110"/>
      <c r="PT13" s="110"/>
      <c r="PU13" s="110"/>
      <c r="PV13" s="110"/>
      <c r="PW13" s="110"/>
      <c r="PX13" s="110"/>
      <c r="PY13" s="110"/>
      <c r="PZ13" s="110"/>
      <c r="QA13" s="110"/>
      <c r="QB13" s="110"/>
      <c r="QC13" s="110"/>
      <c r="QD13" s="110"/>
      <c r="QE13" s="110"/>
      <c r="QF13" s="110"/>
      <c r="QG13" s="110"/>
      <c r="QH13" s="110"/>
      <c r="QI13" s="110"/>
      <c r="QJ13" s="110"/>
      <c r="QK13" s="110"/>
      <c r="QL13" s="110"/>
      <c r="QM13" s="110"/>
      <c r="QN13" s="110"/>
      <c r="QO13" s="110"/>
      <c r="QP13" s="110"/>
      <c r="QQ13" s="110"/>
      <c r="QR13" s="110"/>
      <c r="QS13" s="110"/>
      <c r="QT13" s="110"/>
      <c r="QU13" s="110"/>
      <c r="QV13" s="110"/>
      <c r="QW13" s="110"/>
      <c r="QX13" s="110"/>
      <c r="QY13" s="110"/>
      <c r="QZ13" s="110"/>
      <c r="RA13" s="110"/>
      <c r="RB13" s="110"/>
      <c r="RC13" s="110"/>
      <c r="RD13" s="110"/>
      <c r="RE13" s="110"/>
      <c r="RF13" s="110"/>
      <c r="RG13" s="110"/>
      <c r="RH13" s="110"/>
      <c r="RI13" s="110"/>
      <c r="RJ13" s="110"/>
      <c r="RK13" s="110"/>
      <c r="RL13" s="110"/>
      <c r="RM13" s="110"/>
      <c r="RN13" s="110"/>
      <c r="RO13" s="110"/>
      <c r="RP13" s="110"/>
      <c r="RQ13" s="110"/>
      <c r="RR13" s="110"/>
      <c r="RS13" s="110"/>
      <c r="RT13" s="110"/>
      <c r="RU13" s="110"/>
      <c r="RV13" s="110"/>
      <c r="RW13" s="110"/>
      <c r="RX13" s="110"/>
      <c r="RY13" s="110"/>
      <c r="RZ13" s="110"/>
      <c r="SA13" s="110"/>
      <c r="SB13" s="110"/>
      <c r="SC13" s="110"/>
      <c r="SD13" s="110"/>
      <c r="SE13" s="110"/>
      <c r="SF13" s="110"/>
      <c r="SG13" s="110"/>
      <c r="SH13" s="110"/>
      <c r="SI13" s="110"/>
      <c r="SJ13" s="110"/>
      <c r="SK13" s="110"/>
      <c r="SL13" s="110"/>
      <c r="SM13" s="110"/>
      <c r="SN13" s="110"/>
      <c r="SO13" s="110"/>
      <c r="SP13" s="110"/>
      <c r="SQ13" s="110"/>
      <c r="SR13" s="110"/>
      <c r="SS13" s="110"/>
      <c r="ST13" s="110"/>
      <c r="SU13" s="110"/>
      <c r="SV13" s="110"/>
      <c r="SW13" s="110"/>
      <c r="SX13" s="110"/>
      <c r="SY13" s="110"/>
      <c r="SZ13" s="110"/>
      <c r="TA13" s="110"/>
      <c r="TB13" s="110"/>
    </row>
    <row r="14" spans="1:522" ht="3.75" customHeight="1" x14ac:dyDescent="0.25">
      <c r="B14" s="130"/>
      <c r="C14" s="129"/>
      <c r="D14" s="130"/>
      <c r="E14" s="129"/>
      <c r="F14" s="130"/>
      <c r="G14" s="131"/>
      <c r="H14" s="130"/>
      <c r="I14" s="129"/>
      <c r="J14" s="130"/>
      <c r="K14" s="130"/>
      <c r="M14" s="130"/>
      <c r="N14" s="129"/>
      <c r="O14" s="130"/>
      <c r="P14" s="129"/>
      <c r="Q14" s="130"/>
      <c r="R14" s="131"/>
      <c r="S14" s="130"/>
      <c r="T14" s="129"/>
      <c r="U14" s="130"/>
      <c r="V14" s="130"/>
      <c r="W14" s="1"/>
    </row>
    <row r="15" spans="1:522" x14ac:dyDescent="0.25">
      <c r="B15" s="9"/>
      <c r="C15" s="9"/>
      <c r="D15" s="9"/>
      <c r="E15" s="59"/>
      <c r="F15" s="9"/>
      <c r="G15" s="13"/>
      <c r="H15" s="9"/>
      <c r="I15" s="64"/>
      <c r="J15" s="9"/>
      <c r="K15" s="11"/>
      <c r="L15" s="185"/>
      <c r="M15" s="6"/>
      <c r="N15" s="5" t="s">
        <v>69</v>
      </c>
      <c r="O15" s="6"/>
      <c r="P15" s="35"/>
      <c r="Q15" s="6"/>
      <c r="R15" s="7"/>
      <c r="S15" s="6"/>
      <c r="T15" s="35"/>
      <c r="U15" s="6"/>
      <c r="V15" s="8"/>
    </row>
    <row r="16" spans="1:522" x14ac:dyDescent="0.25">
      <c r="B16" s="6"/>
      <c r="C16" s="5"/>
      <c r="D16" s="6"/>
      <c r="E16" s="35"/>
      <c r="F16" s="6"/>
      <c r="G16" s="7"/>
      <c r="H16" s="6"/>
      <c r="I16" s="50"/>
      <c r="J16" s="6"/>
      <c r="K16" s="14"/>
      <c r="L16" s="185"/>
      <c r="M16" s="9"/>
      <c r="N16" s="179" t="s">
        <v>203</v>
      </c>
      <c r="O16" s="9"/>
      <c r="P16" s="117">
        <f>yWC</f>
        <v>1500</v>
      </c>
      <c r="Q16" s="9"/>
      <c r="R16" s="202" t="s">
        <v>63</v>
      </c>
      <c r="S16" s="9"/>
      <c r="T16" s="118">
        <f>Summary!F19</f>
        <v>0.2077</v>
      </c>
      <c r="U16" s="9"/>
      <c r="V16" s="11">
        <f>P16*T16</f>
        <v>311.55</v>
      </c>
      <c r="W16" s="12"/>
    </row>
    <row r="17" spans="2:23" x14ac:dyDescent="0.25">
      <c r="B17" s="6"/>
      <c r="C17" s="6"/>
      <c r="D17" s="6"/>
      <c r="E17" s="35"/>
      <c r="F17" s="6"/>
      <c r="G17" s="7"/>
      <c r="H17" s="6"/>
      <c r="I17" s="50"/>
      <c r="J17" s="6"/>
      <c r="K17" s="14"/>
      <c r="L17" s="185"/>
      <c r="M17" s="9"/>
      <c r="N17" s="9"/>
      <c r="O17" s="9"/>
      <c r="P17" s="59"/>
      <c r="Q17" s="9"/>
      <c r="R17" s="13"/>
      <c r="S17" s="9"/>
      <c r="T17" s="64"/>
      <c r="U17" s="9"/>
      <c r="V17" s="11"/>
      <c r="W17" s="12"/>
    </row>
    <row r="18" spans="2:23" x14ac:dyDescent="0.25">
      <c r="B18" s="6"/>
      <c r="C18" s="5" t="s">
        <v>49</v>
      </c>
      <c r="D18" s="6"/>
      <c r="E18" s="35"/>
      <c r="F18" s="6"/>
      <c r="G18" s="7"/>
      <c r="H18" s="6"/>
      <c r="I18" s="50"/>
      <c r="J18" s="6"/>
      <c r="K18" s="14"/>
      <c r="L18" s="186"/>
      <c r="M18" s="6"/>
      <c r="N18" s="5" t="s">
        <v>49</v>
      </c>
      <c r="O18" s="6"/>
      <c r="P18" s="35"/>
      <c r="Q18" s="6"/>
      <c r="R18" s="7"/>
      <c r="S18" s="6"/>
      <c r="T18" s="50"/>
      <c r="U18" s="6"/>
      <c r="V18" s="14"/>
    </row>
    <row r="19" spans="2:23" x14ac:dyDescent="0.25">
      <c r="B19" s="7"/>
      <c r="C19" s="7"/>
      <c r="D19" s="7"/>
      <c r="E19" s="7"/>
      <c r="F19" s="7"/>
      <c r="G19" s="7"/>
      <c r="H19" s="7"/>
      <c r="I19" s="7"/>
      <c r="J19" s="7"/>
      <c r="K19" s="14"/>
      <c r="L19" s="187"/>
      <c r="M19" s="6"/>
      <c r="N19" s="6"/>
      <c r="O19" s="6"/>
      <c r="P19" s="35"/>
      <c r="Q19" s="6"/>
      <c r="R19" s="7"/>
      <c r="S19" s="6"/>
      <c r="T19" s="50"/>
      <c r="U19" s="6"/>
      <c r="V19" s="14"/>
    </row>
    <row r="20" spans="2:23" ht="15.6" x14ac:dyDescent="0.3">
      <c r="B20" s="7"/>
      <c r="C20" s="7"/>
      <c r="D20" s="7"/>
      <c r="E20" s="7"/>
      <c r="F20" s="7"/>
      <c r="G20" s="7"/>
      <c r="H20" s="7"/>
      <c r="I20" s="7"/>
      <c r="J20" s="7"/>
      <c r="K20" s="14"/>
      <c r="L20" s="187"/>
      <c r="M20" s="6"/>
      <c r="N20" s="41" t="s">
        <v>70</v>
      </c>
      <c r="O20" s="6"/>
      <c r="P20" s="55"/>
      <c r="Q20" s="6"/>
      <c r="R20" s="7"/>
      <c r="S20" s="6"/>
      <c r="T20" s="50"/>
      <c r="U20" s="6"/>
      <c r="V20" s="106">
        <f>SUM(V21:V21)</f>
        <v>13</v>
      </c>
    </row>
    <row r="21" spans="2:23" x14ac:dyDescent="0.25">
      <c r="B21" s="7"/>
      <c r="C21" s="7"/>
      <c r="D21" s="7"/>
      <c r="E21" s="7"/>
      <c r="F21" s="7"/>
      <c r="G21" s="7"/>
      <c r="H21" s="7"/>
      <c r="I21" s="7"/>
      <c r="J21" s="7"/>
      <c r="K21" s="14"/>
      <c r="L21" s="185"/>
      <c r="M21" s="6"/>
      <c r="N21" s="44" t="s">
        <v>203</v>
      </c>
      <c r="O21" s="6"/>
      <c r="P21" s="116">
        <v>4</v>
      </c>
      <c r="Q21" s="6"/>
      <c r="R21" s="16" t="s">
        <v>63</v>
      </c>
      <c r="S21" s="6"/>
      <c r="T21" s="113">
        <f>sdWC</f>
        <v>3.25</v>
      </c>
      <c r="U21" s="6"/>
      <c r="V21" s="14">
        <f>P21*T21</f>
        <v>13</v>
      </c>
    </row>
    <row r="22" spans="2:23" x14ac:dyDescent="0.25">
      <c r="B22" s="7"/>
      <c r="C22" s="7"/>
      <c r="D22" s="7"/>
      <c r="E22" s="7"/>
      <c r="F22" s="7"/>
      <c r="G22" s="7"/>
      <c r="H22" s="7"/>
      <c r="I22" s="7"/>
      <c r="J22" s="7"/>
      <c r="K22" s="14"/>
      <c r="L22" s="185"/>
      <c r="M22" s="6"/>
      <c r="N22" s="6"/>
      <c r="O22" s="6"/>
      <c r="P22" s="35"/>
      <c r="Q22" s="6"/>
      <c r="R22" s="7"/>
      <c r="S22" s="6"/>
      <c r="T22" s="58"/>
      <c r="U22" s="6"/>
      <c r="V22" s="14"/>
    </row>
    <row r="23" spans="2:23" x14ac:dyDescent="0.25">
      <c r="B23" s="6"/>
      <c r="C23" s="41" t="s">
        <v>129</v>
      </c>
      <c r="D23" s="6"/>
      <c r="E23" s="35"/>
      <c r="F23" s="6"/>
      <c r="G23" s="7"/>
      <c r="H23" s="6"/>
      <c r="I23" s="58"/>
      <c r="J23" s="6"/>
      <c r="K23" s="106">
        <f>SUM(K24:K27)</f>
        <v>48.94</v>
      </c>
      <c r="L23" s="187"/>
      <c r="M23" s="6"/>
      <c r="N23" s="41" t="s">
        <v>129</v>
      </c>
      <c r="O23" s="6"/>
      <c r="P23" s="35"/>
      <c r="Q23" s="6"/>
      <c r="R23" s="7"/>
      <c r="S23" s="6"/>
      <c r="T23" s="58"/>
      <c r="U23" s="6"/>
      <c r="V23" s="106">
        <f>SUM(V24:V27)</f>
        <v>23.17</v>
      </c>
    </row>
    <row r="24" spans="2:23" x14ac:dyDescent="0.25">
      <c r="B24" s="6"/>
      <c r="C24" s="44" t="s">
        <v>132</v>
      </c>
      <c r="D24" s="6"/>
      <c r="E24" s="116">
        <v>50</v>
      </c>
      <c r="F24" s="6"/>
      <c r="G24" s="16" t="s">
        <v>63</v>
      </c>
      <c r="H24" s="6"/>
      <c r="I24" s="113">
        <f>Nitrogen</f>
        <v>0.77</v>
      </c>
      <c r="J24" s="6"/>
      <c r="K24" s="17">
        <f>E24*I24</f>
        <v>38.5</v>
      </c>
      <c r="L24" s="188"/>
      <c r="M24" s="6"/>
      <c r="N24" s="44" t="s">
        <v>132</v>
      </c>
      <c r="O24" s="6"/>
      <c r="P24" s="116">
        <v>25</v>
      </c>
      <c r="Q24" s="6"/>
      <c r="R24" s="16" t="s">
        <v>63</v>
      </c>
      <c r="S24" s="6"/>
      <c r="T24" s="113">
        <f>Nitrogen</f>
        <v>0.77</v>
      </c>
      <c r="U24" s="6"/>
      <c r="V24" s="17">
        <f>P24*T24</f>
        <v>19.25</v>
      </c>
    </row>
    <row r="25" spans="2:23" x14ac:dyDescent="0.25">
      <c r="B25" s="6"/>
      <c r="C25" s="44" t="s">
        <v>141</v>
      </c>
      <c r="D25" s="6"/>
      <c r="E25" s="116">
        <v>4</v>
      </c>
      <c r="F25" s="6"/>
      <c r="G25" s="16" t="s">
        <v>63</v>
      </c>
      <c r="H25" s="6"/>
      <c r="I25" s="113">
        <f>Sulfur</f>
        <v>0.56000000000000005</v>
      </c>
      <c r="J25" s="6"/>
      <c r="K25" s="17">
        <f>E25*I25</f>
        <v>2.2400000000000002</v>
      </c>
      <c r="L25" s="187"/>
      <c r="M25" s="6"/>
      <c r="N25" s="44" t="s">
        <v>141</v>
      </c>
      <c r="O25" s="6"/>
      <c r="P25" s="116">
        <v>7</v>
      </c>
      <c r="Q25" s="6"/>
      <c r="R25" s="16" t="s">
        <v>63</v>
      </c>
      <c r="S25" s="6"/>
      <c r="T25" s="113">
        <f>Sulfur</f>
        <v>0.56000000000000005</v>
      </c>
      <c r="U25" s="6"/>
      <c r="V25" s="17">
        <f>P25*T25</f>
        <v>3.9200000000000004</v>
      </c>
    </row>
    <row r="26" spans="2:23" x14ac:dyDescent="0.25">
      <c r="B26" s="6"/>
      <c r="C26" s="44" t="s">
        <v>216</v>
      </c>
      <c r="D26" s="6"/>
      <c r="E26" s="116">
        <v>1</v>
      </c>
      <c r="F26" s="6"/>
      <c r="G26" s="103" t="s">
        <v>63</v>
      </c>
      <c r="H26" s="6"/>
      <c r="I26" s="113">
        <f>Boron</f>
        <v>8.1999999999999993</v>
      </c>
      <c r="J26" s="6"/>
      <c r="K26" s="17">
        <f>E26*I26</f>
        <v>8.1999999999999993</v>
      </c>
      <c r="L26" s="187"/>
      <c r="M26" s="6"/>
      <c r="N26" s="44"/>
      <c r="O26" s="6"/>
      <c r="P26" s="116"/>
      <c r="Q26" s="6"/>
      <c r="R26" s="103"/>
      <c r="S26" s="6"/>
      <c r="T26" s="113"/>
      <c r="U26" s="6"/>
      <c r="V26" s="17">
        <f>P26*T26</f>
        <v>0</v>
      </c>
    </row>
    <row r="27" spans="2:23" x14ac:dyDescent="0.25">
      <c r="B27" s="6"/>
      <c r="C27" s="44"/>
      <c r="D27" s="6"/>
      <c r="E27" s="116"/>
      <c r="F27" s="6"/>
      <c r="G27" s="103"/>
      <c r="H27" s="6"/>
      <c r="I27" s="113"/>
      <c r="J27" s="6"/>
      <c r="K27" s="17">
        <f>E27*I27</f>
        <v>0</v>
      </c>
      <c r="L27" s="187"/>
      <c r="M27" s="6"/>
      <c r="N27" s="44"/>
      <c r="O27" s="6"/>
      <c r="P27" s="116"/>
      <c r="Q27" s="6"/>
      <c r="R27" s="103"/>
      <c r="S27" s="6"/>
      <c r="T27" s="113"/>
      <c r="U27" s="6"/>
      <c r="V27" s="17">
        <f>P27*T27</f>
        <v>0</v>
      </c>
    </row>
    <row r="28" spans="2:23" x14ac:dyDescent="0.25">
      <c r="B28" s="6"/>
      <c r="C28" s="6"/>
      <c r="D28" s="6"/>
      <c r="E28" s="35"/>
      <c r="F28" s="6"/>
      <c r="G28" s="7"/>
      <c r="H28" s="6"/>
      <c r="I28" s="50"/>
      <c r="J28" s="6"/>
      <c r="K28" s="17"/>
      <c r="L28" s="187"/>
      <c r="M28" s="6"/>
      <c r="N28" s="6"/>
      <c r="O28" s="6"/>
      <c r="P28" s="35"/>
      <c r="Q28" s="6"/>
      <c r="R28" s="7"/>
      <c r="S28" s="6"/>
      <c r="T28" s="50"/>
      <c r="U28" s="6"/>
      <c r="V28" s="17"/>
    </row>
    <row r="29" spans="2:23" x14ac:dyDescent="0.25">
      <c r="B29" s="6"/>
      <c r="C29" s="41" t="s">
        <v>57</v>
      </c>
      <c r="D29" s="6"/>
      <c r="E29" s="35"/>
      <c r="F29" s="6"/>
      <c r="G29" s="7"/>
      <c r="H29" s="6"/>
      <c r="I29" s="50"/>
      <c r="J29" s="6"/>
      <c r="K29" s="105">
        <f>SUM(K30:K35)</f>
        <v>3.2</v>
      </c>
      <c r="L29" s="187"/>
      <c r="M29" s="6"/>
      <c r="N29" s="41" t="s">
        <v>57</v>
      </c>
      <c r="O29" s="6"/>
      <c r="P29" s="35"/>
      <c r="Q29" s="6"/>
      <c r="R29" s="7"/>
      <c r="S29" s="6"/>
      <c r="T29" s="50"/>
      <c r="U29" s="6"/>
      <c r="V29" s="105">
        <f>SUM(V30:V35)</f>
        <v>28.798000000000002</v>
      </c>
    </row>
    <row r="30" spans="2:23" x14ac:dyDescent="0.25">
      <c r="B30" s="6"/>
      <c r="C30" s="44" t="s">
        <v>224</v>
      </c>
      <c r="D30" s="6"/>
      <c r="E30" s="114">
        <v>16</v>
      </c>
      <c r="F30" s="6"/>
      <c r="G30" s="103" t="s">
        <v>65</v>
      </c>
      <c r="H30" s="6"/>
      <c r="I30" s="113">
        <f>Glyphosphate</f>
        <v>0.2</v>
      </c>
      <c r="J30" s="6"/>
      <c r="K30" s="17">
        <f>E30*I30</f>
        <v>3.2</v>
      </c>
      <c r="L30" s="188"/>
      <c r="M30" s="6"/>
      <c r="N30" s="44" t="s">
        <v>227</v>
      </c>
      <c r="O30" s="6"/>
      <c r="P30" s="114">
        <v>10</v>
      </c>
      <c r="Q30" s="6"/>
      <c r="R30" s="103" t="s">
        <v>65</v>
      </c>
      <c r="S30" s="6"/>
      <c r="T30" s="113">
        <f>AssureII</f>
        <v>0.84</v>
      </c>
      <c r="U30" s="6"/>
      <c r="V30" s="17">
        <f>P30*T30</f>
        <v>8.4</v>
      </c>
    </row>
    <row r="31" spans="2:23" x14ac:dyDescent="0.25">
      <c r="B31" s="6"/>
      <c r="C31" s="44"/>
      <c r="D31" s="6"/>
      <c r="E31" s="119"/>
      <c r="F31" s="6"/>
      <c r="G31" s="103"/>
      <c r="H31" s="6"/>
      <c r="I31" s="113"/>
      <c r="J31" s="6"/>
      <c r="K31" s="17">
        <f t="shared" ref="K31:K35" si="0">E31*I31</f>
        <v>0</v>
      </c>
      <c r="L31" s="187"/>
      <c r="M31" s="6"/>
      <c r="N31" s="44" t="s">
        <v>0</v>
      </c>
      <c r="O31" s="6"/>
      <c r="P31" s="114">
        <v>1</v>
      </c>
      <c r="Q31" s="6"/>
      <c r="R31" s="103" t="s">
        <v>100</v>
      </c>
      <c r="S31" s="6"/>
      <c r="T31" s="113">
        <f>COC</f>
        <v>0.1</v>
      </c>
      <c r="U31" s="6"/>
      <c r="V31" s="17">
        <f>P31*T31</f>
        <v>0.1</v>
      </c>
    </row>
    <row r="32" spans="2:23" x14ac:dyDescent="0.25">
      <c r="B32" s="6"/>
      <c r="C32" s="44"/>
      <c r="D32" s="6"/>
      <c r="E32" s="114"/>
      <c r="F32" s="6"/>
      <c r="G32" s="16"/>
      <c r="H32" s="6"/>
      <c r="I32" s="113"/>
      <c r="J32" s="6"/>
      <c r="K32" s="17">
        <f t="shared" si="0"/>
        <v>0</v>
      </c>
      <c r="L32" s="187"/>
      <c r="M32" s="6"/>
      <c r="N32" s="44" t="s">
        <v>221</v>
      </c>
      <c r="O32" s="6"/>
      <c r="P32" s="114">
        <v>1.6</v>
      </c>
      <c r="Q32" s="6"/>
      <c r="R32" s="103" t="s">
        <v>65</v>
      </c>
      <c r="S32" s="6"/>
      <c r="T32" s="113">
        <f>Warrior</f>
        <v>3.78</v>
      </c>
      <c r="U32" s="6"/>
      <c r="V32" s="17">
        <f>P32*T32</f>
        <v>6.048</v>
      </c>
    </row>
    <row r="33" spans="2:522" x14ac:dyDescent="0.25">
      <c r="B33" s="6"/>
      <c r="C33" s="44"/>
      <c r="D33" s="6"/>
      <c r="E33" s="114"/>
      <c r="F33" s="6"/>
      <c r="G33" s="16"/>
      <c r="H33" s="6"/>
      <c r="I33" s="113"/>
      <c r="J33" s="6"/>
      <c r="K33" s="17">
        <f t="shared" si="0"/>
        <v>0</v>
      </c>
      <c r="L33" s="187"/>
      <c r="M33" s="6"/>
      <c r="N33" s="44" t="s">
        <v>228</v>
      </c>
      <c r="O33" s="6"/>
      <c r="P33" s="114">
        <v>1</v>
      </c>
      <c r="Q33" s="6"/>
      <c r="R33" s="180" t="s">
        <v>100</v>
      </c>
      <c r="S33" s="6"/>
      <c r="T33" s="113">
        <f>Spodnam</f>
        <v>14.25</v>
      </c>
      <c r="U33" s="6"/>
      <c r="V33" s="17">
        <f>P33*T33</f>
        <v>14.25</v>
      </c>
    </row>
    <row r="34" spans="2:522" x14ac:dyDescent="0.25">
      <c r="B34" s="6"/>
      <c r="C34" s="44"/>
      <c r="D34" s="6"/>
      <c r="E34" s="114"/>
      <c r="F34" s="6"/>
      <c r="G34" s="16"/>
      <c r="H34" s="6"/>
      <c r="I34" s="113"/>
      <c r="J34" s="6"/>
      <c r="K34" s="17">
        <f t="shared" si="0"/>
        <v>0</v>
      </c>
      <c r="L34" s="187"/>
      <c r="M34" s="6"/>
      <c r="N34" s="44"/>
      <c r="O34" s="6"/>
      <c r="P34" s="114"/>
      <c r="Q34" s="6"/>
      <c r="R34" s="103"/>
      <c r="S34" s="6"/>
      <c r="T34" s="113"/>
      <c r="U34" s="6"/>
      <c r="V34" s="17">
        <f>P34*T34</f>
        <v>0</v>
      </c>
    </row>
    <row r="35" spans="2:522" x14ac:dyDescent="0.25">
      <c r="B35" s="6"/>
      <c r="C35" s="44"/>
      <c r="D35" s="6"/>
      <c r="E35" s="114"/>
      <c r="F35" s="6"/>
      <c r="G35" s="16"/>
      <c r="H35" s="6"/>
      <c r="I35" s="113"/>
      <c r="J35" s="6"/>
      <c r="K35" s="17">
        <f t="shared" si="0"/>
        <v>0</v>
      </c>
      <c r="L35" s="188"/>
      <c r="M35" s="6"/>
      <c r="N35" s="44"/>
      <c r="O35" s="6"/>
      <c r="P35" s="114"/>
      <c r="Q35" s="6"/>
      <c r="R35" s="16"/>
      <c r="S35" s="6"/>
      <c r="T35" s="113"/>
      <c r="U35" s="6"/>
      <c r="V35" s="17">
        <f t="shared" ref="V35" si="1">P35*T35</f>
        <v>0</v>
      </c>
    </row>
    <row r="36" spans="2:522" x14ac:dyDescent="0.25">
      <c r="B36" s="6"/>
      <c r="C36" s="6"/>
      <c r="D36" s="6"/>
      <c r="E36" s="48"/>
      <c r="F36" s="6"/>
      <c r="G36" s="7"/>
      <c r="H36" s="6"/>
      <c r="I36" s="50"/>
      <c r="J36" s="6"/>
      <c r="K36" s="17"/>
      <c r="L36" s="188"/>
      <c r="M36" s="6"/>
      <c r="N36" s="6"/>
      <c r="O36" s="6"/>
      <c r="P36" s="48"/>
      <c r="Q36" s="6"/>
      <c r="R36" s="7"/>
      <c r="S36" s="6"/>
      <c r="T36" s="50"/>
      <c r="U36" s="6"/>
      <c r="V36" s="17"/>
    </row>
    <row r="37" spans="2:522" x14ac:dyDescent="0.25">
      <c r="B37" s="6"/>
      <c r="C37" s="41" t="s">
        <v>14</v>
      </c>
      <c r="D37" s="6"/>
      <c r="E37" s="60"/>
      <c r="F37" s="6"/>
      <c r="G37" s="7"/>
      <c r="H37" s="6"/>
      <c r="I37" s="50"/>
      <c r="J37" s="6"/>
      <c r="K37" s="105">
        <f>SUM(K39:K42)</f>
        <v>21.84</v>
      </c>
      <c r="L37" s="187"/>
      <c r="M37" s="6"/>
      <c r="N37" s="41" t="s">
        <v>14</v>
      </c>
      <c r="O37" s="6"/>
      <c r="P37" s="60"/>
      <c r="Q37" s="6"/>
      <c r="R37" s="7"/>
      <c r="S37" s="6"/>
      <c r="T37" s="50"/>
      <c r="U37" s="6"/>
      <c r="V37" s="105">
        <f>SUM(V39:V42)</f>
        <v>31.879999999999995</v>
      </c>
    </row>
    <row r="38" spans="2:522" x14ac:dyDescent="0.25">
      <c r="B38" s="6"/>
      <c r="C38" s="541" t="s">
        <v>384</v>
      </c>
      <c r="D38" s="6"/>
      <c r="E38" s="60"/>
      <c r="F38" s="6"/>
      <c r="G38" s="7"/>
      <c r="H38" s="6"/>
      <c r="I38" s="50"/>
      <c r="J38" s="6"/>
      <c r="K38" s="105"/>
      <c r="L38" s="187"/>
      <c r="M38" s="6"/>
      <c r="N38" s="541" t="s">
        <v>384</v>
      </c>
      <c r="O38" s="6"/>
      <c r="P38" s="60"/>
      <c r="Q38" s="6"/>
      <c r="R38" s="7"/>
      <c r="S38" s="6"/>
      <c r="T38" s="50"/>
      <c r="U38" s="6"/>
      <c r="V38" s="105"/>
    </row>
    <row r="39" spans="2:522" x14ac:dyDescent="0.25">
      <c r="B39" s="6"/>
      <c r="C39" s="132" t="s">
        <v>104</v>
      </c>
      <c r="D39" s="6"/>
      <c r="E39" s="34">
        <v>1</v>
      </c>
      <c r="F39" s="6"/>
      <c r="G39" s="103" t="s">
        <v>64</v>
      </c>
      <c r="H39" s="6"/>
      <c r="I39" s="111">
        <f>'Machinery Costs'!K80</f>
        <v>8.6699999999999982</v>
      </c>
      <c r="J39" s="6"/>
      <c r="K39" s="17">
        <f>E39*I39</f>
        <v>8.6699999999999982</v>
      </c>
      <c r="L39" s="187"/>
      <c r="M39" s="6"/>
      <c r="N39" s="132" t="s">
        <v>104</v>
      </c>
      <c r="O39" s="6"/>
      <c r="P39" s="34">
        <v>1</v>
      </c>
      <c r="Q39" s="6"/>
      <c r="R39" s="103" t="s">
        <v>64</v>
      </c>
      <c r="S39" s="6"/>
      <c r="T39" s="111">
        <f>'Machinery Costs'!K107</f>
        <v>10.809999999999999</v>
      </c>
      <c r="U39" s="6"/>
      <c r="V39" s="17">
        <f>P39*T39</f>
        <v>10.809999999999999</v>
      </c>
    </row>
    <row r="40" spans="2:522" x14ac:dyDescent="0.25">
      <c r="B40" s="6"/>
      <c r="C40" s="30" t="s">
        <v>105</v>
      </c>
      <c r="D40" s="6"/>
      <c r="E40" s="34">
        <v>1</v>
      </c>
      <c r="F40" s="6"/>
      <c r="G40" s="16" t="s">
        <v>64</v>
      </c>
      <c r="H40" s="6"/>
      <c r="I40" s="111">
        <f>'Machinery Costs'!I80</f>
        <v>1.3000000000000003</v>
      </c>
      <c r="J40" s="6"/>
      <c r="K40" s="17">
        <f>E40*I40</f>
        <v>1.3000000000000003</v>
      </c>
      <c r="L40" s="187"/>
      <c r="M40" s="6"/>
      <c r="N40" s="30" t="s">
        <v>105</v>
      </c>
      <c r="O40" s="6"/>
      <c r="P40" s="34">
        <v>1</v>
      </c>
      <c r="Q40" s="6"/>
      <c r="R40" s="16" t="s">
        <v>64</v>
      </c>
      <c r="S40" s="6"/>
      <c r="T40" s="111">
        <f>'Machinery Costs'!I107</f>
        <v>1.6400000000000001</v>
      </c>
      <c r="U40" s="6"/>
      <c r="V40" s="17">
        <f>P40*T40</f>
        <v>1.6400000000000001</v>
      </c>
    </row>
    <row r="41" spans="2:522" x14ac:dyDescent="0.25">
      <c r="B41" s="6"/>
      <c r="C41" s="30" t="s">
        <v>25</v>
      </c>
      <c r="D41" s="6"/>
      <c r="E41" s="34">
        <v>1</v>
      </c>
      <c r="F41" s="6"/>
      <c r="G41" s="16" t="s">
        <v>64</v>
      </c>
      <c r="H41" s="6"/>
      <c r="I41" s="111">
        <f>'Machinery Costs'!H80</f>
        <v>2.87</v>
      </c>
      <c r="J41" s="6"/>
      <c r="K41" s="17">
        <f>E41*I41</f>
        <v>2.87</v>
      </c>
      <c r="L41" s="188"/>
      <c r="M41" s="6"/>
      <c r="N41" s="30" t="s">
        <v>25</v>
      </c>
      <c r="O41" s="6"/>
      <c r="P41" s="34">
        <v>1</v>
      </c>
      <c r="Q41" s="6"/>
      <c r="R41" s="16" t="s">
        <v>64</v>
      </c>
      <c r="S41" s="6"/>
      <c r="T41" s="111">
        <f>'Machinery Costs'!H107</f>
        <v>7.0299999999999994</v>
      </c>
      <c r="U41" s="6"/>
      <c r="V41" s="17">
        <f>P41*T41</f>
        <v>7.0299999999999994</v>
      </c>
      <c r="X41" s="141"/>
    </row>
    <row r="42" spans="2:522" x14ac:dyDescent="0.25">
      <c r="B42" s="6"/>
      <c r="C42" s="30" t="s">
        <v>55</v>
      </c>
      <c r="D42" s="6"/>
      <c r="E42" s="112">
        <f>'Machinery Costs'!L80</f>
        <v>0.45</v>
      </c>
      <c r="F42" s="6"/>
      <c r="G42" s="103" t="s">
        <v>58</v>
      </c>
      <c r="H42" s="6"/>
      <c r="I42" s="113">
        <f>MachLabor</f>
        <v>20</v>
      </c>
      <c r="J42" s="6"/>
      <c r="K42" s="17">
        <f>E42*I42</f>
        <v>9</v>
      </c>
      <c r="L42" s="187"/>
      <c r="M42" s="6"/>
      <c r="N42" s="30" t="s">
        <v>55</v>
      </c>
      <c r="O42" s="6"/>
      <c r="P42" s="112">
        <f>'Machinery Costs'!L107</f>
        <v>0.61999999999999988</v>
      </c>
      <c r="Q42" s="6"/>
      <c r="R42" s="103" t="s">
        <v>58</v>
      </c>
      <c r="S42" s="6"/>
      <c r="T42" s="113">
        <f>MachLabor</f>
        <v>20</v>
      </c>
      <c r="U42" s="6"/>
      <c r="V42" s="17">
        <f>P42*T42</f>
        <v>12.399999999999999</v>
      </c>
    </row>
    <row r="43" spans="2:522" x14ac:dyDescent="0.25">
      <c r="B43" s="6"/>
      <c r="C43" s="41"/>
      <c r="D43" s="6"/>
      <c r="E43" s="60"/>
      <c r="F43" s="6"/>
      <c r="G43" s="7"/>
      <c r="H43" s="6"/>
      <c r="I43" s="50"/>
      <c r="J43" s="6"/>
      <c r="K43" s="105"/>
      <c r="L43" s="187"/>
      <c r="M43" s="6"/>
      <c r="N43" s="6"/>
      <c r="O43" s="6"/>
      <c r="P43" s="35"/>
      <c r="Q43" s="6"/>
      <c r="R43" s="7"/>
      <c r="S43" s="6"/>
      <c r="T43" s="50"/>
      <c r="U43" s="6"/>
      <c r="V43" s="17"/>
    </row>
    <row r="44" spans="2:522" x14ac:dyDescent="0.25">
      <c r="B44" s="6"/>
      <c r="C44" s="41" t="s">
        <v>39</v>
      </c>
      <c r="D44" s="6"/>
      <c r="E44" s="60"/>
      <c r="F44" s="6"/>
      <c r="G44" s="7"/>
      <c r="H44" s="6"/>
      <c r="I44" s="50"/>
      <c r="J44" s="6"/>
      <c r="K44" s="105">
        <f>SUM(K45:K47)</f>
        <v>2</v>
      </c>
      <c r="L44" s="187"/>
      <c r="M44" s="6"/>
      <c r="N44" s="41" t="s">
        <v>39</v>
      </c>
      <c r="O44" s="6"/>
      <c r="P44" s="60"/>
      <c r="Q44" s="6"/>
      <c r="R44" s="7"/>
      <c r="S44" s="6"/>
      <c r="T44" s="50"/>
      <c r="U44" s="6"/>
      <c r="V44" s="105">
        <f>SUM(V45:V47)</f>
        <v>17.399999999999999</v>
      </c>
    </row>
    <row r="45" spans="2:522" x14ac:dyDescent="0.25">
      <c r="B45" s="6"/>
      <c r="C45" s="15" t="s">
        <v>95</v>
      </c>
      <c r="D45" s="6"/>
      <c r="E45" s="116">
        <v>1</v>
      </c>
      <c r="F45" s="6"/>
      <c r="G45" s="16" t="s">
        <v>64</v>
      </c>
      <c r="H45" s="6"/>
      <c r="I45" s="113">
        <f>Sprayer</f>
        <v>2</v>
      </c>
      <c r="J45" s="6"/>
      <c r="K45" s="17">
        <f>E45*I45</f>
        <v>2</v>
      </c>
      <c r="L45" s="187"/>
      <c r="M45" s="6"/>
      <c r="N45" s="15" t="s">
        <v>95</v>
      </c>
      <c r="O45" s="6"/>
      <c r="P45" s="116">
        <v>0</v>
      </c>
      <c r="Q45" s="6"/>
      <c r="R45" s="16" t="s">
        <v>64</v>
      </c>
      <c r="S45" s="6"/>
      <c r="T45" s="113">
        <f>Sprayer</f>
        <v>2</v>
      </c>
      <c r="U45" s="6"/>
      <c r="V45" s="17">
        <f>P45*T45</f>
        <v>0</v>
      </c>
    </row>
    <row r="46" spans="2:522" x14ac:dyDescent="0.25">
      <c r="B46" s="6"/>
      <c r="C46" s="15"/>
      <c r="D46" s="6"/>
      <c r="E46" s="133"/>
      <c r="F46" s="6"/>
      <c r="G46" s="16"/>
      <c r="H46" s="6"/>
      <c r="I46" s="134"/>
      <c r="J46" s="6"/>
      <c r="K46" s="17">
        <f t="shared" ref="K46:K47" si="2">E46*I46</f>
        <v>0</v>
      </c>
      <c r="L46" s="189"/>
      <c r="M46" s="6"/>
      <c r="N46" s="15" t="s">
        <v>67</v>
      </c>
      <c r="O46" s="6"/>
      <c r="P46" s="116">
        <v>0</v>
      </c>
      <c r="Q46" s="6"/>
      <c r="R46" s="16" t="s">
        <v>64</v>
      </c>
      <c r="S46" s="6"/>
      <c r="T46" s="113">
        <f>Shooter</f>
        <v>2.5</v>
      </c>
      <c r="U46" s="6"/>
      <c r="V46" s="17">
        <f>P46*T46</f>
        <v>0</v>
      </c>
    </row>
    <row r="47" spans="2:522" x14ac:dyDescent="0.25">
      <c r="B47" s="6"/>
      <c r="C47" s="15"/>
      <c r="D47" s="6"/>
      <c r="E47" s="133"/>
      <c r="F47" s="6"/>
      <c r="G47" s="16"/>
      <c r="H47" s="6"/>
      <c r="I47" s="134"/>
      <c r="J47" s="6"/>
      <c r="K47" s="17">
        <f t="shared" si="2"/>
        <v>0</v>
      </c>
      <c r="L47" s="189"/>
      <c r="M47" s="6"/>
      <c r="N47" s="44" t="s">
        <v>71</v>
      </c>
      <c r="O47" s="6"/>
      <c r="P47" s="116">
        <v>2</v>
      </c>
      <c r="Q47" s="6"/>
      <c r="R47" s="103" t="s">
        <v>64</v>
      </c>
      <c r="S47" s="6"/>
      <c r="T47" s="113">
        <f>Aerial</f>
        <v>8.6999999999999993</v>
      </c>
      <c r="U47" s="6"/>
      <c r="V47" s="17">
        <f>P47*T47</f>
        <v>17.399999999999999</v>
      </c>
    </row>
    <row r="48" spans="2:522" ht="8.25" customHeight="1" x14ac:dyDescent="0.25">
      <c r="B48" s="6"/>
      <c r="C48" s="41"/>
      <c r="D48" s="6"/>
      <c r="E48" s="35"/>
      <c r="F48" s="6"/>
      <c r="G48" s="7"/>
      <c r="H48" s="6"/>
      <c r="I48" s="50"/>
      <c r="J48" s="6"/>
      <c r="K48" s="105"/>
      <c r="L48" s="187"/>
      <c r="M48" s="6"/>
      <c r="N48" s="41"/>
      <c r="O48" s="6"/>
      <c r="P48" s="35"/>
      <c r="Q48" s="6"/>
      <c r="R48" s="7"/>
      <c r="S48" s="6"/>
      <c r="T48" s="50"/>
      <c r="U48" s="6"/>
      <c r="V48" s="105"/>
      <c r="X48" s="31"/>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row>
    <row r="49" spans="2:522" ht="15.75" customHeight="1" x14ac:dyDescent="0.25">
      <c r="B49" s="6"/>
      <c r="C49" s="41"/>
      <c r="D49" s="6"/>
      <c r="E49" s="35"/>
      <c r="F49" s="6"/>
      <c r="G49" s="7"/>
      <c r="H49" s="6"/>
      <c r="I49" s="50"/>
      <c r="J49" s="6"/>
      <c r="K49" s="105"/>
      <c r="L49" s="187"/>
      <c r="M49" s="6"/>
      <c r="N49" s="41" t="s">
        <v>294</v>
      </c>
      <c r="O49" s="6"/>
      <c r="P49" s="35"/>
      <c r="Q49" s="6"/>
      <c r="R49" s="7"/>
      <c r="S49" s="6"/>
      <c r="T49" s="50"/>
      <c r="U49" s="6"/>
      <c r="V49" s="105">
        <f>SUM(V50:V60)</f>
        <v>0</v>
      </c>
      <c r="X49" s="31"/>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row>
    <row r="50" spans="2:522" ht="3" customHeight="1" x14ac:dyDescent="0.25">
      <c r="B50" s="6"/>
      <c r="C50" s="41"/>
      <c r="D50" s="6"/>
      <c r="E50" s="35"/>
      <c r="F50" s="6"/>
      <c r="G50" s="7"/>
      <c r="H50" s="6"/>
      <c r="I50" s="50"/>
      <c r="J50" s="6"/>
      <c r="K50" s="105"/>
      <c r="L50" s="187"/>
      <c r="M50" s="6"/>
      <c r="N50" s="41"/>
      <c r="O50" s="6"/>
      <c r="P50" s="35"/>
      <c r="Q50" s="6"/>
      <c r="R50" s="7"/>
      <c r="S50" s="6"/>
      <c r="T50" s="50"/>
      <c r="U50" s="6"/>
      <c r="V50" s="206"/>
      <c r="X50" s="31"/>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row>
    <row r="51" spans="2:522" x14ac:dyDescent="0.25">
      <c r="B51" s="6"/>
      <c r="C51" s="41"/>
      <c r="D51" s="6"/>
      <c r="E51" s="35"/>
      <c r="F51" s="6"/>
      <c r="G51" s="7"/>
      <c r="H51" s="6"/>
      <c r="I51" s="50"/>
      <c r="J51" s="6"/>
      <c r="K51" s="105"/>
      <c r="L51" s="187"/>
      <c r="M51" s="6"/>
      <c r="N51" s="132" t="s">
        <v>291</v>
      </c>
      <c r="O51" s="6"/>
      <c r="P51" s="116">
        <v>0</v>
      </c>
      <c r="Q51" s="6"/>
      <c r="R51" s="103" t="s">
        <v>359</v>
      </c>
      <c r="S51" s="6"/>
      <c r="T51" s="282">
        <f>P53*(P54*P16)</f>
        <v>22.5</v>
      </c>
      <c r="U51" s="6"/>
      <c r="V51" s="206">
        <f>P51*T51</f>
        <v>0</v>
      </c>
      <c r="X51" s="3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row>
    <row r="52" spans="2:522" x14ac:dyDescent="0.25">
      <c r="B52" s="6"/>
      <c r="C52" s="41"/>
      <c r="D52" s="6"/>
      <c r="E52" s="35"/>
      <c r="F52" s="6"/>
      <c r="G52" s="7"/>
      <c r="H52" s="6"/>
      <c r="I52" s="50"/>
      <c r="J52" s="6"/>
      <c r="K52" s="105"/>
      <c r="L52" s="187"/>
      <c r="M52" s="6"/>
      <c r="N52" s="57" t="s">
        <v>449</v>
      </c>
      <c r="O52" s="57"/>
      <c r="P52" s="6"/>
      <c r="Q52" s="62"/>
      <c r="R52" s="6"/>
      <c r="S52" s="62"/>
      <c r="T52" s="6"/>
      <c r="U52" s="62"/>
      <c r="V52" s="105"/>
      <c r="W52" s="105"/>
      <c r="X52" s="31"/>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row>
    <row r="53" spans="2:522" ht="14.25" customHeight="1" x14ac:dyDescent="0.25">
      <c r="B53" s="6"/>
      <c r="C53" s="41"/>
      <c r="D53" s="6"/>
      <c r="E53" s="35"/>
      <c r="F53" s="6"/>
      <c r="G53" s="7"/>
      <c r="H53" s="6"/>
      <c r="I53" s="50"/>
      <c r="J53" s="6"/>
      <c r="K53" s="105"/>
      <c r="L53" s="187"/>
      <c r="M53" s="6"/>
      <c r="N53" s="276" t="s">
        <v>290</v>
      </c>
      <c r="O53" s="57"/>
      <c r="P53" s="113">
        <f>CanolaStorage</f>
        <v>0.03</v>
      </c>
      <c r="Q53" s="62"/>
      <c r="R53" s="6"/>
      <c r="S53" s="62"/>
      <c r="T53" s="6"/>
      <c r="U53" s="62"/>
      <c r="V53" s="105"/>
      <c r="W53" s="105"/>
      <c r="X53" s="31"/>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row>
    <row r="54" spans="2:522" x14ac:dyDescent="0.25">
      <c r="B54" s="6"/>
      <c r="C54" s="41"/>
      <c r="D54" s="6"/>
      <c r="E54" s="35"/>
      <c r="F54" s="6"/>
      <c r="G54" s="7"/>
      <c r="H54" s="6"/>
      <c r="I54" s="50"/>
      <c r="J54" s="6"/>
      <c r="K54" s="105"/>
      <c r="L54" s="187"/>
      <c r="M54" s="6"/>
      <c r="N54" s="276" t="s">
        <v>289</v>
      </c>
      <c r="O54" s="6"/>
      <c r="P54" s="281">
        <v>0.5</v>
      </c>
      <c r="Q54" s="6"/>
      <c r="R54" s="62"/>
      <c r="S54" s="6"/>
      <c r="T54" s="62"/>
      <c r="U54" s="6"/>
      <c r="V54" s="105"/>
      <c r="X54" s="31"/>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row>
    <row r="55" spans="2:522" x14ac:dyDescent="0.25">
      <c r="B55" s="6"/>
      <c r="C55" s="41"/>
      <c r="D55" s="6"/>
      <c r="E55" s="35"/>
      <c r="F55" s="6"/>
      <c r="G55" s="7"/>
      <c r="H55" s="6"/>
      <c r="I55" s="50"/>
      <c r="J55" s="6"/>
      <c r="K55" s="105"/>
      <c r="L55" s="187"/>
      <c r="M55" s="6"/>
      <c r="N55" s="57"/>
      <c r="O55" s="6"/>
      <c r="P55" s="62"/>
      <c r="Q55" s="6"/>
      <c r="R55" s="62"/>
      <c r="S55" s="6"/>
      <c r="T55" s="62"/>
      <c r="U55" s="6"/>
      <c r="V55" s="105"/>
      <c r="X55" s="31"/>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row>
    <row r="56" spans="2:522" x14ac:dyDescent="0.25">
      <c r="B56" s="6"/>
      <c r="C56" s="41"/>
      <c r="D56" s="6"/>
      <c r="E56" s="35"/>
      <c r="F56" s="6"/>
      <c r="G56" s="7"/>
      <c r="H56" s="6"/>
      <c r="I56" s="50"/>
      <c r="J56" s="6"/>
      <c r="K56" s="105"/>
      <c r="L56" s="187"/>
      <c r="M56" s="6"/>
      <c r="N56" s="132" t="s">
        <v>450</v>
      </c>
      <c r="O56" s="6"/>
      <c r="P56" s="277">
        <f>P16/50</f>
        <v>30</v>
      </c>
      <c r="Q56" s="6"/>
      <c r="R56" s="103" t="s">
        <v>92</v>
      </c>
      <c r="S56" s="6"/>
      <c r="T56" s="282">
        <f>(P58*P59)/P60</f>
        <v>0</v>
      </c>
      <c r="U56" s="6"/>
      <c r="V56" s="206">
        <f>P56*T56</f>
        <v>0</v>
      </c>
      <c r="X56" s="31"/>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row>
    <row r="57" spans="2:522" ht="12" customHeight="1" x14ac:dyDescent="0.25">
      <c r="B57" s="6"/>
      <c r="C57" s="41"/>
      <c r="D57" s="6"/>
      <c r="E57" s="35"/>
      <c r="F57" s="6"/>
      <c r="G57" s="7"/>
      <c r="H57" s="6"/>
      <c r="I57" s="50"/>
      <c r="J57" s="6"/>
      <c r="K57" s="105"/>
      <c r="L57" s="187"/>
      <c r="M57" s="6"/>
      <c r="N57" s="57" t="s">
        <v>451</v>
      </c>
      <c r="O57" s="6"/>
      <c r="P57" s="62"/>
      <c r="Q57" s="6"/>
      <c r="R57" s="62"/>
      <c r="S57" s="6"/>
      <c r="T57" s="62"/>
      <c r="U57" s="6"/>
      <c r="V57" s="105"/>
      <c r="X57" s="31"/>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row>
    <row r="58" spans="2:522" ht="12" customHeight="1" x14ac:dyDescent="0.25">
      <c r="B58" s="6"/>
      <c r="C58" s="41"/>
      <c r="D58" s="6"/>
      <c r="E58" s="35"/>
      <c r="F58" s="6"/>
      <c r="G58" s="7"/>
      <c r="H58" s="6"/>
      <c r="I58" s="50"/>
      <c r="J58" s="6"/>
      <c r="K58" s="105"/>
      <c r="L58" s="187"/>
      <c r="M58" s="6"/>
      <c r="N58" s="276" t="s">
        <v>274</v>
      </c>
      <c r="O58" s="6"/>
      <c r="P58" s="116">
        <v>0</v>
      </c>
      <c r="Q58" s="6"/>
      <c r="R58" s="62"/>
      <c r="S58" s="6"/>
      <c r="T58" s="62"/>
      <c r="U58" s="6"/>
      <c r="V58" s="105"/>
      <c r="X58" s="31"/>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row>
    <row r="59" spans="2:522" ht="12" customHeight="1" x14ac:dyDescent="0.25">
      <c r="B59" s="6"/>
      <c r="C59" s="41"/>
      <c r="D59" s="6"/>
      <c r="E59" s="35"/>
      <c r="F59" s="6"/>
      <c r="G59" s="7"/>
      <c r="H59" s="6"/>
      <c r="I59" s="50"/>
      <c r="J59" s="6"/>
      <c r="K59" s="105"/>
      <c r="L59" s="187"/>
      <c r="M59" s="6"/>
      <c r="N59" s="276" t="s">
        <v>273</v>
      </c>
      <c r="O59" s="6"/>
      <c r="P59" s="278">
        <v>2.67</v>
      </c>
      <c r="Q59" s="6"/>
      <c r="R59" s="62"/>
      <c r="S59" s="6"/>
      <c r="T59" s="62"/>
      <c r="U59" s="6"/>
      <c r="V59" s="105"/>
      <c r="X59" s="31"/>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row>
    <row r="60" spans="2:522" ht="12" customHeight="1" x14ac:dyDescent="0.25">
      <c r="B60" s="6"/>
      <c r="C60" s="41"/>
      <c r="D60" s="6"/>
      <c r="E60" s="35"/>
      <c r="F60" s="6"/>
      <c r="G60" s="7"/>
      <c r="H60" s="6"/>
      <c r="I60" s="50"/>
      <c r="J60" s="6"/>
      <c r="K60" s="105"/>
      <c r="L60" s="187"/>
      <c r="M60" s="6"/>
      <c r="N60" s="276" t="s">
        <v>277</v>
      </c>
      <c r="O60" s="6"/>
      <c r="P60" s="116">
        <v>1100</v>
      </c>
      <c r="Q60" s="6"/>
      <c r="R60" s="62"/>
      <c r="S60" s="6"/>
      <c r="T60" s="62"/>
      <c r="U60" s="6"/>
      <c r="V60" s="105"/>
      <c r="X60" s="31"/>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row>
    <row r="61" spans="2:522" ht="12" customHeight="1" x14ac:dyDescent="0.25">
      <c r="B61" s="6"/>
      <c r="C61" s="41"/>
      <c r="D61" s="6"/>
      <c r="E61" s="35"/>
      <c r="F61" s="6"/>
      <c r="G61" s="7"/>
      <c r="H61" s="6"/>
      <c r="I61" s="50"/>
      <c r="J61" s="6"/>
      <c r="K61" s="105"/>
      <c r="L61" s="187"/>
      <c r="M61" s="6"/>
      <c r="N61" s="41"/>
      <c r="O61" s="6"/>
      <c r="P61" s="62"/>
      <c r="Q61" s="6"/>
      <c r="R61" s="62"/>
      <c r="S61" s="6"/>
      <c r="T61" s="62"/>
      <c r="U61" s="6"/>
      <c r="V61" s="105"/>
      <c r="X61" s="3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row>
    <row r="62" spans="2:522" ht="6" customHeight="1" x14ac:dyDescent="0.25">
      <c r="B62" s="6"/>
      <c r="C62" s="41"/>
      <c r="D62" s="6"/>
      <c r="E62" s="35"/>
      <c r="F62" s="6"/>
      <c r="G62" s="7"/>
      <c r="H62" s="6"/>
      <c r="I62" s="50"/>
      <c r="J62" s="6"/>
      <c r="K62" s="105"/>
      <c r="L62" s="187"/>
      <c r="M62" s="6"/>
      <c r="N62" s="41"/>
      <c r="O62" s="6"/>
      <c r="P62" s="35"/>
      <c r="Q62" s="6"/>
      <c r="R62" s="7"/>
      <c r="S62" s="6"/>
      <c r="T62" s="50"/>
      <c r="U62" s="6"/>
      <c r="V62" s="105"/>
    </row>
    <row r="63" spans="2:522" x14ac:dyDescent="0.25">
      <c r="B63" s="6"/>
      <c r="C63" s="41" t="s">
        <v>40</v>
      </c>
      <c r="D63" s="6"/>
      <c r="E63" s="35"/>
      <c r="F63" s="6"/>
      <c r="G63" s="7"/>
      <c r="H63" s="6"/>
      <c r="I63" s="50"/>
      <c r="J63" s="6"/>
      <c r="K63" s="105">
        <f>SUM(K64:K66)</f>
        <v>0</v>
      </c>
      <c r="L63" s="187"/>
      <c r="M63" s="6"/>
      <c r="N63" s="41" t="s">
        <v>40</v>
      </c>
      <c r="O63" s="6"/>
      <c r="P63" s="35"/>
      <c r="Q63" s="6"/>
      <c r="R63" s="7"/>
      <c r="S63" s="6"/>
      <c r="T63" s="62"/>
      <c r="U63" s="6"/>
      <c r="V63" s="105">
        <f>SUM(V64:V66)</f>
        <v>19.5</v>
      </c>
    </row>
    <row r="64" spans="2:522" x14ac:dyDescent="0.25">
      <c r="B64" s="6"/>
      <c r="C64" s="15"/>
      <c r="D64" s="6"/>
      <c r="E64" s="34"/>
      <c r="F64" s="6"/>
      <c r="G64" s="16"/>
      <c r="H64" s="6"/>
      <c r="I64" s="135"/>
      <c r="J64" s="6"/>
      <c r="K64" s="17">
        <f t="shared" ref="K64:K66" si="3">E64*I64</f>
        <v>0</v>
      </c>
      <c r="L64" s="187"/>
      <c r="M64" s="6"/>
      <c r="N64" s="15" t="s">
        <v>66</v>
      </c>
      <c r="O64" s="6"/>
      <c r="P64" s="34">
        <v>1</v>
      </c>
      <c r="Q64" s="6"/>
      <c r="R64" s="16" t="s">
        <v>64</v>
      </c>
      <c r="S64" s="6"/>
      <c r="T64" s="115">
        <f>ciWC</f>
        <v>19.5</v>
      </c>
      <c r="U64" s="6"/>
      <c r="V64" s="17">
        <f>P64*T64</f>
        <v>19.5</v>
      </c>
    </row>
    <row r="65" spans="1:522" x14ac:dyDescent="0.25">
      <c r="B65" s="6"/>
      <c r="C65" s="15"/>
      <c r="D65" s="6"/>
      <c r="E65" s="34"/>
      <c r="F65" s="6"/>
      <c r="G65" s="16"/>
      <c r="H65" s="6"/>
      <c r="I65" s="135"/>
      <c r="J65" s="6"/>
      <c r="K65" s="17">
        <f t="shared" si="3"/>
        <v>0</v>
      </c>
      <c r="L65" s="187"/>
      <c r="M65" s="6"/>
      <c r="N65" s="30" t="s">
        <v>54</v>
      </c>
      <c r="O65" s="6"/>
      <c r="P65" s="34"/>
      <c r="Q65" s="6"/>
      <c r="R65" s="16"/>
      <c r="S65" s="6"/>
      <c r="T65" s="36"/>
      <c r="U65" s="6"/>
      <c r="V65" s="17">
        <f>P65*T65</f>
        <v>0</v>
      </c>
    </row>
    <row r="66" spans="1:522" x14ac:dyDescent="0.25">
      <c r="B66" s="6"/>
      <c r="C66" s="15"/>
      <c r="D66" s="6"/>
      <c r="E66" s="34"/>
      <c r="F66" s="6"/>
      <c r="G66" s="16"/>
      <c r="H66" s="6"/>
      <c r="I66" s="135"/>
      <c r="J66" s="6"/>
      <c r="K66" s="17">
        <f t="shared" si="3"/>
        <v>0</v>
      </c>
      <c r="L66" s="187"/>
      <c r="M66" s="6"/>
      <c r="N66" s="30" t="s">
        <v>87</v>
      </c>
      <c r="O66" s="6"/>
      <c r="P66" s="34"/>
      <c r="Q66" s="6"/>
      <c r="R66" s="103"/>
      <c r="S66" s="6"/>
      <c r="T66" s="36"/>
      <c r="U66" s="6"/>
      <c r="V66" s="17">
        <f>P66*T66</f>
        <v>0</v>
      </c>
    </row>
    <row r="67" spans="1:522" x14ac:dyDescent="0.25">
      <c r="B67" s="6"/>
      <c r="C67" s="6"/>
      <c r="D67" s="6"/>
      <c r="E67" s="35"/>
      <c r="F67" s="6"/>
      <c r="G67" s="7"/>
      <c r="H67" s="6"/>
      <c r="I67" s="35"/>
      <c r="J67" s="6"/>
      <c r="K67" s="17"/>
      <c r="L67" s="187"/>
      <c r="M67" s="6"/>
      <c r="N67" s="6"/>
      <c r="O67" s="6"/>
      <c r="P67" s="35"/>
      <c r="Q67" s="6"/>
      <c r="R67" s="7"/>
      <c r="S67" s="6"/>
      <c r="T67" s="35"/>
      <c r="U67" s="6"/>
      <c r="V67" s="17"/>
    </row>
    <row r="68" spans="1:522" ht="15.6" x14ac:dyDescent="0.25">
      <c r="B68" s="6"/>
      <c r="C68" s="57" t="s">
        <v>125</v>
      </c>
      <c r="D68" s="6"/>
      <c r="E68" s="35"/>
      <c r="F68" s="6"/>
      <c r="G68" s="7"/>
      <c r="H68" s="6"/>
      <c r="I68" s="35"/>
      <c r="J68" s="6"/>
      <c r="K68" s="17">
        <f>+(K23+K29+K37+K44+K63)*Operloan*0.75</f>
        <v>3.2766375000000001</v>
      </c>
      <c r="L68" s="187"/>
      <c r="M68" s="6"/>
      <c r="N68" s="57" t="s">
        <v>295</v>
      </c>
      <c r="O68" s="6"/>
      <c r="P68" s="35"/>
      <c r="Q68" s="6"/>
      <c r="R68" s="7"/>
      <c r="S68" s="6"/>
      <c r="T68" s="35"/>
      <c r="U68" s="6"/>
      <c r="V68" s="17">
        <f>+(V20+V23+V29+V37+V44+V49+V63)*Operloan*0.75</f>
        <v>5.7678824999999998</v>
      </c>
    </row>
    <row r="69" spans="1:522" x14ac:dyDescent="0.25">
      <c r="B69" s="6"/>
      <c r="C69" s="6"/>
      <c r="D69" s="6"/>
      <c r="E69" s="35"/>
      <c r="F69" s="6"/>
      <c r="G69" s="7"/>
      <c r="H69" s="6"/>
      <c r="I69" s="35"/>
      <c r="J69" s="6"/>
      <c r="K69" s="17"/>
      <c r="L69" s="187"/>
      <c r="M69" s="6"/>
      <c r="N69" s="57"/>
      <c r="O69" s="6"/>
      <c r="P69" s="35"/>
      <c r="Q69" s="6"/>
      <c r="R69" s="7"/>
      <c r="S69" s="6"/>
      <c r="T69" s="35"/>
      <c r="U69" s="6"/>
      <c r="V69" s="17"/>
    </row>
    <row r="70" spans="1:522" x14ac:dyDescent="0.25">
      <c r="B70" s="41"/>
      <c r="C70" s="41" t="s">
        <v>86</v>
      </c>
      <c r="D70" s="41"/>
      <c r="E70" s="54"/>
      <c r="F70" s="41"/>
      <c r="G70" s="42"/>
      <c r="H70" s="41"/>
      <c r="I70" s="54"/>
      <c r="J70" s="41"/>
      <c r="K70" s="43">
        <f>SUM(K23,K29,K37,K44,K63,K68)</f>
        <v>79.256637500000011</v>
      </c>
      <c r="L70" s="187"/>
      <c r="M70" s="41"/>
      <c r="N70" s="41" t="s">
        <v>86</v>
      </c>
      <c r="O70" s="41"/>
      <c r="P70" s="54"/>
      <c r="Q70" s="41"/>
      <c r="R70" s="42"/>
      <c r="S70" s="41"/>
      <c r="T70" s="54"/>
      <c r="U70" s="41"/>
      <c r="V70" s="43">
        <f>SUM(V20,V23,V29,V37,V44,V49,V63,V68)</f>
        <v>139.5158825</v>
      </c>
    </row>
    <row r="71" spans="1:522" s="38" customFormat="1" x14ac:dyDescent="0.25">
      <c r="A71" s="201"/>
      <c r="B71" s="9"/>
      <c r="C71" s="9"/>
      <c r="D71" s="9"/>
      <c r="E71" s="59"/>
      <c r="F71" s="9"/>
      <c r="G71" s="13"/>
      <c r="H71" s="9"/>
      <c r="I71" s="59"/>
      <c r="J71" s="9"/>
      <c r="K71" s="182"/>
      <c r="L71" s="189"/>
      <c r="M71" s="6"/>
      <c r="N71" s="6"/>
      <c r="O71" s="6"/>
      <c r="P71" s="35"/>
      <c r="Q71" s="6"/>
      <c r="R71" s="7"/>
      <c r="S71" s="6"/>
      <c r="T71" s="35"/>
      <c r="U71" s="6"/>
      <c r="V71" s="17"/>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c r="EK71" s="201"/>
      <c r="EL71" s="201"/>
      <c r="EM71" s="201"/>
      <c r="EN71" s="201"/>
      <c r="EO71" s="201"/>
      <c r="EP71" s="201"/>
      <c r="EQ71" s="201"/>
      <c r="ER71" s="201"/>
      <c r="ES71" s="201"/>
      <c r="ET71" s="201"/>
      <c r="EU71" s="201"/>
      <c r="EV71" s="201"/>
      <c r="EW71" s="201"/>
      <c r="EX71" s="201"/>
      <c r="EY71" s="201"/>
      <c r="EZ71" s="201"/>
      <c r="FA71" s="201"/>
      <c r="FB71" s="201"/>
      <c r="FC71" s="201"/>
      <c r="FD71" s="201"/>
      <c r="FE71" s="201"/>
      <c r="FF71" s="201"/>
      <c r="FG71" s="201"/>
      <c r="FH71" s="201"/>
      <c r="FI71" s="201"/>
      <c r="FJ71" s="201"/>
      <c r="FK71" s="201"/>
      <c r="FL71" s="201"/>
      <c r="FM71" s="201"/>
      <c r="FN71" s="201"/>
      <c r="FO71" s="201"/>
      <c r="FP71" s="201"/>
      <c r="FQ71" s="201"/>
      <c r="FR71" s="201"/>
      <c r="FS71" s="201"/>
      <c r="FT71" s="201"/>
      <c r="FU71" s="201"/>
      <c r="FV71" s="201"/>
      <c r="FW71" s="201"/>
      <c r="FX71" s="201"/>
      <c r="FY71" s="201"/>
      <c r="FZ71" s="201"/>
      <c r="GA71" s="201"/>
      <c r="GB71" s="201"/>
      <c r="GC71" s="201"/>
      <c r="GD71" s="201"/>
      <c r="GE71" s="201"/>
      <c r="GF71" s="201"/>
      <c r="GG71" s="201"/>
      <c r="GH71" s="201"/>
      <c r="GI71" s="201"/>
      <c r="GJ71" s="201"/>
      <c r="GK71" s="201"/>
      <c r="GL71" s="201"/>
      <c r="GM71" s="201"/>
      <c r="GN71" s="201"/>
      <c r="GO71" s="201"/>
      <c r="GP71" s="201"/>
      <c r="GQ71" s="201"/>
      <c r="GR71" s="201"/>
      <c r="GS71" s="201"/>
      <c r="GT71" s="201"/>
      <c r="GU71" s="201"/>
      <c r="GV71" s="201"/>
      <c r="GW71" s="201"/>
      <c r="GX71" s="201"/>
      <c r="GY71" s="201"/>
      <c r="GZ71" s="201"/>
      <c r="HA71" s="201"/>
      <c r="HB71" s="201"/>
      <c r="HC71" s="201"/>
      <c r="HD71" s="201"/>
      <c r="HE71" s="201"/>
      <c r="HF71" s="201"/>
      <c r="HG71" s="201"/>
      <c r="HH71" s="201"/>
      <c r="HI71" s="201"/>
      <c r="HJ71" s="201"/>
      <c r="HK71" s="201"/>
      <c r="HL71" s="201"/>
      <c r="HM71" s="201"/>
      <c r="HN71" s="201"/>
      <c r="HO71" s="201"/>
      <c r="HP71" s="201"/>
      <c r="HQ71" s="201"/>
      <c r="HR71" s="201"/>
      <c r="HS71" s="201"/>
      <c r="HT71" s="201"/>
      <c r="HU71" s="201"/>
      <c r="HV71" s="201"/>
      <c r="HW71" s="201"/>
      <c r="HX71" s="201"/>
      <c r="HY71" s="201"/>
      <c r="HZ71" s="201"/>
      <c r="IA71" s="201"/>
      <c r="IB71" s="201"/>
      <c r="IC71" s="201"/>
      <c r="ID71" s="201"/>
      <c r="IE71" s="201"/>
      <c r="IF71" s="201"/>
      <c r="IG71" s="201"/>
      <c r="IH71" s="201"/>
      <c r="II71" s="201"/>
      <c r="IJ71" s="201"/>
      <c r="IK71" s="201"/>
      <c r="IL71" s="201"/>
      <c r="IM71" s="201"/>
      <c r="IN71" s="201"/>
      <c r="IO71" s="201"/>
      <c r="IP71" s="201"/>
      <c r="IQ71" s="201"/>
      <c r="IR71" s="201"/>
      <c r="IS71" s="201"/>
      <c r="IT71" s="201"/>
      <c r="IU71" s="201"/>
      <c r="IV71" s="201"/>
      <c r="IW71" s="201"/>
      <c r="IX71" s="201"/>
      <c r="IY71" s="201"/>
      <c r="IZ71" s="201"/>
      <c r="JA71" s="201"/>
      <c r="JB71" s="201"/>
      <c r="JC71" s="201"/>
      <c r="JD71" s="201"/>
      <c r="JE71" s="201"/>
      <c r="JF71" s="201"/>
      <c r="JG71" s="201"/>
      <c r="JH71" s="201"/>
      <c r="JI71" s="201"/>
      <c r="JJ71" s="201"/>
      <c r="JK71" s="201"/>
      <c r="JL71" s="201"/>
      <c r="JM71" s="201"/>
      <c r="JN71" s="201"/>
      <c r="JO71" s="201"/>
      <c r="JP71" s="201"/>
      <c r="JQ71" s="201"/>
      <c r="JR71" s="201"/>
      <c r="JS71" s="201"/>
      <c r="JT71" s="201"/>
      <c r="JU71" s="201"/>
      <c r="JV71" s="201"/>
      <c r="JW71" s="201"/>
      <c r="JX71" s="201"/>
      <c r="JY71" s="201"/>
      <c r="JZ71" s="201"/>
      <c r="KA71" s="201"/>
      <c r="KB71" s="201"/>
      <c r="KC71" s="201"/>
      <c r="KD71" s="201"/>
      <c r="KE71" s="201"/>
      <c r="KF71" s="201"/>
      <c r="KG71" s="201"/>
      <c r="KH71" s="201"/>
      <c r="KI71" s="201"/>
      <c r="KJ71" s="201"/>
      <c r="KK71" s="201"/>
      <c r="KL71" s="201"/>
      <c r="KM71" s="201"/>
      <c r="KN71" s="201"/>
      <c r="KO71" s="201"/>
      <c r="KP71" s="201"/>
      <c r="KQ71" s="201"/>
      <c r="KR71" s="201"/>
      <c r="KS71" s="201"/>
      <c r="KT71" s="201"/>
      <c r="KU71" s="201"/>
      <c r="KV71" s="201"/>
      <c r="KW71" s="201"/>
      <c r="KX71" s="201"/>
      <c r="KY71" s="201"/>
      <c r="KZ71" s="201"/>
      <c r="LA71" s="201"/>
      <c r="LB71" s="201"/>
      <c r="LC71" s="201"/>
      <c r="LD71" s="201"/>
      <c r="LE71" s="201"/>
      <c r="LF71" s="201"/>
      <c r="LG71" s="201"/>
      <c r="LH71" s="201"/>
      <c r="LI71" s="201"/>
      <c r="LJ71" s="201"/>
      <c r="LK71" s="201"/>
      <c r="LL71" s="201"/>
      <c r="LM71" s="201"/>
      <c r="LN71" s="201"/>
      <c r="LO71" s="201"/>
      <c r="LP71" s="201"/>
      <c r="LQ71" s="201"/>
      <c r="LR71" s="201"/>
      <c r="LS71" s="201"/>
      <c r="LT71" s="201"/>
      <c r="LU71" s="201"/>
      <c r="LV71" s="201"/>
      <c r="LW71" s="201"/>
      <c r="LX71" s="201"/>
      <c r="LY71" s="201"/>
      <c r="LZ71" s="201"/>
      <c r="MA71" s="201"/>
      <c r="MB71" s="201"/>
      <c r="MC71" s="201"/>
      <c r="MD71" s="201"/>
      <c r="ME71" s="201"/>
      <c r="MF71" s="201"/>
      <c r="MG71" s="201"/>
      <c r="MH71" s="201"/>
      <c r="MI71" s="201"/>
      <c r="MJ71" s="201"/>
      <c r="MK71" s="201"/>
      <c r="ML71" s="201"/>
      <c r="MM71" s="201"/>
      <c r="MN71" s="201"/>
      <c r="MO71" s="201"/>
      <c r="MP71" s="201"/>
      <c r="MQ71" s="201"/>
      <c r="MR71" s="201"/>
      <c r="MS71" s="201"/>
      <c r="MT71" s="201"/>
      <c r="MU71" s="201"/>
      <c r="MV71" s="201"/>
      <c r="MW71" s="201"/>
      <c r="MX71" s="201"/>
      <c r="MY71" s="201"/>
      <c r="MZ71" s="201"/>
      <c r="NA71" s="201"/>
      <c r="NB71" s="201"/>
      <c r="NC71" s="201"/>
      <c r="ND71" s="201"/>
      <c r="NE71" s="201"/>
      <c r="NF71" s="201"/>
      <c r="NG71" s="201"/>
      <c r="NH71" s="201"/>
      <c r="NI71" s="201"/>
      <c r="NJ71" s="201"/>
      <c r="NK71" s="201"/>
      <c r="NL71" s="201"/>
      <c r="NM71" s="201"/>
      <c r="NN71" s="201"/>
      <c r="NO71" s="201"/>
      <c r="NP71" s="201"/>
      <c r="NQ71" s="201"/>
      <c r="NR71" s="201"/>
      <c r="NS71" s="201"/>
      <c r="NT71" s="201"/>
      <c r="NU71" s="201"/>
      <c r="NV71" s="201"/>
      <c r="NW71" s="201"/>
      <c r="NX71" s="201"/>
      <c r="NY71" s="201"/>
      <c r="NZ71" s="201"/>
      <c r="OA71" s="201"/>
      <c r="OB71" s="201"/>
      <c r="OC71" s="201"/>
      <c r="OD71" s="201"/>
      <c r="OE71" s="201"/>
      <c r="OF71" s="201"/>
      <c r="OG71" s="201"/>
      <c r="OH71" s="201"/>
      <c r="OI71" s="201"/>
      <c r="OJ71" s="201"/>
      <c r="OK71" s="201"/>
      <c r="OL71" s="201"/>
      <c r="OM71" s="201"/>
      <c r="ON71" s="201"/>
      <c r="OO71" s="201"/>
      <c r="OP71" s="201"/>
      <c r="OQ71" s="201"/>
      <c r="OR71" s="201"/>
      <c r="OS71" s="201"/>
      <c r="OT71" s="201"/>
      <c r="OU71" s="201"/>
      <c r="OV71" s="201"/>
      <c r="OW71" s="201"/>
      <c r="OX71" s="201"/>
      <c r="OY71" s="201"/>
      <c r="OZ71" s="201"/>
      <c r="PA71" s="201"/>
      <c r="PB71" s="201"/>
      <c r="PC71" s="201"/>
      <c r="PD71" s="201"/>
      <c r="PE71" s="201"/>
      <c r="PF71" s="201"/>
      <c r="PG71" s="201"/>
      <c r="PH71" s="201"/>
      <c r="PI71" s="201"/>
      <c r="PJ71" s="201"/>
      <c r="PK71" s="201"/>
      <c r="PL71" s="201"/>
      <c r="PM71" s="201"/>
      <c r="PN71" s="201"/>
      <c r="PO71" s="201"/>
      <c r="PP71" s="201"/>
      <c r="PQ71" s="201"/>
      <c r="PR71" s="201"/>
      <c r="PS71" s="201"/>
      <c r="PT71" s="201"/>
      <c r="PU71" s="201"/>
      <c r="PV71" s="201"/>
      <c r="PW71" s="201"/>
      <c r="PX71" s="201"/>
      <c r="PY71" s="201"/>
      <c r="PZ71" s="201"/>
      <c r="QA71" s="201"/>
      <c r="QB71" s="201"/>
      <c r="QC71" s="201"/>
      <c r="QD71" s="201"/>
      <c r="QE71" s="201"/>
      <c r="QF71" s="201"/>
      <c r="QG71" s="201"/>
      <c r="QH71" s="201"/>
      <c r="QI71" s="201"/>
      <c r="QJ71" s="201"/>
      <c r="QK71" s="201"/>
      <c r="QL71" s="201"/>
      <c r="QM71" s="201"/>
      <c r="QN71" s="201"/>
      <c r="QO71" s="201"/>
      <c r="QP71" s="201"/>
      <c r="QQ71" s="201"/>
      <c r="QR71" s="201"/>
      <c r="QS71" s="201"/>
      <c r="QT71" s="201"/>
      <c r="QU71" s="201"/>
      <c r="QV71" s="201"/>
      <c r="QW71" s="201"/>
      <c r="QX71" s="201"/>
      <c r="QY71" s="201"/>
      <c r="QZ71" s="201"/>
      <c r="RA71" s="201"/>
      <c r="RB71" s="201"/>
      <c r="RC71" s="201"/>
      <c r="RD71" s="201"/>
      <c r="RE71" s="201"/>
      <c r="RF71" s="201"/>
      <c r="RG71" s="201"/>
      <c r="RH71" s="201"/>
      <c r="RI71" s="201"/>
      <c r="RJ71" s="201"/>
      <c r="RK71" s="201"/>
      <c r="RL71" s="201"/>
      <c r="RM71" s="201"/>
      <c r="RN71" s="201"/>
      <c r="RO71" s="201"/>
      <c r="RP71" s="201"/>
      <c r="RQ71" s="201"/>
      <c r="RR71" s="201"/>
      <c r="RS71" s="201"/>
      <c r="RT71" s="201"/>
      <c r="RU71" s="201"/>
      <c r="RV71" s="201"/>
      <c r="RW71" s="201"/>
      <c r="RX71" s="201"/>
      <c r="RY71" s="201"/>
      <c r="RZ71" s="201"/>
      <c r="SA71" s="201"/>
      <c r="SB71" s="201"/>
      <c r="SC71" s="201"/>
      <c r="SD71" s="201"/>
      <c r="SE71" s="201"/>
      <c r="SF71" s="201"/>
      <c r="SG71" s="201"/>
      <c r="SH71" s="201"/>
      <c r="SI71" s="201"/>
      <c r="SJ71" s="201"/>
      <c r="SK71" s="201"/>
      <c r="SL71" s="201"/>
      <c r="SM71" s="201"/>
      <c r="SN71" s="201"/>
      <c r="SO71" s="201"/>
      <c r="SP71" s="201"/>
      <c r="SQ71" s="201"/>
      <c r="SR71" s="201"/>
      <c r="SS71" s="201"/>
      <c r="ST71" s="201"/>
      <c r="SU71" s="201"/>
      <c r="SV71" s="201"/>
      <c r="SW71" s="201"/>
      <c r="SX71" s="201"/>
      <c r="SY71" s="201"/>
      <c r="SZ71" s="201"/>
      <c r="TA71" s="201"/>
      <c r="TB71" s="201"/>
    </row>
    <row r="72" spans="1:522" x14ac:dyDescent="0.25">
      <c r="B72" s="9"/>
      <c r="C72" s="9"/>
      <c r="D72" s="9"/>
      <c r="E72" s="59"/>
      <c r="F72" s="9"/>
      <c r="G72" s="13"/>
      <c r="H72" s="9"/>
      <c r="I72" s="59"/>
      <c r="J72" s="9"/>
      <c r="K72" s="182"/>
      <c r="L72" s="187"/>
      <c r="M72" s="194"/>
      <c r="N72" s="51" t="s">
        <v>306</v>
      </c>
      <c r="O72" s="51"/>
      <c r="P72" s="52"/>
      <c r="Q72" s="51"/>
      <c r="R72" s="53"/>
      <c r="S72" s="51"/>
      <c r="T72" s="52"/>
      <c r="U72" s="51"/>
      <c r="V72" s="74">
        <f>V16-(V70+K70)</f>
        <v>92.777479999999997</v>
      </c>
      <c r="Y72" s="141"/>
    </row>
    <row r="73" spans="1:522" x14ac:dyDescent="0.25">
      <c r="B73" s="9"/>
      <c r="C73" s="9"/>
      <c r="D73" s="9"/>
      <c r="E73" s="59"/>
      <c r="F73" s="9"/>
      <c r="G73" s="13"/>
      <c r="H73" s="9"/>
      <c r="I73" s="59"/>
      <c r="J73" s="9"/>
      <c r="K73" s="182"/>
      <c r="L73" s="187"/>
      <c r="M73" s="194"/>
      <c r="N73" s="194"/>
      <c r="O73" s="194"/>
      <c r="P73" s="195"/>
      <c r="Q73" s="194"/>
      <c r="R73" s="196"/>
      <c r="S73" s="194"/>
      <c r="T73" s="195"/>
      <c r="U73" s="194"/>
      <c r="V73" s="197"/>
    </row>
    <row r="74" spans="1:522" x14ac:dyDescent="0.25">
      <c r="B74" s="6"/>
      <c r="C74" s="5" t="s">
        <v>123</v>
      </c>
      <c r="D74" s="6"/>
      <c r="E74" s="35"/>
      <c r="F74" s="6"/>
      <c r="G74" s="7"/>
      <c r="H74" s="6"/>
      <c r="I74" s="35"/>
      <c r="J74" s="6"/>
      <c r="K74" s="17"/>
      <c r="L74" s="189"/>
      <c r="M74" s="6"/>
      <c r="N74" s="5" t="s">
        <v>223</v>
      </c>
      <c r="O74" s="6"/>
      <c r="P74" s="35"/>
      <c r="Q74" s="6"/>
      <c r="R74" s="7"/>
      <c r="S74" s="6"/>
      <c r="T74" s="35"/>
      <c r="U74" s="6"/>
      <c r="V74" s="17"/>
    </row>
    <row r="75" spans="1:522" x14ac:dyDescent="0.25">
      <c r="B75" s="6"/>
      <c r="C75" s="136" t="s">
        <v>102</v>
      </c>
      <c r="D75" s="73"/>
      <c r="E75" s="48"/>
      <c r="F75" s="6"/>
      <c r="G75" s="7"/>
      <c r="H75" s="6"/>
      <c r="I75" s="111">
        <f>'Machinery Costs'!D80</f>
        <v>4.0900000000000007</v>
      </c>
      <c r="J75" s="6"/>
      <c r="K75" s="17">
        <f>I75</f>
        <v>4.0900000000000007</v>
      </c>
      <c r="M75" s="6"/>
      <c r="N75" s="634" t="s">
        <v>102</v>
      </c>
      <c r="O75" s="634"/>
      <c r="P75" s="634"/>
      <c r="Q75" s="6"/>
      <c r="R75" s="7"/>
      <c r="S75" s="6"/>
      <c r="T75" s="111">
        <f>'Machinery Costs'!D107</f>
        <v>8.25</v>
      </c>
      <c r="U75" s="6"/>
      <c r="V75" s="17">
        <f>T75</f>
        <v>8.25</v>
      </c>
    </row>
    <row r="76" spans="1:522" x14ac:dyDescent="0.25">
      <c r="B76" s="6"/>
      <c r="C76" s="15" t="s">
        <v>103</v>
      </c>
      <c r="D76" s="72"/>
      <c r="E76" s="48"/>
      <c r="F76" s="6"/>
      <c r="G76" s="7"/>
      <c r="H76" s="6"/>
      <c r="I76" s="111">
        <f>'Machinery Costs'!E80</f>
        <v>3.0400000000000005</v>
      </c>
      <c r="J76" s="6"/>
      <c r="K76" s="17">
        <f>I76</f>
        <v>3.0400000000000005</v>
      </c>
      <c r="M76" s="6"/>
      <c r="N76" s="634" t="s">
        <v>103</v>
      </c>
      <c r="O76" s="634"/>
      <c r="P76" s="634"/>
      <c r="Q76" s="6"/>
      <c r="R76" s="7"/>
      <c r="S76" s="6"/>
      <c r="T76" s="111">
        <f>'Machinery Costs'!E107</f>
        <v>6.67</v>
      </c>
      <c r="U76" s="6"/>
      <c r="V76" s="17">
        <f>T76</f>
        <v>6.67</v>
      </c>
      <c r="X76" s="141"/>
    </row>
    <row r="77" spans="1:522" ht="15.6" x14ac:dyDescent="0.25">
      <c r="B77" s="6"/>
      <c r="C77" s="156" t="s">
        <v>3</v>
      </c>
      <c r="D77" s="156"/>
      <c r="E77" s="192"/>
      <c r="F77" s="30"/>
      <c r="G77" s="193"/>
      <c r="H77" s="6"/>
      <c r="I77" s="111">
        <f>'Machinery Costs'!F80</f>
        <v>1.1400000000000001</v>
      </c>
      <c r="J77" s="6"/>
      <c r="K77" s="17">
        <f>I77</f>
        <v>1.1400000000000001</v>
      </c>
      <c r="L77" s="190"/>
      <c r="M77" s="6"/>
      <c r="N77" s="634" t="s">
        <v>3</v>
      </c>
      <c r="O77" s="634"/>
      <c r="P77" s="634"/>
      <c r="Q77" s="6"/>
      <c r="R77" s="7"/>
      <c r="S77" s="6"/>
      <c r="T77" s="111">
        <f>'Machinery Costs'!F107</f>
        <v>4.2100000000000009</v>
      </c>
      <c r="U77" s="6"/>
      <c r="V77" s="17">
        <f>T77</f>
        <v>4.2100000000000009</v>
      </c>
    </row>
    <row r="78" spans="1:522" ht="14.25" customHeight="1" x14ac:dyDescent="0.25">
      <c r="B78" s="72"/>
      <c r="C78" s="35"/>
      <c r="D78" s="35"/>
      <c r="E78" s="35"/>
      <c r="F78" s="6"/>
      <c r="G78" s="7"/>
      <c r="H78" s="6"/>
      <c r="I78" s="35"/>
      <c r="J78" s="6"/>
      <c r="K78" s="17"/>
      <c r="L78" s="190"/>
      <c r="M78" s="72"/>
      <c r="N78" s="638" t="s">
        <v>314</v>
      </c>
      <c r="O78" s="639"/>
      <c r="P78" s="639"/>
      <c r="Q78" s="9"/>
      <c r="R78" s="13"/>
      <c r="S78" s="9"/>
      <c r="T78" s="65">
        <f>K70*Operloan*0.75</f>
        <v>3.4179424921875006</v>
      </c>
      <c r="U78" s="9"/>
      <c r="V78" s="182">
        <f>T78</f>
        <v>3.4179424921875006</v>
      </c>
      <c r="X78" s="31"/>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row>
    <row r="79" spans="1:522" ht="15.6" x14ac:dyDescent="0.25">
      <c r="B79" s="6"/>
      <c r="C79" s="35"/>
      <c r="D79" s="35"/>
      <c r="E79" s="35"/>
      <c r="F79" s="6"/>
      <c r="G79" s="7"/>
      <c r="H79" s="6"/>
      <c r="I79" s="35"/>
      <c r="J79" s="6"/>
      <c r="K79" s="17"/>
      <c r="L79" s="190"/>
      <c r="M79" s="6"/>
      <c r="N79" s="44" t="s">
        <v>453</v>
      </c>
      <c r="O79" s="6"/>
      <c r="P79" s="34">
        <v>1</v>
      </c>
      <c r="Q79" s="6"/>
      <c r="R79" s="16" t="s">
        <v>64</v>
      </c>
      <c r="S79" s="6"/>
      <c r="T79" s="65">
        <f>ROUND((P16*T16)*P81-(V23+K23+V29+K29+T64)*P81, 0)</f>
        <v>63</v>
      </c>
      <c r="U79" s="6"/>
      <c r="V79" s="17">
        <f>+T79</f>
        <v>63</v>
      </c>
    </row>
    <row r="80" spans="1:522" x14ac:dyDescent="0.25">
      <c r="B80" s="6"/>
      <c r="C80" s="137" t="s">
        <v>137</v>
      </c>
      <c r="D80" s="40"/>
      <c r="E80" s="61"/>
      <c r="F80" s="40"/>
      <c r="G80" s="61"/>
      <c r="H80" s="6"/>
      <c r="I80" s="35"/>
      <c r="J80" s="6"/>
      <c r="K80" s="17">
        <f>Cashrent</f>
        <v>0</v>
      </c>
      <c r="M80" s="6"/>
      <c r="N80" s="57" t="s">
        <v>452</v>
      </c>
      <c r="O80" s="6"/>
      <c r="P80" s="35"/>
      <c r="Q80" s="6"/>
      <c r="R80" s="7"/>
      <c r="S80" s="6"/>
      <c r="T80" s="71"/>
      <c r="U80" s="6"/>
      <c r="V80" s="17"/>
    </row>
    <row r="81" spans="1:522" x14ac:dyDescent="0.25">
      <c r="B81" s="6"/>
      <c r="C81" s="82" t="s">
        <v>225</v>
      </c>
      <c r="D81" s="40"/>
      <c r="E81" s="61"/>
      <c r="F81" s="40"/>
      <c r="G81" s="61"/>
      <c r="H81" s="6"/>
      <c r="I81" s="35"/>
      <c r="J81" s="6"/>
      <c r="K81" s="17">
        <v>0</v>
      </c>
      <c r="M81" s="6"/>
      <c r="N81" s="6" t="s">
        <v>98</v>
      </c>
      <c r="O81" s="6"/>
      <c r="P81" s="580">
        <v>0.33300000000000002</v>
      </c>
      <c r="Q81" s="6"/>
      <c r="R81" s="7"/>
      <c r="S81" s="6"/>
      <c r="T81" s="50"/>
      <c r="U81" s="6"/>
      <c r="V81" s="17"/>
    </row>
    <row r="82" spans="1:522" ht="15.6" x14ac:dyDescent="0.25">
      <c r="B82" s="6"/>
      <c r="C82" s="82" t="s">
        <v>15</v>
      </c>
      <c r="D82" s="40"/>
      <c r="E82" s="61"/>
      <c r="F82" s="40"/>
      <c r="G82" s="61"/>
      <c r="H82" s="6"/>
      <c r="I82" s="35"/>
      <c r="J82" s="6"/>
      <c r="K82" s="17">
        <f>ROUND(SUM(K23,K29,K37,K44,K63)*OH, 0)</f>
        <v>2</v>
      </c>
      <c r="M82" s="6"/>
      <c r="N82" s="6" t="s">
        <v>99</v>
      </c>
      <c r="O82" s="6"/>
      <c r="P82" s="580">
        <v>0.66600000000000004</v>
      </c>
      <c r="Q82" s="6"/>
      <c r="R82" s="7"/>
      <c r="S82" s="6"/>
      <c r="T82" s="50"/>
      <c r="U82" s="6"/>
      <c r="V82" s="17"/>
    </row>
    <row r="83" spans="1:522" ht="15.6" x14ac:dyDescent="0.25">
      <c r="B83" s="6"/>
      <c r="C83" s="6"/>
      <c r="D83" s="6"/>
      <c r="E83" s="35"/>
      <c r="F83" s="6"/>
      <c r="G83" s="7"/>
      <c r="H83" s="6"/>
      <c r="I83" s="35"/>
      <c r="J83" s="6"/>
      <c r="K83" s="17"/>
      <c r="M83" s="6"/>
      <c r="N83" s="82" t="s">
        <v>296</v>
      </c>
      <c r="O83" s="6"/>
      <c r="P83" s="35"/>
      <c r="Q83" s="6"/>
      <c r="R83" s="7"/>
      <c r="S83" s="6"/>
      <c r="T83" s="35"/>
      <c r="U83" s="6"/>
      <c r="V83" s="17">
        <f>ROUND(($V$20+$V$23+$V$29+$V$37+$V$44+$V$49+$V$63)*OH, 0)</f>
        <v>3</v>
      </c>
      <c r="W83" s="157"/>
      <c r="X83" s="141"/>
    </row>
    <row r="84" spans="1:522" ht="15.6" x14ac:dyDescent="0.25">
      <c r="B84" s="6"/>
      <c r="C84" s="6"/>
      <c r="D84" s="6"/>
      <c r="E84" s="35"/>
      <c r="F84" s="6"/>
      <c r="G84" s="7"/>
      <c r="H84" s="6"/>
      <c r="I84" s="35"/>
      <c r="J84" s="6"/>
      <c r="K84" s="17"/>
      <c r="M84" s="6"/>
      <c r="N84" s="213" t="s">
        <v>297</v>
      </c>
      <c r="O84" s="72"/>
      <c r="P84" s="48"/>
      <c r="Q84" s="6"/>
      <c r="R84" s="7"/>
      <c r="S84" s="6"/>
      <c r="T84" s="35"/>
      <c r="U84" s="6"/>
      <c r="V84" s="17">
        <f>ROUND(($V$16)*Mgmtfee, 0)</f>
        <v>16</v>
      </c>
    </row>
    <row r="85" spans="1:522" x14ac:dyDescent="0.25">
      <c r="B85" s="6"/>
      <c r="C85" s="6"/>
      <c r="D85" s="6"/>
      <c r="E85" s="35"/>
      <c r="F85" s="6"/>
      <c r="G85" s="7"/>
      <c r="H85" s="6"/>
      <c r="I85" s="35"/>
      <c r="J85" s="6"/>
      <c r="K85" s="17"/>
      <c r="L85" s="191"/>
      <c r="M85" s="6"/>
      <c r="N85" s="6"/>
      <c r="O85" s="6"/>
      <c r="P85" s="35"/>
      <c r="Q85" s="6"/>
      <c r="R85" s="7"/>
      <c r="S85" s="6"/>
      <c r="T85" s="35"/>
      <c r="U85" s="6"/>
      <c r="V85" s="17"/>
    </row>
    <row r="86" spans="1:522" x14ac:dyDescent="0.25">
      <c r="B86" s="41"/>
      <c r="C86" s="41" t="s">
        <v>85</v>
      </c>
      <c r="D86" s="41"/>
      <c r="E86" s="54"/>
      <c r="F86" s="41"/>
      <c r="G86" s="42"/>
      <c r="H86" s="41"/>
      <c r="I86" s="54"/>
      <c r="J86" s="41"/>
      <c r="K86" s="43">
        <f>SUM(K75:K84)</f>
        <v>10.270000000000001</v>
      </c>
      <c r="M86" s="41"/>
      <c r="N86" s="41" t="s">
        <v>85</v>
      </c>
      <c r="O86" s="41"/>
      <c r="P86" s="54"/>
      <c r="Q86" s="41"/>
      <c r="R86" s="42"/>
      <c r="S86" s="41"/>
      <c r="T86" s="54"/>
      <c r="U86" s="41"/>
      <c r="V86" s="43">
        <f>SUM(V74:V84)</f>
        <v>104.5479424921875</v>
      </c>
    </row>
    <row r="87" spans="1:522" x14ac:dyDescent="0.25">
      <c r="B87" s="6"/>
      <c r="C87" s="9"/>
      <c r="D87" s="9"/>
      <c r="E87" s="59"/>
      <c r="F87" s="9"/>
      <c r="G87" s="13"/>
      <c r="H87" s="9"/>
      <c r="I87" s="59"/>
      <c r="J87" s="9"/>
      <c r="K87" s="182"/>
      <c r="M87" s="6"/>
      <c r="N87" s="6"/>
      <c r="O87" s="6"/>
      <c r="P87" s="35"/>
      <c r="Q87" s="6"/>
      <c r="R87" s="7"/>
      <c r="S87" s="6"/>
      <c r="T87" s="35"/>
      <c r="U87" s="6"/>
      <c r="V87" s="17"/>
    </row>
    <row r="88" spans="1:522" s="39" customFormat="1" x14ac:dyDescent="0.25">
      <c r="A88" s="89"/>
      <c r="B88" s="41"/>
      <c r="C88" s="194" t="s">
        <v>26</v>
      </c>
      <c r="D88" s="194"/>
      <c r="E88" s="195"/>
      <c r="F88" s="194"/>
      <c r="G88" s="196"/>
      <c r="H88" s="194"/>
      <c r="I88" s="195"/>
      <c r="J88" s="194"/>
      <c r="K88" s="197">
        <f>K70+K86</f>
        <v>89.526637500000007</v>
      </c>
      <c r="L88" s="124"/>
      <c r="M88" s="41"/>
      <c r="N88" s="41" t="s">
        <v>26</v>
      </c>
      <c r="O88" s="41"/>
      <c r="P88" s="54"/>
      <c r="Q88" s="41"/>
      <c r="R88" s="42"/>
      <c r="S88" s="41"/>
      <c r="T88" s="54"/>
      <c r="U88" s="41"/>
      <c r="V88" s="43">
        <f>V70+V86</f>
        <v>244.06382499218751</v>
      </c>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c r="CG88" s="89"/>
      <c r="CH88" s="89"/>
      <c r="CI88" s="89"/>
      <c r="CJ88" s="89"/>
      <c r="CK88" s="89"/>
      <c r="CL88" s="89"/>
      <c r="CM88" s="89"/>
      <c r="CN88" s="89"/>
      <c r="CO88" s="89"/>
      <c r="CP88" s="89"/>
      <c r="CQ88" s="89"/>
      <c r="CR88" s="89"/>
      <c r="CS88" s="89"/>
      <c r="CT88" s="89"/>
      <c r="CU88" s="89"/>
      <c r="CV88" s="89"/>
      <c r="CW88" s="89"/>
      <c r="CX88" s="89"/>
      <c r="CY88" s="89"/>
      <c r="CZ88" s="89"/>
      <c r="DA88" s="89"/>
      <c r="DB88" s="89"/>
      <c r="DC88" s="89"/>
      <c r="DD88" s="89"/>
      <c r="DE88" s="89"/>
      <c r="DF88" s="89"/>
      <c r="DG88" s="89"/>
      <c r="DH88" s="89"/>
      <c r="DI88" s="89"/>
      <c r="DJ88" s="89"/>
      <c r="DK88" s="89"/>
      <c r="DL88" s="89"/>
      <c r="DM88" s="89"/>
      <c r="DN88" s="89"/>
      <c r="DO88" s="89"/>
      <c r="DP88" s="89"/>
      <c r="DQ88" s="89"/>
      <c r="DR88" s="89"/>
      <c r="DS88" s="89"/>
      <c r="DT88" s="89"/>
      <c r="DU88" s="89"/>
      <c r="DV88" s="89"/>
      <c r="DW88" s="89"/>
      <c r="DX88" s="89"/>
      <c r="DY88" s="89"/>
      <c r="DZ88" s="89"/>
      <c r="EA88" s="89"/>
      <c r="EB88" s="89"/>
      <c r="EC88" s="89"/>
      <c r="ED88" s="89"/>
      <c r="EE88" s="89"/>
      <c r="EF88" s="89"/>
      <c r="EG88" s="89"/>
      <c r="EH88" s="89"/>
      <c r="EI88" s="89"/>
      <c r="EJ88" s="89"/>
      <c r="EK88" s="89"/>
      <c r="EL88" s="89"/>
      <c r="EM88" s="89"/>
      <c r="EN88" s="89"/>
      <c r="EO88" s="89"/>
      <c r="EP88" s="89"/>
      <c r="EQ88" s="89"/>
      <c r="ER88" s="89"/>
      <c r="ES88" s="89"/>
      <c r="ET88" s="89"/>
      <c r="EU88" s="89"/>
      <c r="EV88" s="89"/>
      <c r="EW88" s="89"/>
      <c r="EX88" s="89"/>
      <c r="EY88" s="89"/>
      <c r="EZ88" s="89"/>
      <c r="FA88" s="89"/>
      <c r="FB88" s="89"/>
      <c r="FC88" s="89"/>
      <c r="FD88" s="89"/>
      <c r="FE88" s="89"/>
      <c r="FF88" s="89"/>
      <c r="FG88" s="89"/>
      <c r="FH88" s="89"/>
      <c r="FI88" s="89"/>
      <c r="FJ88" s="89"/>
      <c r="FK88" s="89"/>
      <c r="FL88" s="89"/>
      <c r="FM88" s="89"/>
      <c r="FN88" s="89"/>
      <c r="FO88" s="89"/>
      <c r="FP88" s="89"/>
      <c r="FQ88" s="89"/>
      <c r="FR88" s="89"/>
      <c r="FS88" s="89"/>
      <c r="FT88" s="89"/>
      <c r="FU88" s="89"/>
      <c r="FV88" s="89"/>
      <c r="FW88" s="89"/>
      <c r="FX88" s="89"/>
      <c r="FY88" s="89"/>
      <c r="FZ88" s="89"/>
      <c r="GA88" s="89"/>
      <c r="GB88" s="89"/>
      <c r="GC88" s="89"/>
      <c r="GD88" s="89"/>
      <c r="GE88" s="89"/>
      <c r="GF88" s="89"/>
      <c r="GG88" s="89"/>
      <c r="GH88" s="89"/>
      <c r="GI88" s="89"/>
      <c r="GJ88" s="89"/>
      <c r="GK88" s="89"/>
      <c r="GL88" s="89"/>
      <c r="GM88" s="89"/>
      <c r="GN88" s="89"/>
      <c r="GO88" s="89"/>
      <c r="GP88" s="89"/>
      <c r="GQ88" s="89"/>
      <c r="GR88" s="89"/>
      <c r="GS88" s="89"/>
      <c r="GT88" s="89"/>
      <c r="GU88" s="89"/>
      <c r="GV88" s="89"/>
      <c r="GW88" s="89"/>
      <c r="GX88" s="89"/>
      <c r="GY88" s="89"/>
      <c r="GZ88" s="89"/>
      <c r="HA88" s="89"/>
      <c r="HB88" s="89"/>
      <c r="HC88" s="89"/>
      <c r="HD88" s="89"/>
      <c r="HE88" s="89"/>
      <c r="HF88" s="89"/>
      <c r="HG88" s="89"/>
      <c r="HH88" s="89"/>
      <c r="HI88" s="89"/>
      <c r="HJ88" s="89"/>
      <c r="HK88" s="89"/>
      <c r="HL88" s="89"/>
      <c r="HM88" s="89"/>
      <c r="HN88" s="89"/>
      <c r="HO88" s="89"/>
      <c r="HP88" s="89"/>
      <c r="HQ88" s="89"/>
      <c r="HR88" s="89"/>
      <c r="HS88" s="89"/>
      <c r="HT88" s="89"/>
      <c r="HU88" s="89"/>
      <c r="HV88" s="89"/>
      <c r="HW88" s="89"/>
      <c r="HX88" s="89"/>
      <c r="HY88" s="89"/>
      <c r="HZ88" s="89"/>
      <c r="IA88" s="89"/>
      <c r="IB88" s="89"/>
      <c r="IC88" s="89"/>
      <c r="ID88" s="89"/>
      <c r="IE88" s="89"/>
      <c r="IF88" s="89"/>
      <c r="IG88" s="89"/>
      <c r="IH88" s="89"/>
      <c r="II88" s="89"/>
      <c r="IJ88" s="89"/>
      <c r="IK88" s="89"/>
      <c r="IL88" s="89"/>
      <c r="IM88" s="89"/>
      <c r="IN88" s="89"/>
      <c r="IO88" s="89"/>
      <c r="IP88" s="89"/>
      <c r="IQ88" s="89"/>
      <c r="IR88" s="89"/>
      <c r="IS88" s="89"/>
      <c r="IT88" s="89"/>
      <c r="IU88" s="89"/>
      <c r="IV88" s="89"/>
      <c r="IW88" s="89"/>
      <c r="IX88" s="89"/>
      <c r="IY88" s="89"/>
      <c r="IZ88" s="89"/>
      <c r="JA88" s="89"/>
      <c r="JB88" s="89"/>
      <c r="JC88" s="89"/>
      <c r="JD88" s="89"/>
      <c r="JE88" s="89"/>
      <c r="JF88" s="89"/>
      <c r="JG88" s="89"/>
      <c r="JH88" s="89"/>
      <c r="JI88" s="89"/>
      <c r="JJ88" s="89"/>
      <c r="JK88" s="89"/>
      <c r="JL88" s="89"/>
      <c r="JM88" s="89"/>
      <c r="JN88" s="89"/>
      <c r="JO88" s="89"/>
      <c r="JP88" s="89"/>
      <c r="JQ88" s="89"/>
      <c r="JR88" s="89"/>
      <c r="JS88" s="89"/>
      <c r="JT88" s="89"/>
      <c r="JU88" s="89"/>
      <c r="JV88" s="89"/>
      <c r="JW88" s="89"/>
      <c r="JX88" s="89"/>
      <c r="JY88" s="89"/>
      <c r="JZ88" s="89"/>
      <c r="KA88" s="89"/>
      <c r="KB88" s="89"/>
      <c r="KC88" s="89"/>
      <c r="KD88" s="89"/>
      <c r="KE88" s="89"/>
      <c r="KF88" s="89"/>
      <c r="KG88" s="89"/>
      <c r="KH88" s="89"/>
      <c r="KI88" s="89"/>
      <c r="KJ88" s="89"/>
      <c r="KK88" s="89"/>
      <c r="KL88" s="89"/>
      <c r="KM88" s="89"/>
      <c r="KN88" s="89"/>
      <c r="KO88" s="89"/>
      <c r="KP88" s="89"/>
      <c r="KQ88" s="89"/>
      <c r="KR88" s="89"/>
      <c r="KS88" s="89"/>
      <c r="KT88" s="89"/>
      <c r="KU88" s="89"/>
      <c r="KV88" s="89"/>
      <c r="KW88" s="89"/>
      <c r="KX88" s="89"/>
      <c r="KY88" s="89"/>
      <c r="KZ88" s="89"/>
      <c r="LA88" s="89"/>
      <c r="LB88" s="89"/>
      <c r="LC88" s="89"/>
      <c r="LD88" s="89"/>
      <c r="LE88" s="89"/>
      <c r="LF88" s="89"/>
      <c r="LG88" s="89"/>
      <c r="LH88" s="89"/>
      <c r="LI88" s="89"/>
      <c r="LJ88" s="89"/>
      <c r="LK88" s="89"/>
      <c r="LL88" s="89"/>
      <c r="LM88" s="89"/>
      <c r="LN88" s="89"/>
      <c r="LO88" s="89"/>
      <c r="LP88" s="89"/>
      <c r="LQ88" s="89"/>
      <c r="LR88" s="89"/>
      <c r="LS88" s="89"/>
      <c r="LT88" s="89"/>
      <c r="LU88" s="89"/>
      <c r="LV88" s="89"/>
      <c r="LW88" s="89"/>
      <c r="LX88" s="89"/>
      <c r="LY88" s="89"/>
      <c r="LZ88" s="89"/>
      <c r="MA88" s="89"/>
      <c r="MB88" s="89"/>
      <c r="MC88" s="89"/>
      <c r="MD88" s="89"/>
      <c r="ME88" s="89"/>
      <c r="MF88" s="89"/>
      <c r="MG88" s="89"/>
      <c r="MH88" s="89"/>
      <c r="MI88" s="89"/>
      <c r="MJ88" s="89"/>
      <c r="MK88" s="89"/>
      <c r="ML88" s="89"/>
      <c r="MM88" s="89"/>
      <c r="MN88" s="89"/>
      <c r="MO88" s="89"/>
      <c r="MP88" s="89"/>
      <c r="MQ88" s="89"/>
      <c r="MR88" s="89"/>
      <c r="MS88" s="89"/>
      <c r="MT88" s="89"/>
      <c r="MU88" s="89"/>
      <c r="MV88" s="89"/>
      <c r="MW88" s="89"/>
      <c r="MX88" s="89"/>
      <c r="MY88" s="89"/>
      <c r="MZ88" s="89"/>
      <c r="NA88" s="89"/>
      <c r="NB88" s="89"/>
      <c r="NC88" s="89"/>
      <c r="ND88" s="89"/>
      <c r="NE88" s="89"/>
      <c r="NF88" s="89"/>
      <c r="NG88" s="89"/>
      <c r="NH88" s="89"/>
      <c r="NI88" s="89"/>
      <c r="NJ88" s="89"/>
      <c r="NK88" s="89"/>
      <c r="NL88" s="89"/>
      <c r="NM88" s="89"/>
      <c r="NN88" s="89"/>
      <c r="NO88" s="89"/>
      <c r="NP88" s="89"/>
      <c r="NQ88" s="89"/>
      <c r="NR88" s="89"/>
      <c r="NS88" s="89"/>
      <c r="NT88" s="89"/>
      <c r="NU88" s="89"/>
      <c r="NV88" s="89"/>
      <c r="NW88" s="89"/>
      <c r="NX88" s="89"/>
      <c r="NY88" s="89"/>
      <c r="NZ88" s="89"/>
      <c r="OA88" s="89"/>
      <c r="OB88" s="89"/>
      <c r="OC88" s="89"/>
      <c r="OD88" s="89"/>
      <c r="OE88" s="89"/>
      <c r="OF88" s="89"/>
      <c r="OG88" s="89"/>
      <c r="OH88" s="89"/>
      <c r="OI88" s="89"/>
      <c r="OJ88" s="89"/>
      <c r="OK88" s="89"/>
      <c r="OL88" s="89"/>
      <c r="OM88" s="89"/>
      <c r="ON88" s="89"/>
      <c r="OO88" s="89"/>
      <c r="OP88" s="89"/>
      <c r="OQ88" s="89"/>
      <c r="OR88" s="89"/>
      <c r="OS88" s="89"/>
      <c r="OT88" s="89"/>
      <c r="OU88" s="89"/>
      <c r="OV88" s="89"/>
      <c r="OW88" s="89"/>
      <c r="OX88" s="89"/>
      <c r="OY88" s="89"/>
      <c r="OZ88" s="89"/>
      <c r="PA88" s="89"/>
      <c r="PB88" s="89"/>
      <c r="PC88" s="89"/>
      <c r="PD88" s="89"/>
      <c r="PE88" s="89"/>
      <c r="PF88" s="89"/>
      <c r="PG88" s="89"/>
      <c r="PH88" s="89"/>
      <c r="PI88" s="89"/>
      <c r="PJ88" s="89"/>
      <c r="PK88" s="89"/>
      <c r="PL88" s="89"/>
      <c r="PM88" s="89"/>
      <c r="PN88" s="89"/>
      <c r="PO88" s="89"/>
      <c r="PP88" s="89"/>
      <c r="PQ88" s="89"/>
      <c r="PR88" s="89"/>
      <c r="PS88" s="89"/>
      <c r="PT88" s="89"/>
      <c r="PU88" s="89"/>
      <c r="PV88" s="89"/>
      <c r="PW88" s="89"/>
      <c r="PX88" s="89"/>
      <c r="PY88" s="89"/>
      <c r="PZ88" s="89"/>
      <c r="QA88" s="89"/>
      <c r="QB88" s="89"/>
      <c r="QC88" s="89"/>
      <c r="QD88" s="89"/>
      <c r="QE88" s="89"/>
      <c r="QF88" s="89"/>
      <c r="QG88" s="89"/>
      <c r="QH88" s="89"/>
      <c r="QI88" s="89"/>
      <c r="QJ88" s="89"/>
      <c r="QK88" s="89"/>
      <c r="QL88" s="89"/>
      <c r="QM88" s="89"/>
      <c r="QN88" s="89"/>
      <c r="QO88" s="89"/>
      <c r="QP88" s="89"/>
      <c r="QQ88" s="89"/>
      <c r="QR88" s="89"/>
      <c r="QS88" s="89"/>
      <c r="QT88" s="89"/>
      <c r="QU88" s="89"/>
      <c r="QV88" s="89"/>
      <c r="QW88" s="89"/>
      <c r="QX88" s="89"/>
      <c r="QY88" s="89"/>
      <c r="QZ88" s="89"/>
      <c r="RA88" s="89"/>
      <c r="RB88" s="89"/>
      <c r="RC88" s="89"/>
      <c r="RD88" s="89"/>
      <c r="RE88" s="89"/>
      <c r="RF88" s="89"/>
      <c r="RG88" s="89"/>
      <c r="RH88" s="89"/>
      <c r="RI88" s="89"/>
      <c r="RJ88" s="89"/>
      <c r="RK88" s="89"/>
      <c r="RL88" s="89"/>
      <c r="RM88" s="89"/>
      <c r="RN88" s="89"/>
      <c r="RO88" s="89"/>
      <c r="RP88" s="89"/>
      <c r="RQ88" s="89"/>
      <c r="RR88" s="89"/>
      <c r="RS88" s="89"/>
      <c r="RT88" s="89"/>
      <c r="RU88" s="89"/>
      <c r="RV88" s="89"/>
      <c r="RW88" s="89"/>
      <c r="RX88" s="89"/>
      <c r="RY88" s="89"/>
      <c r="RZ88" s="89"/>
      <c r="SA88" s="89"/>
      <c r="SB88" s="89"/>
      <c r="SC88" s="89"/>
      <c r="SD88" s="89"/>
      <c r="SE88" s="89"/>
      <c r="SF88" s="89"/>
      <c r="SG88" s="89"/>
      <c r="SH88" s="89"/>
      <c r="SI88" s="89"/>
      <c r="SJ88" s="89"/>
      <c r="SK88" s="89"/>
      <c r="SL88" s="89"/>
      <c r="SM88" s="89"/>
      <c r="SN88" s="89"/>
      <c r="SO88" s="89"/>
      <c r="SP88" s="89"/>
      <c r="SQ88" s="89"/>
      <c r="SR88" s="89"/>
      <c r="SS88" s="89"/>
      <c r="ST88" s="89"/>
      <c r="SU88" s="89"/>
      <c r="SV88" s="89"/>
      <c r="SW88" s="89"/>
      <c r="SX88" s="89"/>
      <c r="SY88" s="89"/>
      <c r="SZ88" s="89"/>
      <c r="TA88" s="89"/>
      <c r="TB88" s="89"/>
    </row>
    <row r="89" spans="1:522" x14ac:dyDescent="0.25">
      <c r="B89" s="9"/>
      <c r="C89" s="9"/>
      <c r="D89" s="9"/>
      <c r="E89" s="59"/>
      <c r="F89" s="9"/>
      <c r="G89" s="13"/>
      <c r="H89" s="9"/>
      <c r="I89" s="59"/>
      <c r="J89" s="9"/>
      <c r="K89" s="224"/>
      <c r="M89" s="57"/>
      <c r="N89" s="57"/>
      <c r="O89" s="57"/>
      <c r="P89" s="62"/>
      <c r="Q89" s="57"/>
      <c r="R89" s="58"/>
      <c r="S89" s="57"/>
      <c r="T89" s="62"/>
      <c r="U89" s="57"/>
      <c r="V89" s="17"/>
    </row>
    <row r="90" spans="1:522" s="38" customFormat="1" x14ac:dyDescent="0.25">
      <c r="A90" s="201"/>
      <c r="B90" s="45"/>
      <c r="C90" s="45" t="s">
        <v>27</v>
      </c>
      <c r="D90" s="45"/>
      <c r="E90" s="63"/>
      <c r="F90" s="45"/>
      <c r="G90" s="46"/>
      <c r="H90" s="45"/>
      <c r="I90" s="63"/>
      <c r="J90" s="45"/>
      <c r="K90" s="45"/>
      <c r="L90" s="124"/>
      <c r="M90" s="6"/>
      <c r="N90" s="9"/>
      <c r="O90" s="9"/>
      <c r="P90" s="59"/>
      <c r="Q90" s="9"/>
      <c r="R90" s="13"/>
      <c r="S90" s="9"/>
      <c r="T90" s="59"/>
      <c r="U90" s="9"/>
      <c r="V90" s="182"/>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A90" s="201"/>
      <c r="CB90" s="201"/>
      <c r="CC90" s="201"/>
      <c r="CD90" s="201"/>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c r="EK90" s="201"/>
      <c r="EL90" s="201"/>
      <c r="EM90" s="201"/>
      <c r="EN90" s="201"/>
      <c r="EO90" s="201"/>
      <c r="EP90" s="201"/>
      <c r="EQ90" s="201"/>
      <c r="ER90" s="201"/>
      <c r="ES90" s="201"/>
      <c r="ET90" s="201"/>
      <c r="EU90" s="201"/>
      <c r="EV90" s="201"/>
      <c r="EW90" s="201"/>
      <c r="EX90" s="201"/>
      <c r="EY90" s="201"/>
      <c r="EZ90" s="201"/>
      <c r="FA90" s="201"/>
      <c r="FB90" s="201"/>
      <c r="FC90" s="201"/>
      <c r="FD90" s="201"/>
      <c r="FE90" s="201"/>
      <c r="FF90" s="201"/>
      <c r="FG90" s="201"/>
      <c r="FH90" s="201"/>
      <c r="FI90" s="201"/>
      <c r="FJ90" s="201"/>
      <c r="FK90" s="201"/>
      <c r="FL90" s="201"/>
      <c r="FM90" s="201"/>
      <c r="FN90" s="201"/>
      <c r="FO90" s="201"/>
      <c r="FP90" s="201"/>
      <c r="FQ90" s="201"/>
      <c r="FR90" s="201"/>
      <c r="FS90" s="201"/>
      <c r="FT90" s="201"/>
      <c r="FU90" s="201"/>
      <c r="FV90" s="201"/>
      <c r="FW90" s="201"/>
      <c r="FX90" s="201"/>
      <c r="FY90" s="201"/>
      <c r="FZ90" s="201"/>
      <c r="GA90" s="201"/>
      <c r="GB90" s="201"/>
      <c r="GC90" s="201"/>
      <c r="GD90" s="201"/>
      <c r="GE90" s="201"/>
      <c r="GF90" s="201"/>
      <c r="GG90" s="201"/>
      <c r="GH90" s="201"/>
      <c r="GI90" s="201"/>
      <c r="GJ90" s="201"/>
      <c r="GK90" s="201"/>
      <c r="GL90" s="201"/>
      <c r="GM90" s="201"/>
      <c r="GN90" s="201"/>
      <c r="GO90" s="201"/>
      <c r="GP90" s="201"/>
      <c r="GQ90" s="201"/>
      <c r="GR90" s="201"/>
      <c r="GS90" s="201"/>
      <c r="GT90" s="201"/>
      <c r="GU90" s="201"/>
      <c r="GV90" s="201"/>
      <c r="GW90" s="201"/>
      <c r="GX90" s="201"/>
      <c r="GY90" s="201"/>
      <c r="GZ90" s="201"/>
      <c r="HA90" s="201"/>
      <c r="HB90" s="201"/>
      <c r="HC90" s="201"/>
      <c r="HD90" s="201"/>
      <c r="HE90" s="201"/>
      <c r="HF90" s="201"/>
      <c r="HG90" s="201"/>
      <c r="HH90" s="201"/>
      <c r="HI90" s="201"/>
      <c r="HJ90" s="201"/>
      <c r="HK90" s="201"/>
      <c r="HL90" s="201"/>
      <c r="HM90" s="201"/>
      <c r="HN90" s="201"/>
      <c r="HO90" s="201"/>
      <c r="HP90" s="201"/>
      <c r="HQ90" s="201"/>
      <c r="HR90" s="201"/>
      <c r="HS90" s="201"/>
      <c r="HT90" s="201"/>
      <c r="HU90" s="201"/>
      <c r="HV90" s="201"/>
      <c r="HW90" s="201"/>
      <c r="HX90" s="201"/>
      <c r="HY90" s="201"/>
      <c r="HZ90" s="201"/>
      <c r="IA90" s="201"/>
      <c r="IB90" s="201"/>
      <c r="IC90" s="201"/>
      <c r="ID90" s="201"/>
      <c r="IE90" s="201"/>
      <c r="IF90" s="201"/>
      <c r="IG90" s="201"/>
      <c r="IH90" s="201"/>
      <c r="II90" s="201"/>
      <c r="IJ90" s="201"/>
      <c r="IK90" s="201"/>
      <c r="IL90" s="201"/>
      <c r="IM90" s="201"/>
      <c r="IN90" s="201"/>
      <c r="IO90" s="201"/>
      <c r="IP90" s="201"/>
      <c r="IQ90" s="201"/>
      <c r="IR90" s="201"/>
      <c r="IS90" s="201"/>
      <c r="IT90" s="201"/>
      <c r="IU90" s="201"/>
      <c r="IV90" s="201"/>
      <c r="IW90" s="201"/>
      <c r="IX90" s="201"/>
      <c r="IY90" s="201"/>
      <c r="IZ90" s="201"/>
      <c r="JA90" s="201"/>
      <c r="JB90" s="201"/>
      <c r="JC90" s="201"/>
      <c r="JD90" s="201"/>
      <c r="JE90" s="201"/>
      <c r="JF90" s="201"/>
      <c r="JG90" s="201"/>
      <c r="JH90" s="201"/>
      <c r="JI90" s="201"/>
      <c r="JJ90" s="201"/>
      <c r="JK90" s="201"/>
      <c r="JL90" s="201"/>
      <c r="JM90" s="201"/>
      <c r="JN90" s="201"/>
      <c r="JO90" s="201"/>
      <c r="JP90" s="201"/>
      <c r="JQ90" s="201"/>
      <c r="JR90" s="201"/>
      <c r="JS90" s="201"/>
      <c r="JT90" s="201"/>
      <c r="JU90" s="201"/>
      <c r="JV90" s="201"/>
      <c r="JW90" s="201"/>
      <c r="JX90" s="201"/>
      <c r="JY90" s="201"/>
      <c r="JZ90" s="201"/>
      <c r="KA90" s="201"/>
      <c r="KB90" s="201"/>
      <c r="KC90" s="201"/>
      <c r="KD90" s="201"/>
      <c r="KE90" s="201"/>
      <c r="KF90" s="201"/>
      <c r="KG90" s="201"/>
      <c r="KH90" s="201"/>
      <c r="KI90" s="201"/>
      <c r="KJ90" s="201"/>
      <c r="KK90" s="201"/>
      <c r="KL90" s="201"/>
      <c r="KM90" s="201"/>
      <c r="KN90" s="201"/>
      <c r="KO90" s="201"/>
      <c r="KP90" s="201"/>
      <c r="KQ90" s="201"/>
      <c r="KR90" s="201"/>
      <c r="KS90" s="201"/>
      <c r="KT90" s="201"/>
      <c r="KU90" s="201"/>
      <c r="KV90" s="201"/>
      <c r="KW90" s="201"/>
      <c r="KX90" s="201"/>
      <c r="KY90" s="201"/>
      <c r="KZ90" s="201"/>
      <c r="LA90" s="201"/>
      <c r="LB90" s="201"/>
      <c r="LC90" s="201"/>
      <c r="LD90" s="201"/>
      <c r="LE90" s="201"/>
      <c r="LF90" s="201"/>
      <c r="LG90" s="201"/>
      <c r="LH90" s="201"/>
      <c r="LI90" s="201"/>
      <c r="LJ90" s="201"/>
      <c r="LK90" s="201"/>
      <c r="LL90" s="201"/>
      <c r="LM90" s="201"/>
      <c r="LN90" s="201"/>
      <c r="LO90" s="201"/>
      <c r="LP90" s="201"/>
      <c r="LQ90" s="201"/>
      <c r="LR90" s="201"/>
      <c r="LS90" s="201"/>
      <c r="LT90" s="201"/>
      <c r="LU90" s="201"/>
      <c r="LV90" s="201"/>
      <c r="LW90" s="201"/>
      <c r="LX90" s="201"/>
      <c r="LY90" s="201"/>
      <c r="LZ90" s="201"/>
      <c r="MA90" s="201"/>
      <c r="MB90" s="201"/>
      <c r="MC90" s="201"/>
      <c r="MD90" s="201"/>
      <c r="ME90" s="201"/>
      <c r="MF90" s="201"/>
      <c r="MG90" s="201"/>
      <c r="MH90" s="201"/>
      <c r="MI90" s="201"/>
      <c r="MJ90" s="201"/>
      <c r="MK90" s="201"/>
      <c r="ML90" s="201"/>
      <c r="MM90" s="201"/>
      <c r="MN90" s="201"/>
      <c r="MO90" s="201"/>
      <c r="MP90" s="201"/>
      <c r="MQ90" s="201"/>
      <c r="MR90" s="201"/>
      <c r="MS90" s="201"/>
      <c r="MT90" s="201"/>
      <c r="MU90" s="201"/>
      <c r="MV90" s="201"/>
      <c r="MW90" s="201"/>
      <c r="MX90" s="201"/>
      <c r="MY90" s="201"/>
      <c r="MZ90" s="201"/>
      <c r="NA90" s="201"/>
      <c r="NB90" s="201"/>
      <c r="NC90" s="201"/>
      <c r="ND90" s="201"/>
      <c r="NE90" s="201"/>
      <c r="NF90" s="201"/>
      <c r="NG90" s="201"/>
      <c r="NH90" s="201"/>
      <c r="NI90" s="201"/>
      <c r="NJ90" s="201"/>
      <c r="NK90" s="201"/>
      <c r="NL90" s="201"/>
      <c r="NM90" s="201"/>
      <c r="NN90" s="201"/>
      <c r="NO90" s="201"/>
      <c r="NP90" s="201"/>
      <c r="NQ90" s="201"/>
      <c r="NR90" s="201"/>
      <c r="NS90" s="201"/>
      <c r="NT90" s="201"/>
      <c r="NU90" s="201"/>
      <c r="NV90" s="201"/>
      <c r="NW90" s="201"/>
      <c r="NX90" s="201"/>
      <c r="NY90" s="201"/>
      <c r="NZ90" s="201"/>
      <c r="OA90" s="201"/>
      <c r="OB90" s="201"/>
      <c r="OC90" s="201"/>
      <c r="OD90" s="201"/>
      <c r="OE90" s="201"/>
      <c r="OF90" s="201"/>
      <c r="OG90" s="201"/>
      <c r="OH90" s="201"/>
      <c r="OI90" s="201"/>
      <c r="OJ90" s="201"/>
      <c r="OK90" s="201"/>
      <c r="OL90" s="201"/>
      <c r="OM90" s="201"/>
      <c r="ON90" s="201"/>
      <c r="OO90" s="201"/>
      <c r="OP90" s="201"/>
      <c r="OQ90" s="201"/>
      <c r="OR90" s="201"/>
      <c r="OS90" s="201"/>
      <c r="OT90" s="201"/>
      <c r="OU90" s="201"/>
      <c r="OV90" s="201"/>
      <c r="OW90" s="201"/>
      <c r="OX90" s="201"/>
      <c r="OY90" s="201"/>
      <c r="OZ90" s="201"/>
      <c r="PA90" s="201"/>
      <c r="PB90" s="201"/>
      <c r="PC90" s="201"/>
      <c r="PD90" s="201"/>
      <c r="PE90" s="201"/>
      <c r="PF90" s="201"/>
      <c r="PG90" s="201"/>
      <c r="PH90" s="201"/>
      <c r="PI90" s="201"/>
      <c r="PJ90" s="201"/>
      <c r="PK90" s="201"/>
      <c r="PL90" s="201"/>
      <c r="PM90" s="201"/>
      <c r="PN90" s="201"/>
      <c r="PO90" s="201"/>
      <c r="PP90" s="201"/>
      <c r="PQ90" s="201"/>
      <c r="PR90" s="201"/>
      <c r="PS90" s="201"/>
      <c r="PT90" s="201"/>
      <c r="PU90" s="201"/>
      <c r="PV90" s="201"/>
      <c r="PW90" s="201"/>
      <c r="PX90" s="201"/>
      <c r="PY90" s="201"/>
      <c r="PZ90" s="201"/>
      <c r="QA90" s="201"/>
      <c r="QB90" s="201"/>
      <c r="QC90" s="201"/>
      <c r="QD90" s="201"/>
      <c r="QE90" s="201"/>
      <c r="QF90" s="201"/>
      <c r="QG90" s="201"/>
      <c r="QH90" s="201"/>
      <c r="QI90" s="201"/>
      <c r="QJ90" s="201"/>
      <c r="QK90" s="201"/>
      <c r="QL90" s="201"/>
      <c r="QM90" s="201"/>
      <c r="QN90" s="201"/>
      <c r="QO90" s="201"/>
      <c r="QP90" s="201"/>
      <c r="QQ90" s="201"/>
      <c r="QR90" s="201"/>
      <c r="QS90" s="201"/>
      <c r="QT90" s="201"/>
      <c r="QU90" s="201"/>
      <c r="QV90" s="201"/>
      <c r="QW90" s="201"/>
      <c r="QX90" s="201"/>
      <c r="QY90" s="201"/>
      <c r="QZ90" s="201"/>
      <c r="RA90" s="201"/>
      <c r="RB90" s="201"/>
      <c r="RC90" s="201"/>
      <c r="RD90" s="201"/>
      <c r="RE90" s="201"/>
      <c r="RF90" s="201"/>
      <c r="RG90" s="201"/>
      <c r="RH90" s="201"/>
      <c r="RI90" s="201"/>
      <c r="RJ90" s="201"/>
      <c r="RK90" s="201"/>
      <c r="RL90" s="201"/>
      <c r="RM90" s="201"/>
      <c r="RN90" s="201"/>
      <c r="RO90" s="201"/>
      <c r="RP90" s="201"/>
      <c r="RQ90" s="201"/>
      <c r="RR90" s="201"/>
      <c r="RS90" s="201"/>
      <c r="RT90" s="201"/>
      <c r="RU90" s="201"/>
      <c r="RV90" s="201"/>
      <c r="RW90" s="201"/>
      <c r="RX90" s="201"/>
      <c r="RY90" s="201"/>
      <c r="RZ90" s="201"/>
      <c r="SA90" s="201"/>
      <c r="SB90" s="201"/>
      <c r="SC90" s="201"/>
      <c r="SD90" s="201"/>
      <c r="SE90" s="201"/>
      <c r="SF90" s="201"/>
      <c r="SG90" s="201"/>
      <c r="SH90" s="201"/>
      <c r="SI90" s="201"/>
      <c r="SJ90" s="201"/>
      <c r="SK90" s="201"/>
      <c r="SL90" s="201"/>
      <c r="SM90" s="201"/>
      <c r="SN90" s="201"/>
      <c r="SO90" s="201"/>
      <c r="SP90" s="201"/>
      <c r="SQ90" s="201"/>
      <c r="SR90" s="201"/>
      <c r="SS90" s="201"/>
      <c r="ST90" s="201"/>
      <c r="SU90" s="201"/>
      <c r="SV90" s="201"/>
      <c r="SW90" s="201"/>
      <c r="SX90" s="201"/>
      <c r="SY90" s="201"/>
      <c r="SZ90" s="201"/>
      <c r="TA90" s="201"/>
      <c r="TB90" s="201"/>
    </row>
    <row r="91" spans="1:522" ht="14.25" customHeight="1" x14ac:dyDescent="0.25">
      <c r="C91" s="635" t="s">
        <v>454</v>
      </c>
      <c r="D91" s="635"/>
      <c r="E91" s="635"/>
      <c r="F91" s="635"/>
      <c r="G91" s="635"/>
      <c r="H91" s="635"/>
      <c r="I91" s="635"/>
      <c r="J91" s="635"/>
      <c r="K91" s="635"/>
      <c r="M91" s="41"/>
      <c r="N91" s="51" t="s">
        <v>304</v>
      </c>
      <c r="O91" s="51"/>
      <c r="P91" s="52"/>
      <c r="Q91" s="51"/>
      <c r="R91" s="53"/>
      <c r="S91" s="51"/>
      <c r="T91" s="52"/>
      <c r="U91" s="51"/>
      <c r="V91" s="74"/>
    </row>
    <row r="92" spans="1:522" ht="27.75" customHeight="1" x14ac:dyDescent="0.25">
      <c r="C92" s="635" t="s">
        <v>445</v>
      </c>
      <c r="D92" s="635"/>
      <c r="E92" s="635"/>
      <c r="F92" s="635"/>
      <c r="G92" s="635"/>
      <c r="H92" s="635"/>
      <c r="I92" s="635"/>
      <c r="J92" s="635"/>
      <c r="K92" s="635"/>
      <c r="M92" s="9"/>
      <c r="N92" s="338" t="s">
        <v>305</v>
      </c>
      <c r="O92" s="338"/>
      <c r="P92" s="339"/>
      <c r="Q92" s="338"/>
      <c r="R92" s="339"/>
      <c r="S92" s="338"/>
      <c r="T92" s="339"/>
      <c r="U92" s="338"/>
      <c r="V92" s="340">
        <f>V16-(V88+K88)</f>
        <v>-22.040462492187487</v>
      </c>
      <c r="W92" s="12"/>
    </row>
    <row r="93" spans="1:522" s="31" customFormat="1" x14ac:dyDescent="0.25">
      <c r="A93" s="157"/>
      <c r="L93" s="124"/>
      <c r="M93" s="45"/>
      <c r="N93" s="45" t="s">
        <v>27</v>
      </c>
      <c r="O93" s="45"/>
      <c r="P93" s="63"/>
      <c r="Q93" s="45"/>
      <c r="R93" s="46"/>
      <c r="S93" s="45"/>
      <c r="T93" s="63"/>
      <c r="U93" s="45"/>
      <c r="V93" s="45"/>
      <c r="X93" s="157"/>
      <c r="Y93" s="157"/>
      <c r="Z93" s="157"/>
      <c r="AA93" s="157"/>
      <c r="AB93" s="157"/>
      <c r="AC93" s="157"/>
      <c r="AD93" s="157"/>
      <c r="AE93" s="157"/>
      <c r="AF93" s="157"/>
      <c r="AG93" s="157"/>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7"/>
      <c r="DI93" s="157"/>
      <c r="DJ93" s="157"/>
      <c r="DK93" s="157"/>
      <c r="DL93" s="157"/>
      <c r="DM93" s="157"/>
      <c r="DN93" s="157"/>
      <c r="DO93" s="157"/>
      <c r="DP93" s="157"/>
      <c r="DQ93" s="157"/>
      <c r="DR93" s="157"/>
      <c r="DS93" s="157"/>
      <c r="DT93" s="157"/>
      <c r="DU93" s="157"/>
      <c r="DV93" s="157"/>
      <c r="DW93" s="157"/>
      <c r="DX93" s="157"/>
      <c r="DY93" s="157"/>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c r="FF93" s="157"/>
      <c r="FG93" s="157"/>
      <c r="FH93" s="157"/>
      <c r="FI93" s="157"/>
      <c r="FJ93" s="157"/>
      <c r="FK93" s="157"/>
      <c r="FL93" s="157"/>
      <c r="FM93" s="157"/>
      <c r="FN93" s="157"/>
      <c r="FO93" s="157"/>
      <c r="FP93" s="157"/>
      <c r="FQ93" s="157"/>
      <c r="FR93" s="157"/>
      <c r="FS93" s="157"/>
      <c r="FT93" s="157"/>
      <c r="FU93" s="157"/>
      <c r="FV93" s="157"/>
      <c r="FW93" s="157"/>
      <c r="FX93" s="157"/>
      <c r="FY93" s="157"/>
      <c r="FZ93" s="157"/>
      <c r="GA93" s="157"/>
      <c r="GB93" s="157"/>
      <c r="GC93" s="157"/>
      <c r="GD93" s="157"/>
      <c r="GE93" s="157"/>
      <c r="GF93" s="157"/>
      <c r="GG93" s="157"/>
      <c r="GH93" s="157"/>
      <c r="GI93" s="157"/>
      <c r="GJ93" s="157"/>
      <c r="GK93" s="157"/>
      <c r="GL93" s="157"/>
      <c r="GM93" s="157"/>
      <c r="GN93" s="157"/>
      <c r="GO93" s="157"/>
      <c r="GP93" s="157"/>
      <c r="GQ93" s="157"/>
      <c r="GR93" s="157"/>
      <c r="GS93" s="157"/>
      <c r="GT93" s="157"/>
      <c r="GU93" s="157"/>
      <c r="GV93" s="157"/>
      <c r="GW93" s="157"/>
      <c r="GX93" s="157"/>
      <c r="GY93" s="157"/>
      <c r="GZ93" s="157"/>
      <c r="HA93" s="157"/>
      <c r="HB93" s="157"/>
      <c r="HC93" s="157"/>
      <c r="HD93" s="157"/>
      <c r="HE93" s="157"/>
      <c r="HF93" s="157"/>
      <c r="HG93" s="157"/>
      <c r="HH93" s="157"/>
      <c r="HI93" s="157"/>
      <c r="HJ93" s="157"/>
      <c r="HK93" s="157"/>
      <c r="HL93" s="157"/>
      <c r="HM93" s="157"/>
      <c r="HN93" s="157"/>
      <c r="HO93" s="157"/>
      <c r="HP93" s="157"/>
      <c r="HQ93" s="157"/>
      <c r="HR93" s="157"/>
      <c r="HS93" s="157"/>
      <c r="HT93" s="157"/>
      <c r="HU93" s="157"/>
      <c r="HV93" s="157"/>
      <c r="HW93" s="157"/>
      <c r="HX93" s="157"/>
      <c r="HY93" s="157"/>
      <c r="HZ93" s="157"/>
      <c r="IA93" s="157"/>
      <c r="IB93" s="157"/>
      <c r="IC93" s="157"/>
      <c r="ID93" s="157"/>
      <c r="IE93" s="157"/>
      <c r="IF93" s="157"/>
      <c r="IG93" s="157"/>
      <c r="IH93" s="157"/>
      <c r="II93" s="157"/>
      <c r="IJ93" s="157"/>
      <c r="IK93" s="157"/>
      <c r="IL93" s="157"/>
      <c r="IM93" s="157"/>
      <c r="IN93" s="157"/>
      <c r="IO93" s="157"/>
      <c r="IP93" s="157"/>
      <c r="IQ93" s="157"/>
      <c r="IR93" s="157"/>
      <c r="IS93" s="157"/>
      <c r="IT93" s="157"/>
      <c r="IU93" s="157"/>
      <c r="IV93" s="157"/>
      <c r="IW93" s="157"/>
      <c r="IX93" s="157"/>
      <c r="IY93" s="157"/>
      <c r="IZ93" s="157"/>
      <c r="JA93" s="157"/>
      <c r="JB93" s="157"/>
      <c r="JC93" s="157"/>
      <c r="JD93" s="157"/>
      <c r="JE93" s="157"/>
      <c r="JF93" s="157"/>
      <c r="JG93" s="157"/>
      <c r="JH93" s="157"/>
      <c r="JI93" s="157"/>
      <c r="JJ93" s="157"/>
      <c r="JK93" s="157"/>
      <c r="JL93" s="157"/>
      <c r="JM93" s="157"/>
      <c r="JN93" s="157"/>
      <c r="JO93" s="157"/>
      <c r="JP93" s="157"/>
      <c r="JQ93" s="157"/>
      <c r="JR93" s="157"/>
      <c r="JS93" s="157"/>
      <c r="JT93" s="157"/>
      <c r="JU93" s="157"/>
      <c r="JV93" s="157"/>
      <c r="JW93" s="157"/>
      <c r="JX93" s="157"/>
      <c r="JY93" s="157"/>
      <c r="JZ93" s="157"/>
      <c r="KA93" s="157"/>
      <c r="KB93" s="157"/>
      <c r="KC93" s="157"/>
      <c r="KD93" s="157"/>
      <c r="KE93" s="157"/>
      <c r="KF93" s="157"/>
      <c r="KG93" s="157"/>
      <c r="KH93" s="157"/>
      <c r="KI93" s="157"/>
      <c r="KJ93" s="157"/>
      <c r="KK93" s="157"/>
      <c r="KL93" s="157"/>
      <c r="KM93" s="157"/>
      <c r="KN93" s="157"/>
      <c r="KO93" s="157"/>
      <c r="KP93" s="157"/>
      <c r="KQ93" s="157"/>
      <c r="KR93" s="157"/>
      <c r="KS93" s="157"/>
      <c r="KT93" s="157"/>
      <c r="KU93" s="157"/>
      <c r="KV93" s="157"/>
      <c r="KW93" s="157"/>
      <c r="KX93" s="157"/>
      <c r="KY93" s="157"/>
      <c r="KZ93" s="157"/>
      <c r="LA93" s="157"/>
      <c r="LB93" s="157"/>
      <c r="LC93" s="157"/>
      <c r="LD93" s="157"/>
      <c r="LE93" s="157"/>
      <c r="LF93" s="157"/>
      <c r="LG93" s="157"/>
      <c r="LH93" s="157"/>
      <c r="LI93" s="157"/>
      <c r="LJ93" s="157"/>
      <c r="LK93" s="157"/>
      <c r="LL93" s="157"/>
      <c r="LM93" s="157"/>
      <c r="LN93" s="157"/>
      <c r="LO93" s="157"/>
      <c r="LP93" s="157"/>
      <c r="LQ93" s="157"/>
      <c r="LR93" s="157"/>
      <c r="LS93" s="157"/>
      <c r="LT93" s="157"/>
      <c r="LU93" s="157"/>
      <c r="LV93" s="157"/>
      <c r="LW93" s="157"/>
      <c r="LX93" s="157"/>
      <c r="LY93" s="157"/>
      <c r="LZ93" s="157"/>
      <c r="MA93" s="157"/>
      <c r="MB93" s="157"/>
      <c r="MC93" s="157"/>
      <c r="MD93" s="157"/>
      <c r="ME93" s="157"/>
      <c r="MF93" s="157"/>
      <c r="MG93" s="157"/>
      <c r="MH93" s="157"/>
      <c r="MI93" s="157"/>
      <c r="MJ93" s="157"/>
      <c r="MK93" s="157"/>
      <c r="ML93" s="157"/>
      <c r="MM93" s="157"/>
      <c r="MN93" s="157"/>
      <c r="MO93" s="157"/>
      <c r="MP93" s="157"/>
      <c r="MQ93" s="157"/>
      <c r="MR93" s="157"/>
      <c r="MS93" s="157"/>
      <c r="MT93" s="157"/>
      <c r="MU93" s="157"/>
      <c r="MV93" s="157"/>
      <c r="MW93" s="157"/>
      <c r="MX93" s="157"/>
      <c r="MY93" s="157"/>
      <c r="MZ93" s="157"/>
      <c r="NA93" s="157"/>
      <c r="NB93" s="157"/>
      <c r="NC93" s="157"/>
      <c r="ND93" s="157"/>
      <c r="NE93" s="157"/>
      <c r="NF93" s="157"/>
      <c r="NG93" s="157"/>
      <c r="NH93" s="157"/>
      <c r="NI93" s="157"/>
      <c r="NJ93" s="157"/>
      <c r="NK93" s="157"/>
      <c r="NL93" s="157"/>
      <c r="NM93" s="157"/>
      <c r="NN93" s="157"/>
      <c r="NO93" s="157"/>
      <c r="NP93" s="157"/>
      <c r="NQ93" s="157"/>
      <c r="NR93" s="157"/>
      <c r="NS93" s="157"/>
      <c r="NT93" s="157"/>
      <c r="NU93" s="157"/>
      <c r="NV93" s="157"/>
      <c r="NW93" s="157"/>
      <c r="NX93" s="157"/>
      <c r="NY93" s="157"/>
      <c r="NZ93" s="157"/>
      <c r="OA93" s="157"/>
      <c r="OB93" s="157"/>
      <c r="OC93" s="157"/>
      <c r="OD93" s="157"/>
      <c r="OE93" s="157"/>
      <c r="OF93" s="157"/>
      <c r="OG93" s="157"/>
      <c r="OH93" s="157"/>
      <c r="OI93" s="157"/>
      <c r="OJ93" s="157"/>
      <c r="OK93" s="157"/>
      <c r="OL93" s="157"/>
      <c r="OM93" s="157"/>
      <c r="ON93" s="157"/>
      <c r="OO93" s="157"/>
      <c r="OP93" s="157"/>
      <c r="OQ93" s="157"/>
      <c r="OR93" s="157"/>
      <c r="OS93" s="157"/>
      <c r="OT93" s="157"/>
      <c r="OU93" s="157"/>
      <c r="OV93" s="157"/>
      <c r="OW93" s="157"/>
      <c r="OX93" s="157"/>
      <c r="OY93" s="157"/>
      <c r="OZ93" s="157"/>
      <c r="PA93" s="157"/>
      <c r="PB93" s="157"/>
      <c r="PC93" s="157"/>
      <c r="PD93" s="157"/>
      <c r="PE93" s="157"/>
      <c r="PF93" s="157"/>
      <c r="PG93" s="157"/>
      <c r="PH93" s="157"/>
      <c r="PI93" s="157"/>
      <c r="PJ93" s="157"/>
      <c r="PK93" s="157"/>
      <c r="PL93" s="157"/>
      <c r="PM93" s="157"/>
      <c r="PN93" s="157"/>
      <c r="PO93" s="157"/>
      <c r="PP93" s="157"/>
      <c r="PQ93" s="157"/>
      <c r="PR93" s="157"/>
      <c r="PS93" s="157"/>
      <c r="PT93" s="157"/>
      <c r="PU93" s="157"/>
      <c r="PV93" s="157"/>
      <c r="PW93" s="157"/>
      <c r="PX93" s="157"/>
      <c r="PY93" s="157"/>
      <c r="PZ93" s="157"/>
      <c r="QA93" s="157"/>
      <c r="QB93" s="157"/>
      <c r="QC93" s="157"/>
      <c r="QD93" s="157"/>
      <c r="QE93" s="157"/>
      <c r="QF93" s="157"/>
      <c r="QG93" s="157"/>
      <c r="QH93" s="157"/>
      <c r="QI93" s="157"/>
      <c r="QJ93" s="157"/>
      <c r="QK93" s="157"/>
      <c r="QL93" s="157"/>
      <c r="QM93" s="157"/>
      <c r="QN93" s="157"/>
      <c r="QO93" s="157"/>
      <c r="QP93" s="157"/>
      <c r="QQ93" s="157"/>
      <c r="QR93" s="157"/>
      <c r="QS93" s="157"/>
      <c r="QT93" s="157"/>
      <c r="QU93" s="157"/>
      <c r="QV93" s="157"/>
      <c r="QW93" s="157"/>
      <c r="QX93" s="157"/>
      <c r="QY93" s="157"/>
      <c r="QZ93" s="157"/>
      <c r="RA93" s="157"/>
      <c r="RB93" s="157"/>
      <c r="RC93" s="157"/>
      <c r="RD93" s="157"/>
      <c r="RE93" s="157"/>
      <c r="RF93" s="157"/>
      <c r="RG93" s="157"/>
      <c r="RH93" s="157"/>
      <c r="RI93" s="157"/>
      <c r="RJ93" s="157"/>
      <c r="RK93" s="157"/>
      <c r="RL93" s="157"/>
      <c r="RM93" s="157"/>
      <c r="RN93" s="157"/>
      <c r="RO93" s="157"/>
      <c r="RP93" s="157"/>
      <c r="RQ93" s="157"/>
      <c r="RR93" s="157"/>
      <c r="RS93" s="157"/>
      <c r="RT93" s="157"/>
      <c r="RU93" s="157"/>
      <c r="RV93" s="157"/>
      <c r="RW93" s="157"/>
      <c r="RX93" s="157"/>
      <c r="RY93" s="157"/>
      <c r="RZ93" s="157"/>
      <c r="SA93" s="157"/>
      <c r="SB93" s="157"/>
      <c r="SC93" s="157"/>
      <c r="SD93" s="157"/>
      <c r="SE93" s="157"/>
      <c r="SF93" s="157"/>
      <c r="SG93" s="157"/>
      <c r="SH93" s="157"/>
      <c r="SI93" s="157"/>
      <c r="SJ93" s="157"/>
      <c r="SK93" s="157"/>
      <c r="SL93" s="157"/>
      <c r="SM93" s="157"/>
      <c r="SN93" s="157"/>
      <c r="SO93" s="157"/>
      <c r="SP93" s="157"/>
      <c r="SQ93" s="157"/>
      <c r="SR93" s="157"/>
      <c r="SS93" s="157"/>
      <c r="ST93" s="157"/>
      <c r="SU93" s="157"/>
      <c r="SV93" s="157"/>
      <c r="SW93" s="157"/>
      <c r="SX93" s="157"/>
      <c r="SY93" s="157"/>
      <c r="SZ93" s="157"/>
      <c r="TA93" s="157"/>
      <c r="TB93" s="157"/>
    </row>
    <row r="94" spans="1:522" s="31" customFormat="1" ht="42" customHeight="1" x14ac:dyDescent="0.25">
      <c r="A94" s="157"/>
      <c r="L94" s="124"/>
      <c r="N94" s="636" t="s">
        <v>298</v>
      </c>
      <c r="O94" s="636"/>
      <c r="P94" s="636"/>
      <c r="Q94" s="636"/>
      <c r="R94" s="636"/>
      <c r="S94" s="636"/>
      <c r="T94" s="636"/>
      <c r="U94" s="636"/>
      <c r="V94" s="636"/>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7"/>
      <c r="DI94" s="157"/>
      <c r="DJ94" s="157"/>
      <c r="DK94" s="157"/>
      <c r="DL94" s="157"/>
      <c r="DM94" s="157"/>
      <c r="DN94" s="157"/>
      <c r="DO94" s="157"/>
      <c r="DP94" s="157"/>
      <c r="DQ94" s="157"/>
      <c r="DR94" s="157"/>
      <c r="DS94" s="157"/>
      <c r="DT94" s="157"/>
      <c r="DU94" s="157"/>
      <c r="DV94" s="157"/>
      <c r="DW94" s="157"/>
      <c r="DX94" s="157"/>
      <c r="DY94" s="157"/>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c r="FF94" s="157"/>
      <c r="FG94" s="157"/>
      <c r="FH94" s="157"/>
      <c r="FI94" s="157"/>
      <c r="FJ94" s="157"/>
      <c r="FK94" s="157"/>
      <c r="FL94" s="157"/>
      <c r="FM94" s="157"/>
      <c r="FN94" s="157"/>
      <c r="FO94" s="157"/>
      <c r="FP94" s="157"/>
      <c r="FQ94" s="157"/>
      <c r="FR94" s="157"/>
      <c r="FS94" s="157"/>
      <c r="FT94" s="157"/>
      <c r="FU94" s="157"/>
      <c r="FV94" s="157"/>
      <c r="FW94" s="157"/>
      <c r="FX94" s="157"/>
      <c r="FY94" s="157"/>
      <c r="FZ94" s="157"/>
      <c r="GA94" s="157"/>
      <c r="GB94" s="157"/>
      <c r="GC94" s="157"/>
      <c r="GD94" s="157"/>
      <c r="GE94" s="157"/>
      <c r="GF94" s="157"/>
      <c r="GG94" s="157"/>
      <c r="GH94" s="157"/>
      <c r="GI94" s="157"/>
      <c r="GJ94" s="157"/>
      <c r="GK94" s="157"/>
      <c r="GL94" s="157"/>
      <c r="GM94" s="157"/>
      <c r="GN94" s="157"/>
      <c r="GO94" s="157"/>
      <c r="GP94" s="157"/>
      <c r="GQ94" s="157"/>
      <c r="GR94" s="157"/>
      <c r="GS94" s="157"/>
      <c r="GT94" s="157"/>
      <c r="GU94" s="157"/>
      <c r="GV94" s="157"/>
      <c r="GW94" s="157"/>
      <c r="GX94" s="157"/>
      <c r="GY94" s="157"/>
      <c r="GZ94" s="157"/>
      <c r="HA94" s="157"/>
      <c r="HB94" s="157"/>
      <c r="HC94" s="157"/>
      <c r="HD94" s="157"/>
      <c r="HE94" s="157"/>
      <c r="HF94" s="157"/>
      <c r="HG94" s="157"/>
      <c r="HH94" s="157"/>
      <c r="HI94" s="157"/>
      <c r="HJ94" s="157"/>
      <c r="HK94" s="157"/>
      <c r="HL94" s="157"/>
      <c r="HM94" s="157"/>
      <c r="HN94" s="157"/>
      <c r="HO94" s="157"/>
      <c r="HP94" s="157"/>
      <c r="HQ94" s="157"/>
      <c r="HR94" s="157"/>
      <c r="HS94" s="157"/>
      <c r="HT94" s="157"/>
      <c r="HU94" s="157"/>
      <c r="HV94" s="157"/>
      <c r="HW94" s="157"/>
      <c r="HX94" s="157"/>
      <c r="HY94" s="157"/>
      <c r="HZ94" s="157"/>
      <c r="IA94" s="157"/>
      <c r="IB94" s="157"/>
      <c r="IC94" s="157"/>
      <c r="ID94" s="157"/>
    </row>
    <row r="95" spans="1:522" s="31" customFormat="1" ht="16.5" customHeight="1" x14ac:dyDescent="0.25">
      <c r="A95" s="157"/>
      <c r="B95" s="56"/>
      <c r="C95" s="56"/>
      <c r="D95" s="56"/>
      <c r="E95" s="56"/>
      <c r="F95" s="56"/>
      <c r="G95" s="56"/>
      <c r="H95" s="56"/>
      <c r="I95" s="56"/>
      <c r="J95" s="56"/>
      <c r="K95" s="56"/>
      <c r="L95" s="124"/>
      <c r="M95" s="56"/>
      <c r="N95" s="635" t="s">
        <v>455</v>
      </c>
      <c r="O95" s="635"/>
      <c r="P95" s="635"/>
      <c r="Q95" s="635"/>
      <c r="R95" s="635"/>
      <c r="S95" s="635"/>
      <c r="T95" s="635"/>
      <c r="U95" s="635"/>
      <c r="V95" s="635"/>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7"/>
      <c r="DI95" s="157"/>
      <c r="DJ95" s="157"/>
      <c r="DK95" s="157"/>
      <c r="DL95" s="157"/>
      <c r="DM95" s="157"/>
      <c r="DN95" s="157"/>
      <c r="DO95" s="157"/>
      <c r="DP95" s="157"/>
      <c r="DQ95" s="157"/>
      <c r="DR95" s="157"/>
      <c r="DS95" s="157"/>
      <c r="DT95" s="157"/>
      <c r="DU95" s="157"/>
      <c r="DV95" s="157"/>
      <c r="DW95" s="157"/>
      <c r="DX95" s="157"/>
      <c r="DY95" s="157"/>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c r="FF95" s="157"/>
      <c r="FG95" s="157"/>
      <c r="FH95" s="157"/>
      <c r="FI95" s="157"/>
      <c r="FJ95" s="157"/>
      <c r="FK95" s="157"/>
      <c r="FL95" s="157"/>
      <c r="FM95" s="157"/>
      <c r="FN95" s="157"/>
      <c r="FO95" s="157"/>
      <c r="FP95" s="157"/>
      <c r="FQ95" s="157"/>
      <c r="FR95" s="157"/>
      <c r="FS95" s="157"/>
      <c r="FT95" s="157"/>
      <c r="FU95" s="157"/>
      <c r="FV95" s="157"/>
      <c r="FW95" s="157"/>
      <c r="FX95" s="157"/>
      <c r="FY95" s="157"/>
      <c r="FZ95" s="157"/>
      <c r="GA95" s="157"/>
      <c r="GB95" s="157"/>
      <c r="GC95" s="157"/>
      <c r="GD95" s="157"/>
      <c r="GE95" s="157"/>
      <c r="GF95" s="157"/>
      <c r="GG95" s="157"/>
      <c r="GH95" s="157"/>
      <c r="GI95" s="157"/>
      <c r="GJ95" s="157"/>
      <c r="GK95" s="157"/>
      <c r="GL95" s="157"/>
      <c r="GM95" s="157"/>
      <c r="GN95" s="157"/>
      <c r="GO95" s="157"/>
      <c r="GP95" s="157"/>
      <c r="GQ95" s="157"/>
      <c r="GR95" s="157"/>
      <c r="GS95" s="157"/>
      <c r="GT95" s="157"/>
      <c r="GU95" s="157"/>
      <c r="GV95" s="157"/>
      <c r="GW95" s="157"/>
      <c r="GX95" s="157"/>
      <c r="GY95" s="157"/>
      <c r="GZ95" s="157"/>
      <c r="HA95" s="157"/>
      <c r="HB95" s="157"/>
      <c r="HC95" s="157"/>
      <c r="HD95" s="157"/>
      <c r="HE95" s="157"/>
      <c r="HF95" s="157"/>
      <c r="HG95" s="157"/>
      <c r="HH95" s="157"/>
      <c r="HI95" s="157"/>
      <c r="HJ95" s="157"/>
      <c r="HK95" s="157"/>
      <c r="HL95" s="157"/>
      <c r="HM95" s="157"/>
      <c r="HN95" s="157"/>
      <c r="HO95" s="157"/>
      <c r="HP95" s="157"/>
      <c r="HQ95" s="157"/>
      <c r="HR95" s="157"/>
      <c r="HS95" s="157"/>
      <c r="HT95" s="157"/>
      <c r="HU95" s="157"/>
      <c r="HV95" s="157"/>
      <c r="HW95" s="157"/>
      <c r="HX95" s="157"/>
      <c r="HY95" s="157"/>
      <c r="HZ95" s="157"/>
      <c r="IA95" s="157"/>
      <c r="IB95" s="157"/>
      <c r="IC95" s="157"/>
      <c r="ID95" s="157"/>
    </row>
    <row r="96" spans="1:522" s="31" customFormat="1" ht="25.5" customHeight="1" x14ac:dyDescent="0.25">
      <c r="A96" s="157"/>
      <c r="L96" s="124"/>
      <c r="N96" s="635" t="s">
        <v>446</v>
      </c>
      <c r="O96" s="635"/>
      <c r="P96" s="635"/>
      <c r="Q96" s="635"/>
      <c r="R96" s="635"/>
      <c r="S96" s="635"/>
      <c r="T96" s="635"/>
      <c r="U96" s="635"/>
      <c r="V96" s="635"/>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7"/>
      <c r="DI96" s="157"/>
      <c r="DJ96" s="157"/>
      <c r="DK96" s="157"/>
      <c r="DL96" s="157"/>
      <c r="DM96" s="157"/>
      <c r="DN96" s="157"/>
      <c r="DO96" s="157"/>
      <c r="DP96" s="157"/>
      <c r="DQ96" s="157"/>
      <c r="DR96" s="157"/>
      <c r="DS96" s="157"/>
      <c r="DT96" s="157"/>
      <c r="DU96" s="157"/>
      <c r="DV96" s="157"/>
      <c r="DW96" s="157"/>
      <c r="DX96" s="157"/>
      <c r="DY96" s="157"/>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c r="FF96" s="157"/>
      <c r="FG96" s="157"/>
      <c r="FH96" s="157"/>
      <c r="FI96" s="157"/>
      <c r="FJ96" s="157"/>
      <c r="FK96" s="157"/>
      <c r="FL96" s="157"/>
      <c r="FM96" s="157"/>
      <c r="FN96" s="157"/>
      <c r="FO96" s="157"/>
      <c r="FP96" s="157"/>
      <c r="FQ96" s="157"/>
      <c r="FR96" s="157"/>
      <c r="FS96" s="157"/>
      <c r="FT96" s="157"/>
      <c r="FU96" s="157"/>
      <c r="FV96" s="157"/>
      <c r="FW96" s="157"/>
      <c r="FX96" s="157"/>
      <c r="FY96" s="157"/>
      <c r="FZ96" s="157"/>
      <c r="GA96" s="157"/>
      <c r="GB96" s="157"/>
      <c r="GC96" s="157"/>
      <c r="GD96" s="157"/>
      <c r="GE96" s="157"/>
      <c r="GF96" s="157"/>
      <c r="GG96" s="157"/>
      <c r="GH96" s="157"/>
      <c r="GI96" s="157"/>
      <c r="GJ96" s="157"/>
      <c r="GK96" s="157"/>
      <c r="GL96" s="157"/>
      <c r="GM96" s="157"/>
      <c r="GN96" s="157"/>
      <c r="GO96" s="157"/>
      <c r="GP96" s="157"/>
      <c r="GQ96" s="157"/>
      <c r="GR96" s="157"/>
      <c r="GS96" s="157"/>
      <c r="GT96" s="157"/>
      <c r="GU96" s="157"/>
      <c r="GV96" s="157"/>
      <c r="GW96" s="157"/>
      <c r="GX96" s="157"/>
      <c r="GY96" s="157"/>
      <c r="GZ96" s="157"/>
      <c r="HA96" s="157"/>
      <c r="HB96" s="157"/>
      <c r="HC96" s="157"/>
      <c r="HD96" s="157"/>
      <c r="HE96" s="157"/>
      <c r="HF96" s="157"/>
      <c r="HG96" s="157"/>
      <c r="HH96" s="157"/>
      <c r="HI96" s="157"/>
      <c r="HJ96" s="157"/>
      <c r="HK96" s="157"/>
      <c r="HL96" s="157"/>
      <c r="HM96" s="157"/>
      <c r="HN96" s="157"/>
      <c r="HO96" s="157"/>
      <c r="HP96" s="157"/>
      <c r="HQ96" s="157"/>
      <c r="HR96" s="157"/>
      <c r="HS96" s="157"/>
      <c r="HT96" s="157"/>
      <c r="HU96" s="157"/>
      <c r="HV96" s="157"/>
      <c r="HW96" s="157"/>
      <c r="HX96" s="157"/>
      <c r="HY96" s="157"/>
      <c r="HZ96" s="157"/>
      <c r="IA96" s="157"/>
      <c r="IB96" s="157"/>
      <c r="IC96" s="157"/>
      <c r="ID96" s="157"/>
    </row>
    <row r="97" spans="1:238" s="31" customFormat="1" ht="15" customHeight="1" x14ac:dyDescent="0.25">
      <c r="A97" s="157"/>
      <c r="B97" s="37"/>
      <c r="C97" s="37"/>
      <c r="D97" s="37"/>
      <c r="E97" s="37"/>
      <c r="F97" s="37"/>
      <c r="G97" s="37"/>
      <c r="H97" s="37"/>
      <c r="I97" s="37"/>
      <c r="J97" s="37"/>
      <c r="K97" s="37"/>
      <c r="L97" s="124"/>
      <c r="M97" s="37"/>
      <c r="N97" s="635" t="s">
        <v>447</v>
      </c>
      <c r="O97" s="637"/>
      <c r="P97" s="637"/>
      <c r="Q97" s="637"/>
      <c r="R97" s="637"/>
      <c r="S97" s="637"/>
      <c r="T97" s="637"/>
      <c r="U97" s="637"/>
      <c r="V97" s="63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7"/>
      <c r="CL97" s="157"/>
      <c r="CM97" s="157"/>
      <c r="CN97" s="157"/>
      <c r="CO97" s="157"/>
      <c r="CP97" s="157"/>
      <c r="CQ97" s="157"/>
      <c r="CR97" s="157"/>
      <c r="CS97" s="157"/>
      <c r="CT97" s="157"/>
      <c r="CU97" s="157"/>
      <c r="CV97" s="157"/>
      <c r="CW97" s="157"/>
      <c r="CX97" s="157"/>
      <c r="CY97" s="157"/>
      <c r="CZ97" s="157"/>
      <c r="DA97" s="157"/>
      <c r="DB97" s="157"/>
      <c r="DC97" s="157"/>
      <c r="DD97" s="157"/>
      <c r="DE97" s="157"/>
      <c r="DF97" s="157"/>
      <c r="DG97" s="157"/>
      <c r="DH97" s="157"/>
      <c r="DI97" s="157"/>
      <c r="DJ97" s="157"/>
      <c r="DK97" s="157"/>
      <c r="DL97" s="157"/>
      <c r="DM97" s="157"/>
      <c r="DN97" s="157"/>
      <c r="DO97" s="157"/>
      <c r="DP97" s="157"/>
      <c r="DQ97" s="157"/>
      <c r="DR97" s="157"/>
      <c r="DS97" s="157"/>
      <c r="DT97" s="157"/>
      <c r="DU97" s="157"/>
      <c r="DV97" s="157"/>
      <c r="DW97" s="157"/>
      <c r="DX97" s="157"/>
      <c r="DY97" s="157"/>
      <c r="DZ97" s="157"/>
      <c r="EA97" s="157"/>
      <c r="EB97" s="157"/>
      <c r="EC97" s="157"/>
      <c r="ED97" s="157"/>
      <c r="EE97" s="157"/>
      <c r="EF97" s="157"/>
      <c r="EG97" s="157"/>
      <c r="EH97" s="157"/>
      <c r="EI97" s="157"/>
      <c r="EJ97" s="157"/>
      <c r="EK97" s="157"/>
      <c r="EL97" s="157"/>
      <c r="EM97" s="157"/>
      <c r="EN97" s="157"/>
      <c r="EO97" s="157"/>
      <c r="EP97" s="157"/>
      <c r="EQ97" s="157"/>
      <c r="ER97" s="157"/>
      <c r="ES97" s="157"/>
      <c r="ET97" s="157"/>
      <c r="EU97" s="157"/>
      <c r="EV97" s="157"/>
      <c r="EW97" s="157"/>
      <c r="EX97" s="157"/>
      <c r="EY97" s="157"/>
      <c r="EZ97" s="157"/>
      <c r="FA97" s="157"/>
      <c r="FB97" s="157"/>
      <c r="FC97" s="157"/>
      <c r="FD97" s="157"/>
      <c r="FE97" s="157"/>
      <c r="FF97" s="157"/>
      <c r="FG97" s="157"/>
      <c r="FH97" s="157"/>
      <c r="FI97" s="157"/>
      <c r="FJ97" s="157"/>
      <c r="FK97" s="157"/>
      <c r="FL97" s="157"/>
      <c r="FM97" s="157"/>
      <c r="FN97" s="157"/>
      <c r="FO97" s="157"/>
      <c r="FP97" s="157"/>
      <c r="FQ97" s="157"/>
      <c r="FR97" s="157"/>
      <c r="FS97" s="157"/>
      <c r="FT97" s="157"/>
      <c r="FU97" s="157"/>
      <c r="FV97" s="157"/>
      <c r="FW97" s="157"/>
      <c r="FX97" s="157"/>
      <c r="FY97" s="157"/>
      <c r="FZ97" s="157"/>
      <c r="GA97" s="157"/>
      <c r="GB97" s="157"/>
      <c r="GC97" s="157"/>
      <c r="GD97" s="157"/>
      <c r="GE97" s="157"/>
      <c r="GF97" s="157"/>
      <c r="GG97" s="157"/>
      <c r="GH97" s="157"/>
      <c r="GI97" s="157"/>
      <c r="GJ97" s="157"/>
      <c r="GK97" s="157"/>
      <c r="GL97" s="157"/>
      <c r="GM97" s="157"/>
      <c r="GN97" s="157"/>
      <c r="GO97" s="157"/>
      <c r="GP97" s="157"/>
      <c r="GQ97" s="157"/>
      <c r="GR97" s="157"/>
      <c r="GS97" s="157"/>
      <c r="GT97" s="157"/>
      <c r="GU97" s="157"/>
      <c r="GV97" s="157"/>
      <c r="GW97" s="157"/>
      <c r="GX97" s="157"/>
      <c r="GY97" s="157"/>
      <c r="GZ97" s="157"/>
      <c r="HA97" s="157"/>
      <c r="HB97" s="157"/>
      <c r="HC97" s="157"/>
      <c r="HD97" s="157"/>
      <c r="HE97" s="157"/>
      <c r="HF97" s="157"/>
      <c r="HG97" s="157"/>
      <c r="HH97" s="157"/>
      <c r="HI97" s="157"/>
      <c r="HJ97" s="157"/>
      <c r="HK97" s="157"/>
      <c r="HL97" s="157"/>
      <c r="HM97" s="157"/>
      <c r="HN97" s="157"/>
      <c r="HO97" s="157"/>
      <c r="HP97" s="157"/>
      <c r="HQ97" s="157"/>
      <c r="HR97" s="157"/>
      <c r="HS97" s="157"/>
      <c r="HT97" s="157"/>
      <c r="HU97" s="157"/>
      <c r="HV97" s="157"/>
      <c r="HW97" s="157"/>
      <c r="HX97" s="157"/>
      <c r="HY97" s="157"/>
      <c r="HZ97" s="157"/>
      <c r="IA97" s="157"/>
      <c r="IB97" s="157"/>
      <c r="IC97" s="157"/>
      <c r="ID97" s="157"/>
    </row>
    <row r="98" spans="1:238" x14ac:dyDescent="0.25">
      <c r="B98" s="157"/>
      <c r="C98" s="157"/>
      <c r="D98" s="157"/>
      <c r="E98" s="157"/>
      <c r="F98" s="157"/>
      <c r="G98" s="157"/>
      <c r="H98" s="157"/>
      <c r="I98" s="157"/>
      <c r="J98" s="157"/>
      <c r="K98" s="157"/>
      <c r="M98" s="124"/>
      <c r="N98" s="631"/>
      <c r="O98" s="631"/>
      <c r="P98" s="631"/>
      <c r="Q98" s="631"/>
      <c r="R98" s="631"/>
      <c r="S98" s="631"/>
      <c r="T98" s="631"/>
      <c r="U98" s="631"/>
      <c r="V98" s="631"/>
    </row>
    <row r="99" spans="1:238" x14ac:dyDescent="0.25">
      <c r="B99" s="157"/>
      <c r="C99" s="157"/>
      <c r="D99" s="157"/>
      <c r="E99" s="157"/>
      <c r="F99" s="157"/>
      <c r="G99" s="157"/>
      <c r="H99" s="157"/>
      <c r="I99" s="157"/>
      <c r="J99" s="157"/>
      <c r="K99" s="157"/>
      <c r="M99" s="6"/>
      <c r="N99" s="6"/>
      <c r="O99" s="6"/>
      <c r="P99" s="35"/>
      <c r="Q99" s="6"/>
      <c r="R99" s="7"/>
      <c r="S99" s="6"/>
      <c r="T99" s="35"/>
      <c r="U99" s="6"/>
      <c r="V99" s="6"/>
    </row>
    <row r="100" spans="1:238" x14ac:dyDescent="0.25">
      <c r="B100" s="157"/>
      <c r="C100" s="157"/>
      <c r="D100" s="157"/>
      <c r="E100" s="157"/>
      <c r="F100" s="157"/>
      <c r="G100" s="157"/>
      <c r="H100" s="157"/>
      <c r="I100" s="157"/>
      <c r="J100" s="157"/>
      <c r="K100" s="157"/>
      <c r="M100" s="6"/>
      <c r="N100" s="582" t="s">
        <v>456</v>
      </c>
      <c r="O100" s="583"/>
      <c r="P100" s="584" t="s">
        <v>457</v>
      </c>
      <c r="Q100" s="583"/>
      <c r="R100" s="585" t="s">
        <v>458</v>
      </c>
      <c r="S100" s="6"/>
      <c r="T100" s="35"/>
      <c r="U100" s="6"/>
      <c r="V100" s="6"/>
    </row>
    <row r="101" spans="1:238" x14ac:dyDescent="0.25">
      <c r="B101" s="157"/>
      <c r="C101" s="157"/>
      <c r="D101" s="157"/>
      <c r="E101" s="157"/>
      <c r="F101" s="157"/>
      <c r="G101" s="157"/>
      <c r="H101" s="157"/>
      <c r="I101" s="157"/>
      <c r="J101" s="157"/>
      <c r="K101" s="157"/>
      <c r="M101" s="6"/>
      <c r="N101" s="586" t="s">
        <v>459</v>
      </c>
      <c r="O101" s="583"/>
      <c r="P101" s="587">
        <f>SUM(K70,V70)</f>
        <v>218.77252000000001</v>
      </c>
      <c r="Q101" s="583"/>
      <c r="R101" s="588">
        <f>P101/P16</f>
        <v>0.14584834666666668</v>
      </c>
      <c r="S101" s="6"/>
      <c r="T101" s="35"/>
      <c r="U101" s="6"/>
      <c r="V101" s="6"/>
    </row>
    <row r="102" spans="1:238" x14ac:dyDescent="0.25">
      <c r="B102" s="157"/>
      <c r="C102" s="157"/>
      <c r="D102" s="157"/>
      <c r="E102" s="157"/>
      <c r="F102" s="157"/>
      <c r="G102" s="157"/>
      <c r="H102" s="157"/>
      <c r="I102" s="157"/>
      <c r="J102" s="157"/>
      <c r="K102" s="157"/>
      <c r="M102" s="6"/>
      <c r="N102" s="586" t="s">
        <v>460</v>
      </c>
      <c r="O102" s="583"/>
      <c r="P102" s="587">
        <f>SUM(K86,V86)</f>
        <v>114.8179424921875</v>
      </c>
      <c r="Q102" s="583"/>
      <c r="R102" s="588">
        <f>P102/P16</f>
        <v>7.6545294994791666E-2</v>
      </c>
      <c r="S102" s="6"/>
      <c r="T102" s="35"/>
      <c r="U102" s="6"/>
      <c r="V102" s="6"/>
    </row>
    <row r="103" spans="1:238" x14ac:dyDescent="0.25">
      <c r="B103" s="157"/>
      <c r="C103" s="157"/>
      <c r="D103" s="157"/>
      <c r="E103" s="157"/>
      <c r="F103" s="157"/>
      <c r="G103" s="157"/>
      <c r="H103" s="157"/>
      <c r="I103" s="157"/>
      <c r="J103" s="157"/>
      <c r="K103" s="157"/>
      <c r="M103" s="6"/>
      <c r="N103" s="586" t="s">
        <v>461</v>
      </c>
      <c r="O103" s="583"/>
      <c r="P103" s="587">
        <f>SUM(K88,V88)</f>
        <v>333.5904624921875</v>
      </c>
      <c r="Q103" s="583"/>
      <c r="R103" s="588">
        <f>P103/P16</f>
        <v>0.22239364166145834</v>
      </c>
      <c r="S103" s="6"/>
      <c r="T103" s="35"/>
      <c r="U103" s="6"/>
      <c r="V103" s="6"/>
    </row>
    <row r="104" spans="1:238" x14ac:dyDescent="0.25">
      <c r="B104" s="157"/>
      <c r="C104" s="157"/>
      <c r="D104" s="157"/>
      <c r="E104" s="157"/>
      <c r="F104" s="157"/>
      <c r="G104" s="157"/>
      <c r="H104" s="157"/>
      <c r="I104" s="157"/>
      <c r="J104" s="157"/>
      <c r="K104" s="157"/>
      <c r="M104" s="6"/>
      <c r="N104" s="586"/>
      <c r="O104" s="583"/>
      <c r="P104" s="587"/>
      <c r="Q104" s="583"/>
      <c r="R104" s="588"/>
      <c r="S104" s="6"/>
      <c r="T104" s="35"/>
      <c r="U104" s="6"/>
      <c r="V104" s="6"/>
    </row>
    <row r="105" spans="1:238" x14ac:dyDescent="0.25">
      <c r="B105" s="157"/>
      <c r="C105" s="157"/>
      <c r="D105" s="157"/>
      <c r="E105" s="157"/>
      <c r="F105" s="157"/>
      <c r="G105" s="157"/>
      <c r="H105" s="157"/>
      <c r="I105" s="157"/>
      <c r="J105" s="157"/>
      <c r="K105" s="157"/>
      <c r="L105" s="157"/>
      <c r="M105" s="6"/>
      <c r="N105" s="19" t="s">
        <v>28</v>
      </c>
      <c r="O105" s="6"/>
      <c r="P105" s="20" t="s">
        <v>29</v>
      </c>
      <c r="Q105" s="6"/>
      <c r="R105" s="7"/>
      <c r="S105" s="6"/>
      <c r="T105" s="20" t="s">
        <v>31</v>
      </c>
      <c r="U105" s="6"/>
      <c r="V105" s="6"/>
    </row>
    <row r="106" spans="1:238" x14ac:dyDescent="0.25">
      <c r="B106" s="157"/>
      <c r="C106" s="157"/>
      <c r="D106" s="157"/>
      <c r="E106" s="157"/>
      <c r="F106" s="157"/>
      <c r="G106" s="157"/>
      <c r="H106" s="157"/>
      <c r="I106" s="157"/>
      <c r="J106" s="157"/>
      <c r="K106" s="157"/>
      <c r="L106" s="157"/>
      <c r="M106" s="6"/>
      <c r="N106" s="6"/>
      <c r="O106" s="6"/>
      <c r="P106" s="21">
        <v>0.1</v>
      </c>
      <c r="Q106" s="6"/>
      <c r="R106" s="7" t="s">
        <v>30</v>
      </c>
      <c r="S106" s="6"/>
      <c r="T106" s="21">
        <v>0.1</v>
      </c>
      <c r="U106" s="6"/>
      <c r="V106" s="6"/>
    </row>
    <row r="107" spans="1:238" x14ac:dyDescent="0.25">
      <c r="B107" s="157"/>
      <c r="C107" s="157"/>
      <c r="D107" s="157"/>
      <c r="E107" s="157"/>
      <c r="F107" s="157"/>
      <c r="G107" s="157"/>
      <c r="H107" s="157"/>
      <c r="I107" s="157"/>
      <c r="J107" s="157"/>
      <c r="K107" s="157"/>
      <c r="M107" s="9"/>
      <c r="N107" s="6"/>
      <c r="O107" s="6"/>
      <c r="P107" s="22"/>
      <c r="Q107" s="3"/>
      <c r="R107" s="2" t="s">
        <v>32</v>
      </c>
      <c r="S107" s="3"/>
      <c r="T107" s="22"/>
      <c r="U107" s="6"/>
      <c r="V107" s="6"/>
    </row>
    <row r="108" spans="1:238" x14ac:dyDescent="0.25">
      <c r="B108" s="157"/>
      <c r="C108" s="157"/>
      <c r="D108" s="157"/>
      <c r="E108" s="157"/>
      <c r="F108" s="157"/>
      <c r="G108" s="157"/>
      <c r="H108" s="157"/>
      <c r="I108" s="157"/>
      <c r="J108" s="157"/>
      <c r="K108" s="157"/>
      <c r="M108" s="9"/>
      <c r="N108" s="23" t="s">
        <v>51</v>
      </c>
      <c r="O108" s="6"/>
      <c r="P108" s="83">
        <f>R108*(1-P106)</f>
        <v>1350</v>
      </c>
      <c r="Q108" s="24"/>
      <c r="R108" s="25">
        <f>P16</f>
        <v>1500</v>
      </c>
      <c r="S108" s="24"/>
      <c r="T108" s="83">
        <f>R108*(1+T106)</f>
        <v>1650.0000000000002</v>
      </c>
      <c r="U108" s="6"/>
      <c r="V108" s="6"/>
    </row>
    <row r="109" spans="1:238" ht="4.5" customHeight="1" x14ac:dyDescent="0.25">
      <c r="B109" s="157"/>
      <c r="C109" s="157"/>
      <c r="D109" s="157"/>
      <c r="E109" s="157"/>
      <c r="F109" s="157"/>
      <c r="G109" s="157"/>
      <c r="H109" s="157"/>
      <c r="I109" s="157"/>
      <c r="J109" s="157"/>
      <c r="K109" s="157"/>
      <c r="M109" s="9"/>
      <c r="N109" s="6"/>
      <c r="O109" s="6"/>
      <c r="P109" s="35"/>
      <c r="Q109" s="6"/>
      <c r="R109" s="7"/>
      <c r="S109" s="6"/>
      <c r="T109" s="35"/>
      <c r="U109" s="6"/>
      <c r="V109" s="6"/>
    </row>
    <row r="110" spans="1:238" x14ac:dyDescent="0.25">
      <c r="B110" s="157"/>
      <c r="C110" s="157"/>
      <c r="D110" s="157"/>
      <c r="E110" s="157"/>
      <c r="F110" s="157"/>
      <c r="G110" s="157"/>
      <c r="H110" s="157"/>
      <c r="I110" s="157"/>
      <c r="J110" s="157"/>
      <c r="K110" s="157"/>
      <c r="M110" s="9"/>
      <c r="N110" s="6" t="s">
        <v>52</v>
      </c>
      <c r="O110" s="6"/>
      <c r="P110" s="26">
        <f>(SUM($K$70,$V$70)/P108)</f>
        <v>0.16205371851851852</v>
      </c>
      <c r="Q110" s="6"/>
      <c r="R110" s="26">
        <f>(SUM($K$70,$V$70)/R108)</f>
        <v>0.14584834666666668</v>
      </c>
      <c r="S110" s="6"/>
      <c r="T110" s="26">
        <f>(SUM($K$70,$V$70)/T108)</f>
        <v>0.13258940606060604</v>
      </c>
      <c r="U110" s="6"/>
      <c r="V110" s="6"/>
    </row>
    <row r="111" spans="1:238" ht="4.5" customHeight="1" x14ac:dyDescent="0.25">
      <c r="B111" s="157"/>
      <c r="C111" s="157"/>
      <c r="D111" s="157"/>
      <c r="E111" s="157"/>
      <c r="F111" s="157"/>
      <c r="G111" s="157"/>
      <c r="H111" s="157"/>
      <c r="I111" s="157"/>
      <c r="J111" s="157"/>
      <c r="K111" s="157"/>
      <c r="M111" s="9"/>
      <c r="N111" s="6"/>
      <c r="O111" s="6"/>
      <c r="P111" s="35"/>
      <c r="Q111" s="6"/>
      <c r="R111" s="7"/>
      <c r="S111" s="6"/>
      <c r="T111" s="35"/>
      <c r="U111" s="6"/>
      <c r="V111" s="6"/>
    </row>
    <row r="112" spans="1:238" x14ac:dyDescent="0.25">
      <c r="B112" s="157"/>
      <c r="C112" s="157"/>
      <c r="D112" s="157"/>
      <c r="E112" s="157"/>
      <c r="F112" s="157"/>
      <c r="G112" s="157"/>
      <c r="H112" s="157"/>
      <c r="I112" s="157"/>
      <c r="J112" s="157"/>
      <c r="K112" s="157"/>
      <c r="M112" s="9"/>
      <c r="N112" s="6" t="s">
        <v>53</v>
      </c>
      <c r="O112" s="6"/>
      <c r="P112" s="26">
        <f>SUM($K$86,$V$86)/P108</f>
        <v>8.5050327771990744E-2</v>
      </c>
      <c r="Q112" s="6"/>
      <c r="R112" s="26">
        <f>SUM($K$86,$V$86)/R108</f>
        <v>7.6545294994791666E-2</v>
      </c>
      <c r="S112" s="6"/>
      <c r="T112" s="26">
        <f>SUM($K$86,$V$86)/T108</f>
        <v>6.9586631813446959E-2</v>
      </c>
      <c r="U112" s="6"/>
      <c r="V112" s="6"/>
    </row>
    <row r="113" spans="1:522" ht="4.5" customHeight="1" x14ac:dyDescent="0.25">
      <c r="B113" s="157"/>
      <c r="C113" s="157"/>
      <c r="D113" s="157"/>
      <c r="E113" s="157"/>
      <c r="F113" s="157"/>
      <c r="G113" s="157"/>
      <c r="H113" s="157"/>
      <c r="I113" s="157"/>
      <c r="J113" s="157"/>
      <c r="K113" s="157"/>
      <c r="M113" s="9"/>
      <c r="N113" s="6"/>
      <c r="O113" s="6"/>
      <c r="P113" s="35"/>
      <c r="Q113" s="6"/>
      <c r="R113" s="7"/>
      <c r="S113" s="6"/>
      <c r="T113" s="35"/>
      <c r="U113" s="6"/>
      <c r="V113" s="6"/>
    </row>
    <row r="114" spans="1:522" x14ac:dyDescent="0.25">
      <c r="B114" s="157"/>
      <c r="C114" s="157"/>
      <c r="D114" s="157"/>
      <c r="E114" s="157"/>
      <c r="F114" s="157"/>
      <c r="G114" s="157"/>
      <c r="H114" s="157"/>
      <c r="I114" s="157"/>
      <c r="J114" s="157"/>
      <c r="K114" s="157"/>
      <c r="M114" s="9"/>
      <c r="N114" s="6" t="s">
        <v>62</v>
      </c>
      <c r="O114" s="6"/>
      <c r="P114" s="26">
        <f>SUM($K$88,$V$88)/P108</f>
        <v>0.24710404629050925</v>
      </c>
      <c r="Q114" s="6"/>
      <c r="R114" s="26">
        <f>SUM($K$88,$V$88)/R108</f>
        <v>0.22239364166145834</v>
      </c>
      <c r="S114" s="6"/>
      <c r="T114" s="26">
        <f>SUM($K$88,$V$88)/T108</f>
        <v>0.202176037874053</v>
      </c>
      <c r="U114" s="6"/>
      <c r="V114" s="6"/>
    </row>
    <row r="115" spans="1:522" x14ac:dyDescent="0.25">
      <c r="B115" s="157"/>
      <c r="C115" s="157"/>
      <c r="D115" s="157"/>
      <c r="E115" s="157"/>
      <c r="F115" s="157"/>
      <c r="G115" s="157"/>
      <c r="H115" s="157"/>
      <c r="I115" s="157"/>
      <c r="J115" s="157"/>
      <c r="K115" s="157"/>
      <c r="M115" s="9"/>
      <c r="N115" s="9"/>
      <c r="O115" s="9"/>
      <c r="P115" s="59"/>
      <c r="Q115" s="9"/>
      <c r="R115" s="13"/>
      <c r="S115" s="9"/>
      <c r="T115" s="59"/>
      <c r="U115" s="9"/>
      <c r="V115" s="9"/>
    </row>
    <row r="116" spans="1:522" x14ac:dyDescent="0.25">
      <c r="B116" s="157"/>
      <c r="C116" s="157"/>
      <c r="D116" s="157"/>
      <c r="E116" s="157"/>
      <c r="F116" s="157"/>
      <c r="G116" s="157"/>
      <c r="H116" s="157"/>
      <c r="I116" s="157"/>
      <c r="J116" s="157"/>
      <c r="K116" s="157"/>
      <c r="M116" s="9"/>
      <c r="N116" s="9"/>
      <c r="O116" s="9"/>
      <c r="P116" s="20" t="s">
        <v>29</v>
      </c>
      <c r="Q116" s="6"/>
      <c r="R116" s="7"/>
      <c r="S116" s="6"/>
      <c r="T116" s="20" t="s">
        <v>31</v>
      </c>
      <c r="U116" s="9"/>
      <c r="V116" s="9"/>
    </row>
    <row r="117" spans="1:522" x14ac:dyDescent="0.25">
      <c r="B117" s="157"/>
      <c r="C117" s="157"/>
      <c r="D117" s="157"/>
      <c r="E117" s="157"/>
      <c r="F117" s="157"/>
      <c r="G117" s="157"/>
      <c r="H117" s="157"/>
      <c r="I117" s="157"/>
      <c r="J117" s="157"/>
      <c r="K117" s="157"/>
      <c r="M117" s="9"/>
      <c r="N117" s="6"/>
      <c r="O117" s="6"/>
      <c r="P117" s="21">
        <v>0.1</v>
      </c>
      <c r="Q117" s="6"/>
      <c r="R117" s="7" t="s">
        <v>30</v>
      </c>
      <c r="S117" s="6"/>
      <c r="T117" s="21">
        <v>0.1</v>
      </c>
      <c r="U117" s="6"/>
      <c r="V117" s="6"/>
    </row>
    <row r="118" spans="1:522" x14ac:dyDescent="0.25">
      <c r="B118" s="157"/>
      <c r="C118" s="157"/>
      <c r="D118" s="157"/>
      <c r="E118" s="157"/>
      <c r="F118" s="157"/>
      <c r="G118" s="157"/>
      <c r="H118" s="157"/>
      <c r="I118" s="157"/>
      <c r="J118" s="157"/>
      <c r="K118" s="157"/>
      <c r="M118" s="9"/>
      <c r="N118" s="6"/>
      <c r="O118" s="6"/>
      <c r="P118" s="2"/>
      <c r="Q118" s="3"/>
      <c r="R118" s="4" t="s">
        <v>51</v>
      </c>
      <c r="S118" s="3"/>
      <c r="T118" s="2"/>
      <c r="U118" s="6"/>
      <c r="V118" s="6"/>
    </row>
    <row r="119" spans="1:522" x14ac:dyDescent="0.25">
      <c r="B119" s="157"/>
      <c r="C119" s="157"/>
      <c r="D119" s="157"/>
      <c r="E119" s="157"/>
      <c r="F119" s="157"/>
      <c r="G119" s="157"/>
      <c r="H119" s="157"/>
      <c r="I119" s="157"/>
      <c r="J119" s="157"/>
      <c r="K119" s="157"/>
      <c r="M119" s="9"/>
      <c r="N119" s="23" t="s">
        <v>32</v>
      </c>
      <c r="O119" s="6"/>
      <c r="P119" s="27">
        <f>R119*(1-P117)</f>
        <v>0.18693000000000001</v>
      </c>
      <c r="Q119" s="24"/>
      <c r="R119" s="28">
        <f>T16</f>
        <v>0.2077</v>
      </c>
      <c r="S119" s="24"/>
      <c r="T119" s="27">
        <f>R119*(1+T117)</f>
        <v>0.22847000000000001</v>
      </c>
      <c r="U119" s="6"/>
      <c r="V119" s="6"/>
    </row>
    <row r="120" spans="1:522" ht="3" customHeight="1" x14ac:dyDescent="0.25">
      <c r="B120" s="157"/>
      <c r="C120" s="157"/>
      <c r="D120" s="157"/>
      <c r="E120" s="157"/>
      <c r="F120" s="157"/>
      <c r="G120" s="157"/>
      <c r="H120" s="157"/>
      <c r="I120" s="157"/>
      <c r="J120" s="157"/>
      <c r="K120" s="157"/>
      <c r="M120" s="9"/>
      <c r="N120" s="6"/>
      <c r="O120" s="6"/>
      <c r="P120" s="35"/>
      <c r="Q120" s="6"/>
      <c r="R120" s="7"/>
      <c r="S120" s="6"/>
      <c r="T120" s="35"/>
      <c r="U120" s="6"/>
      <c r="V120" s="6"/>
    </row>
    <row r="121" spans="1:522" x14ac:dyDescent="0.25">
      <c r="B121" s="157"/>
      <c r="C121" s="157"/>
      <c r="D121" s="157"/>
      <c r="E121" s="157"/>
      <c r="F121" s="157"/>
      <c r="G121" s="157"/>
      <c r="H121" s="157"/>
      <c r="I121" s="157"/>
      <c r="J121" s="157"/>
      <c r="K121" s="157"/>
      <c r="M121" s="9"/>
      <c r="N121" s="6" t="s">
        <v>52</v>
      </c>
      <c r="O121" s="6"/>
      <c r="P121" s="29">
        <f>SUM($K$70,$V$70)/P119</f>
        <v>1170.3446209811159</v>
      </c>
      <c r="Q121" s="6"/>
      <c r="R121" s="29">
        <f>SUM($K$70,$V$70)/R119</f>
        <v>1053.3101588830045</v>
      </c>
      <c r="S121" s="6"/>
      <c r="T121" s="29">
        <f>SUM($K$70,$V$70)/T119</f>
        <v>957.55468989364033</v>
      </c>
      <c r="U121" s="6"/>
      <c r="V121" s="6"/>
    </row>
    <row r="122" spans="1:522" ht="3" customHeight="1" x14ac:dyDescent="0.25">
      <c r="B122" s="157"/>
      <c r="C122" s="157"/>
      <c r="D122" s="157"/>
      <c r="E122" s="157"/>
      <c r="F122" s="157"/>
      <c r="G122" s="157"/>
      <c r="H122" s="157"/>
      <c r="I122" s="157"/>
      <c r="J122" s="157"/>
      <c r="K122" s="157"/>
      <c r="M122" s="9"/>
      <c r="N122" s="6"/>
      <c r="O122" s="6"/>
      <c r="P122" s="35"/>
      <c r="Q122" s="6"/>
      <c r="R122" s="7"/>
      <c r="S122" s="6"/>
      <c r="T122" s="35"/>
      <c r="U122" s="6"/>
      <c r="V122" s="6"/>
    </row>
    <row r="123" spans="1:522" x14ac:dyDescent="0.25">
      <c r="B123" s="157"/>
      <c r="C123" s="157"/>
      <c r="D123" s="157"/>
      <c r="E123" s="157"/>
      <c r="F123" s="157"/>
      <c r="G123" s="157"/>
      <c r="H123" s="157"/>
      <c r="I123" s="157"/>
      <c r="J123" s="157"/>
      <c r="K123" s="157"/>
      <c r="M123" s="9"/>
      <c r="N123" s="6" t="s">
        <v>53</v>
      </c>
      <c r="O123" s="6"/>
      <c r="P123" s="29">
        <f>SUM($K$86,$V$86)/P119</f>
        <v>614.22961799704433</v>
      </c>
      <c r="Q123" s="6"/>
      <c r="R123" s="29">
        <f>SUM($K$86,$V$86)/R119</f>
        <v>552.80665619733986</v>
      </c>
      <c r="S123" s="6"/>
      <c r="T123" s="29">
        <f>SUM($K$86,$V$86)/T119</f>
        <v>502.55150563394534</v>
      </c>
      <c r="U123" s="6"/>
      <c r="V123" s="6"/>
    </row>
    <row r="124" spans="1:522" ht="3" customHeight="1" x14ac:dyDescent="0.25">
      <c r="B124" s="157"/>
      <c r="C124" s="157"/>
      <c r="D124" s="157"/>
      <c r="E124" s="157"/>
      <c r="F124" s="157"/>
      <c r="G124" s="157"/>
      <c r="H124" s="157"/>
      <c r="I124" s="157"/>
      <c r="J124" s="157"/>
      <c r="K124" s="157"/>
      <c r="L124" s="92"/>
      <c r="M124" s="9"/>
      <c r="N124" s="6"/>
      <c r="O124" s="6"/>
      <c r="P124" s="35"/>
      <c r="Q124" s="6"/>
      <c r="R124" s="7"/>
      <c r="S124" s="6"/>
      <c r="T124" s="35"/>
      <c r="U124" s="6"/>
      <c r="V124" s="6"/>
    </row>
    <row r="125" spans="1:522" ht="13.8" x14ac:dyDescent="0.25">
      <c r="B125" s="157"/>
      <c r="C125" s="157"/>
      <c r="D125" s="157"/>
      <c r="E125" s="157"/>
      <c r="F125" s="157"/>
      <c r="G125" s="157"/>
      <c r="H125" s="157"/>
      <c r="I125" s="157"/>
      <c r="J125" s="157"/>
      <c r="K125" s="157"/>
      <c r="L125" s="183"/>
      <c r="M125" s="9"/>
      <c r="N125" s="6" t="s">
        <v>62</v>
      </c>
      <c r="O125" s="6"/>
      <c r="P125" s="29">
        <f>SUM($K$88,$V$88)/P119</f>
        <v>1784.5742389781601</v>
      </c>
      <c r="Q125" s="6"/>
      <c r="R125" s="29">
        <f>SUM($K$88,$V$88)/R119</f>
        <v>1606.1168150803442</v>
      </c>
      <c r="S125" s="6"/>
      <c r="T125" s="29">
        <f>SUM($K$88,$V$88)/T119</f>
        <v>1460.1061955275857</v>
      </c>
      <c r="U125" s="6"/>
      <c r="V125" s="6"/>
    </row>
    <row r="126" spans="1:522" s="31" customFormat="1" ht="13.8" x14ac:dyDescent="0.25">
      <c r="A126" s="157"/>
      <c r="B126" s="157"/>
      <c r="C126" s="157"/>
      <c r="D126" s="157"/>
      <c r="E126" s="157"/>
      <c r="F126" s="157"/>
      <c r="G126" s="157"/>
      <c r="H126" s="157"/>
      <c r="I126" s="157"/>
      <c r="J126" s="157"/>
      <c r="K126" s="157"/>
      <c r="L126" s="183"/>
      <c r="M126" s="3"/>
      <c r="N126" s="3"/>
      <c r="O126" s="3"/>
      <c r="P126" s="2"/>
      <c r="Q126" s="3"/>
      <c r="R126" s="4"/>
      <c r="S126" s="3"/>
      <c r="T126" s="2"/>
      <c r="U126" s="3"/>
      <c r="V126" s="3"/>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7"/>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c r="CE126" s="157"/>
      <c r="CF126" s="157"/>
      <c r="CG126" s="157"/>
      <c r="CH126" s="157"/>
      <c r="CI126" s="157"/>
      <c r="CJ126" s="157"/>
      <c r="CK126" s="157"/>
      <c r="CL126" s="157"/>
      <c r="CM126" s="157"/>
      <c r="CN126" s="157"/>
      <c r="CO126" s="157"/>
      <c r="CP126" s="157"/>
      <c r="CQ126" s="157"/>
      <c r="CR126" s="157"/>
      <c r="CS126" s="157"/>
      <c r="CT126" s="157"/>
      <c r="CU126" s="157"/>
      <c r="CV126" s="157"/>
      <c r="CW126" s="157"/>
      <c r="CX126" s="157"/>
      <c r="CY126" s="157"/>
      <c r="CZ126" s="157"/>
      <c r="DA126" s="157"/>
      <c r="DB126" s="157"/>
      <c r="DC126" s="157"/>
      <c r="DD126" s="157"/>
      <c r="DE126" s="157"/>
      <c r="DF126" s="157"/>
      <c r="DG126" s="157"/>
      <c r="DH126" s="157"/>
      <c r="DI126" s="157"/>
      <c r="DJ126" s="157"/>
      <c r="DK126" s="157"/>
      <c r="DL126" s="157"/>
      <c r="DM126" s="157"/>
      <c r="DN126" s="157"/>
      <c r="DO126" s="157"/>
      <c r="DP126" s="157"/>
      <c r="DQ126" s="157"/>
      <c r="DR126" s="157"/>
      <c r="DS126" s="157"/>
      <c r="DT126" s="157"/>
      <c r="DU126" s="157"/>
      <c r="DV126" s="157"/>
      <c r="DW126" s="157"/>
      <c r="DX126" s="157"/>
      <c r="DY126" s="157"/>
      <c r="DZ126" s="157"/>
      <c r="EA126" s="157"/>
      <c r="EB126" s="157"/>
      <c r="EC126" s="157"/>
      <c r="ED126" s="157"/>
      <c r="EE126" s="157"/>
      <c r="EF126" s="157"/>
      <c r="EG126" s="157"/>
      <c r="EH126" s="157"/>
      <c r="EI126" s="157"/>
      <c r="EJ126" s="157"/>
      <c r="EK126" s="157"/>
      <c r="EL126" s="157"/>
      <c r="EM126" s="157"/>
      <c r="EN126" s="157"/>
      <c r="EO126" s="157"/>
      <c r="EP126" s="157"/>
      <c r="EQ126" s="157"/>
      <c r="ER126" s="157"/>
      <c r="ES126" s="157"/>
      <c r="ET126" s="157"/>
      <c r="EU126" s="157"/>
      <c r="EV126" s="157"/>
      <c r="EW126" s="157"/>
      <c r="EX126" s="157"/>
      <c r="EY126" s="157"/>
      <c r="EZ126" s="157"/>
      <c r="FA126" s="157"/>
      <c r="FB126" s="157"/>
      <c r="FC126" s="157"/>
      <c r="FD126" s="157"/>
      <c r="FE126" s="157"/>
      <c r="FF126" s="157"/>
      <c r="FG126" s="157"/>
      <c r="FH126" s="157"/>
      <c r="FI126" s="157"/>
      <c r="FJ126" s="157"/>
      <c r="FK126" s="157"/>
      <c r="FL126" s="157"/>
      <c r="FM126" s="157"/>
      <c r="FN126" s="157"/>
      <c r="FO126" s="157"/>
      <c r="FP126" s="157"/>
      <c r="FQ126" s="157"/>
      <c r="FR126" s="157"/>
      <c r="FS126" s="157"/>
      <c r="FT126" s="157"/>
      <c r="FU126" s="157"/>
      <c r="FV126" s="157"/>
      <c r="FW126" s="157"/>
      <c r="FX126" s="157"/>
      <c r="FY126" s="157"/>
      <c r="FZ126" s="157"/>
      <c r="GA126" s="157"/>
      <c r="GB126" s="157"/>
      <c r="GC126" s="157"/>
      <c r="GD126" s="157"/>
      <c r="GE126" s="157"/>
      <c r="GF126" s="157"/>
      <c r="GG126" s="157"/>
      <c r="GH126" s="157"/>
      <c r="GI126" s="157"/>
      <c r="GJ126" s="157"/>
      <c r="GK126" s="157"/>
      <c r="GL126" s="157"/>
      <c r="GM126" s="157"/>
      <c r="GN126" s="157"/>
      <c r="GO126" s="157"/>
      <c r="GP126" s="157"/>
      <c r="GQ126" s="157"/>
      <c r="GR126" s="157"/>
      <c r="GS126" s="157"/>
      <c r="GT126" s="157"/>
      <c r="GU126" s="157"/>
      <c r="GV126" s="157"/>
      <c r="GW126" s="157"/>
      <c r="GX126" s="157"/>
      <c r="GY126" s="157"/>
      <c r="GZ126" s="157"/>
      <c r="HA126" s="157"/>
      <c r="HB126" s="157"/>
      <c r="HC126" s="157"/>
      <c r="HD126" s="157"/>
      <c r="HE126" s="157"/>
      <c r="HF126" s="157"/>
      <c r="HG126" s="157"/>
      <c r="HH126" s="157"/>
      <c r="HI126" s="157"/>
      <c r="HJ126" s="157"/>
      <c r="HK126" s="157"/>
      <c r="HL126" s="157"/>
      <c r="HM126" s="157"/>
      <c r="HN126" s="157"/>
      <c r="HO126" s="157"/>
      <c r="HP126" s="157"/>
      <c r="HQ126" s="157"/>
      <c r="HR126" s="157"/>
      <c r="HS126" s="157"/>
      <c r="HT126" s="157"/>
      <c r="HU126" s="157"/>
      <c r="HV126" s="157"/>
      <c r="HW126" s="157"/>
      <c r="HX126" s="157"/>
      <c r="HY126" s="157"/>
      <c r="HZ126" s="157"/>
      <c r="IA126" s="157"/>
      <c r="IB126" s="157"/>
      <c r="IC126" s="157"/>
      <c r="ID126" s="157"/>
      <c r="IE126" s="157"/>
      <c r="IF126" s="157"/>
      <c r="IG126" s="157"/>
      <c r="IH126" s="157"/>
      <c r="II126" s="157"/>
      <c r="IJ126" s="157"/>
      <c r="IK126" s="157"/>
      <c r="IL126" s="157"/>
      <c r="IM126" s="157"/>
      <c r="IN126" s="157"/>
      <c r="IO126" s="157"/>
      <c r="IP126" s="157"/>
      <c r="IQ126" s="157"/>
      <c r="IR126" s="157"/>
      <c r="IS126" s="157"/>
      <c r="IT126" s="157"/>
      <c r="IU126" s="157"/>
      <c r="IV126" s="157"/>
      <c r="IW126" s="157"/>
      <c r="IX126" s="157"/>
      <c r="IY126" s="157"/>
      <c r="IZ126" s="157"/>
      <c r="JA126" s="157"/>
      <c r="JB126" s="157"/>
      <c r="JC126" s="157"/>
      <c r="JD126" s="157"/>
      <c r="JE126" s="157"/>
      <c r="JF126" s="157"/>
      <c r="JG126" s="157"/>
      <c r="JH126" s="157"/>
      <c r="JI126" s="157"/>
      <c r="JJ126" s="157"/>
      <c r="JK126" s="157"/>
      <c r="JL126" s="157"/>
      <c r="JM126" s="157"/>
      <c r="JN126" s="157"/>
      <c r="JO126" s="157"/>
      <c r="JP126" s="157"/>
      <c r="JQ126" s="157"/>
      <c r="JR126" s="157"/>
      <c r="JS126" s="157"/>
      <c r="JT126" s="157"/>
      <c r="JU126" s="157"/>
      <c r="JV126" s="157"/>
      <c r="JW126" s="157"/>
      <c r="JX126" s="157"/>
      <c r="JY126" s="157"/>
      <c r="JZ126" s="157"/>
      <c r="KA126" s="157"/>
      <c r="KB126" s="157"/>
      <c r="KC126" s="157"/>
      <c r="KD126" s="157"/>
      <c r="KE126" s="157"/>
      <c r="KF126" s="157"/>
      <c r="KG126" s="157"/>
      <c r="KH126" s="157"/>
      <c r="KI126" s="157"/>
      <c r="KJ126" s="157"/>
      <c r="KK126" s="157"/>
      <c r="KL126" s="157"/>
      <c r="KM126" s="157"/>
      <c r="KN126" s="157"/>
      <c r="KO126" s="157"/>
      <c r="KP126" s="157"/>
      <c r="KQ126" s="157"/>
      <c r="KR126" s="157"/>
      <c r="KS126" s="157"/>
      <c r="KT126" s="157"/>
      <c r="KU126" s="157"/>
      <c r="KV126" s="157"/>
      <c r="KW126" s="157"/>
      <c r="KX126" s="157"/>
      <c r="KY126" s="157"/>
      <c r="KZ126" s="157"/>
      <c r="LA126" s="157"/>
      <c r="LB126" s="157"/>
      <c r="LC126" s="157"/>
      <c r="LD126" s="157"/>
      <c r="LE126" s="157"/>
      <c r="LF126" s="157"/>
      <c r="LG126" s="157"/>
      <c r="LH126" s="157"/>
      <c r="LI126" s="157"/>
      <c r="LJ126" s="157"/>
      <c r="LK126" s="157"/>
      <c r="LL126" s="157"/>
      <c r="LM126" s="157"/>
      <c r="LN126" s="157"/>
      <c r="LO126" s="157"/>
      <c r="LP126" s="157"/>
      <c r="LQ126" s="157"/>
      <c r="LR126" s="157"/>
      <c r="LS126" s="157"/>
      <c r="LT126" s="157"/>
      <c r="LU126" s="157"/>
      <c r="LV126" s="157"/>
      <c r="LW126" s="157"/>
      <c r="LX126" s="157"/>
      <c r="LY126" s="157"/>
      <c r="LZ126" s="157"/>
      <c r="MA126" s="157"/>
      <c r="MB126" s="157"/>
      <c r="MC126" s="157"/>
      <c r="MD126" s="157"/>
      <c r="ME126" s="157"/>
      <c r="MF126" s="157"/>
      <c r="MG126" s="157"/>
      <c r="MH126" s="157"/>
      <c r="MI126" s="157"/>
      <c r="MJ126" s="157"/>
      <c r="MK126" s="157"/>
      <c r="ML126" s="157"/>
      <c r="MM126" s="157"/>
      <c r="MN126" s="157"/>
      <c r="MO126" s="157"/>
      <c r="MP126" s="157"/>
      <c r="MQ126" s="157"/>
      <c r="MR126" s="157"/>
      <c r="MS126" s="157"/>
      <c r="MT126" s="157"/>
      <c r="MU126" s="157"/>
      <c r="MV126" s="157"/>
      <c r="MW126" s="157"/>
      <c r="MX126" s="157"/>
      <c r="MY126" s="157"/>
      <c r="MZ126" s="157"/>
      <c r="NA126" s="157"/>
      <c r="NB126" s="157"/>
      <c r="NC126" s="157"/>
      <c r="ND126" s="157"/>
      <c r="NE126" s="157"/>
      <c r="NF126" s="157"/>
      <c r="NG126" s="157"/>
      <c r="NH126" s="157"/>
      <c r="NI126" s="157"/>
      <c r="NJ126" s="157"/>
      <c r="NK126" s="157"/>
      <c r="NL126" s="157"/>
      <c r="NM126" s="157"/>
      <c r="NN126" s="157"/>
      <c r="NO126" s="157"/>
      <c r="NP126" s="157"/>
      <c r="NQ126" s="157"/>
      <c r="NR126" s="157"/>
      <c r="NS126" s="157"/>
      <c r="NT126" s="157"/>
      <c r="NU126" s="157"/>
      <c r="NV126" s="157"/>
      <c r="NW126" s="157"/>
      <c r="NX126" s="157"/>
      <c r="NY126" s="157"/>
      <c r="NZ126" s="157"/>
      <c r="OA126" s="157"/>
      <c r="OB126" s="157"/>
      <c r="OC126" s="157"/>
      <c r="OD126" s="157"/>
      <c r="OE126" s="157"/>
      <c r="OF126" s="157"/>
      <c r="OG126" s="157"/>
      <c r="OH126" s="157"/>
      <c r="OI126" s="157"/>
      <c r="OJ126" s="157"/>
      <c r="OK126" s="157"/>
      <c r="OL126" s="157"/>
      <c r="OM126" s="157"/>
      <c r="ON126" s="157"/>
      <c r="OO126" s="157"/>
      <c r="OP126" s="157"/>
      <c r="OQ126" s="157"/>
      <c r="OR126" s="157"/>
      <c r="OS126" s="157"/>
      <c r="OT126" s="157"/>
      <c r="OU126" s="157"/>
      <c r="OV126" s="157"/>
      <c r="OW126" s="157"/>
      <c r="OX126" s="157"/>
      <c r="OY126" s="157"/>
      <c r="OZ126" s="157"/>
      <c r="PA126" s="157"/>
      <c r="PB126" s="157"/>
      <c r="PC126" s="157"/>
      <c r="PD126" s="157"/>
      <c r="PE126" s="157"/>
      <c r="PF126" s="157"/>
      <c r="PG126" s="157"/>
      <c r="PH126" s="157"/>
      <c r="PI126" s="157"/>
      <c r="PJ126" s="157"/>
      <c r="PK126" s="157"/>
      <c r="PL126" s="157"/>
      <c r="PM126" s="157"/>
      <c r="PN126" s="157"/>
      <c r="PO126" s="157"/>
      <c r="PP126" s="157"/>
      <c r="PQ126" s="157"/>
      <c r="PR126" s="157"/>
      <c r="PS126" s="157"/>
      <c r="PT126" s="157"/>
      <c r="PU126" s="157"/>
      <c r="PV126" s="157"/>
      <c r="PW126" s="157"/>
      <c r="PX126" s="157"/>
      <c r="PY126" s="157"/>
      <c r="PZ126" s="157"/>
      <c r="QA126" s="157"/>
      <c r="QB126" s="157"/>
      <c r="QC126" s="157"/>
      <c r="QD126" s="157"/>
      <c r="QE126" s="157"/>
      <c r="QF126" s="157"/>
      <c r="QG126" s="157"/>
      <c r="QH126" s="157"/>
      <c r="QI126" s="157"/>
      <c r="QJ126" s="157"/>
      <c r="QK126" s="157"/>
      <c r="QL126" s="157"/>
      <c r="QM126" s="157"/>
      <c r="QN126" s="157"/>
      <c r="QO126" s="157"/>
      <c r="QP126" s="157"/>
      <c r="QQ126" s="157"/>
      <c r="QR126" s="157"/>
      <c r="QS126" s="157"/>
      <c r="QT126" s="157"/>
      <c r="QU126" s="157"/>
      <c r="QV126" s="157"/>
      <c r="QW126" s="157"/>
      <c r="QX126" s="157"/>
      <c r="QY126" s="157"/>
      <c r="QZ126" s="157"/>
      <c r="RA126" s="157"/>
      <c r="RB126" s="157"/>
      <c r="RC126" s="157"/>
      <c r="RD126" s="157"/>
      <c r="RE126" s="157"/>
      <c r="RF126" s="157"/>
      <c r="RG126" s="157"/>
      <c r="RH126" s="157"/>
      <c r="RI126" s="157"/>
      <c r="RJ126" s="157"/>
      <c r="RK126" s="157"/>
      <c r="RL126" s="157"/>
      <c r="RM126" s="157"/>
      <c r="RN126" s="157"/>
      <c r="RO126" s="157"/>
      <c r="RP126" s="157"/>
      <c r="RQ126" s="157"/>
      <c r="RR126" s="157"/>
      <c r="RS126" s="157"/>
      <c r="RT126" s="157"/>
      <c r="RU126" s="157"/>
      <c r="RV126" s="157"/>
      <c r="RW126" s="157"/>
      <c r="RX126" s="157"/>
      <c r="RY126" s="157"/>
      <c r="RZ126" s="157"/>
      <c r="SA126" s="157"/>
      <c r="SB126" s="157"/>
      <c r="SC126" s="157"/>
      <c r="SD126" s="157"/>
      <c r="SE126" s="157"/>
      <c r="SF126" s="157"/>
      <c r="SG126" s="157"/>
      <c r="SH126" s="157"/>
      <c r="SI126" s="157"/>
      <c r="SJ126" s="157"/>
      <c r="SK126" s="157"/>
      <c r="SL126" s="157"/>
      <c r="SM126" s="157"/>
      <c r="SN126" s="157"/>
      <c r="SO126" s="157"/>
      <c r="SP126" s="157"/>
      <c r="SQ126" s="157"/>
      <c r="SR126" s="157"/>
      <c r="SS126" s="157"/>
      <c r="ST126" s="157"/>
      <c r="SU126" s="157"/>
      <c r="SV126" s="157"/>
      <c r="SW126" s="157"/>
      <c r="SX126" s="157"/>
      <c r="SY126" s="157"/>
      <c r="SZ126" s="157"/>
      <c r="TA126" s="157"/>
      <c r="TB126" s="157"/>
    </row>
    <row r="127" spans="1:522" s="70" customFormat="1" ht="15" x14ac:dyDescent="0.25">
      <c r="A127" s="91"/>
      <c r="B127" s="157"/>
      <c r="C127" s="157"/>
      <c r="D127" s="157"/>
      <c r="E127" s="157"/>
      <c r="F127" s="157"/>
      <c r="G127" s="157"/>
      <c r="H127" s="157"/>
      <c r="I127" s="157"/>
      <c r="J127" s="157"/>
      <c r="K127" s="157"/>
      <c r="L127" s="183"/>
      <c r="M127" s="31"/>
      <c r="N127" s="31"/>
      <c r="O127" s="31"/>
      <c r="P127" s="47"/>
      <c r="Q127" s="31"/>
      <c r="R127" s="32"/>
      <c r="S127" s="31"/>
      <c r="T127" s="47"/>
      <c r="U127" s="31"/>
      <c r="V127" s="31"/>
      <c r="W127" s="109"/>
      <c r="X127" s="92"/>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c r="JX127" s="91"/>
      <c r="JY127" s="91"/>
      <c r="JZ127" s="91"/>
      <c r="KA127" s="91"/>
      <c r="KB127" s="91"/>
      <c r="KC127" s="91"/>
      <c r="KD127" s="91"/>
      <c r="KE127" s="91"/>
      <c r="KF127" s="91"/>
      <c r="KG127" s="91"/>
      <c r="KH127" s="91"/>
      <c r="KI127" s="91"/>
      <c r="KJ127" s="91"/>
      <c r="KK127" s="91"/>
      <c r="KL127" s="91"/>
      <c r="KM127" s="91"/>
      <c r="KN127" s="91"/>
      <c r="KO127" s="91"/>
      <c r="KP127" s="91"/>
      <c r="KQ127" s="91"/>
      <c r="KR127" s="91"/>
      <c r="KS127" s="91"/>
      <c r="KT127" s="91"/>
      <c r="KU127" s="91"/>
      <c r="KV127" s="91"/>
      <c r="KW127" s="91"/>
      <c r="KX127" s="91"/>
      <c r="KY127" s="91"/>
      <c r="KZ127" s="91"/>
      <c r="LA127" s="91"/>
      <c r="LB127" s="91"/>
      <c r="LC127" s="91"/>
      <c r="LD127" s="91"/>
      <c r="LE127" s="91"/>
      <c r="LF127" s="91"/>
      <c r="LG127" s="91"/>
      <c r="LH127" s="91"/>
      <c r="LI127" s="91"/>
      <c r="LJ127" s="91"/>
      <c r="LK127" s="91"/>
      <c r="LL127" s="91"/>
      <c r="LM127" s="91"/>
      <c r="LN127" s="91"/>
      <c r="LO127" s="91"/>
      <c r="LP127" s="91"/>
      <c r="LQ127" s="91"/>
      <c r="LR127" s="91"/>
      <c r="LS127" s="91"/>
      <c r="LT127" s="91"/>
      <c r="LU127" s="91"/>
      <c r="LV127" s="91"/>
      <c r="LW127" s="91"/>
      <c r="LX127" s="91"/>
      <c r="LY127" s="91"/>
      <c r="LZ127" s="91"/>
      <c r="MA127" s="91"/>
      <c r="MB127" s="91"/>
      <c r="MC127" s="91"/>
      <c r="MD127" s="91"/>
      <c r="ME127" s="91"/>
      <c r="MF127" s="91"/>
      <c r="MG127" s="91"/>
      <c r="MH127" s="91"/>
      <c r="MI127" s="91"/>
      <c r="MJ127" s="91"/>
      <c r="MK127" s="91"/>
      <c r="ML127" s="91"/>
      <c r="MM127" s="91"/>
      <c r="MN127" s="91"/>
      <c r="MO127" s="91"/>
      <c r="MP127" s="91"/>
      <c r="MQ127" s="91"/>
      <c r="MR127" s="91"/>
      <c r="MS127" s="91"/>
      <c r="MT127" s="91"/>
      <c r="MU127" s="91"/>
      <c r="MV127" s="91"/>
      <c r="MW127" s="91"/>
      <c r="MX127" s="91"/>
      <c r="MY127" s="91"/>
      <c r="MZ127" s="91"/>
      <c r="NA127" s="91"/>
      <c r="NB127" s="91"/>
      <c r="NC127" s="91"/>
      <c r="ND127" s="91"/>
      <c r="NE127" s="91"/>
      <c r="NF127" s="91"/>
      <c r="NG127" s="91"/>
      <c r="NH127" s="91"/>
      <c r="NI127" s="91"/>
      <c r="NJ127" s="91"/>
      <c r="NK127" s="91"/>
      <c r="NL127" s="91"/>
      <c r="NM127" s="91"/>
      <c r="NN127" s="91"/>
      <c r="NO127" s="91"/>
      <c r="NP127" s="91"/>
      <c r="NQ127" s="91"/>
      <c r="NR127" s="91"/>
      <c r="NS127" s="91"/>
      <c r="NT127" s="91"/>
      <c r="NU127" s="91"/>
      <c r="NV127" s="91"/>
      <c r="NW127" s="91"/>
      <c r="NX127" s="91"/>
      <c r="NY127" s="91"/>
      <c r="NZ127" s="91"/>
      <c r="OA127" s="91"/>
      <c r="OB127" s="91"/>
      <c r="OC127" s="91"/>
      <c r="OD127" s="91"/>
      <c r="OE127" s="91"/>
      <c r="OF127" s="91"/>
      <c r="OG127" s="91"/>
      <c r="OH127" s="91"/>
      <c r="OI127" s="91"/>
      <c r="OJ127" s="91"/>
      <c r="OK127" s="91"/>
      <c r="OL127" s="91"/>
      <c r="OM127" s="91"/>
      <c r="ON127" s="91"/>
      <c r="OO127" s="91"/>
      <c r="OP127" s="91"/>
      <c r="OQ127" s="91"/>
      <c r="OR127" s="91"/>
      <c r="OS127" s="91"/>
      <c r="OT127" s="91"/>
      <c r="OU127" s="91"/>
      <c r="OV127" s="91"/>
      <c r="OW127" s="91"/>
      <c r="OX127" s="91"/>
      <c r="OY127" s="91"/>
      <c r="OZ127" s="91"/>
      <c r="PA127" s="91"/>
      <c r="PB127" s="91"/>
      <c r="PC127" s="91"/>
      <c r="PD127" s="91"/>
      <c r="PE127" s="91"/>
      <c r="PF127" s="91"/>
      <c r="PG127" s="91"/>
      <c r="PH127" s="91"/>
      <c r="PI127" s="91"/>
      <c r="PJ127" s="91"/>
      <c r="PK127" s="91"/>
      <c r="PL127" s="91"/>
      <c r="PM127" s="91"/>
      <c r="PN127" s="91"/>
      <c r="PO127" s="91"/>
      <c r="PP127" s="91"/>
      <c r="PQ127" s="91"/>
      <c r="PR127" s="91"/>
      <c r="PS127" s="91"/>
      <c r="PT127" s="91"/>
      <c r="PU127" s="91"/>
      <c r="PV127" s="91"/>
      <c r="PW127" s="91"/>
      <c r="PX127" s="91"/>
      <c r="PY127" s="91"/>
      <c r="PZ127" s="91"/>
      <c r="QA127" s="91"/>
      <c r="QB127" s="91"/>
      <c r="QC127" s="91"/>
      <c r="QD127" s="91"/>
      <c r="QE127" s="91"/>
      <c r="QF127" s="91"/>
      <c r="QG127" s="91"/>
      <c r="QH127" s="91"/>
      <c r="QI127" s="91"/>
      <c r="QJ127" s="91"/>
      <c r="QK127" s="91"/>
      <c r="QL127" s="91"/>
      <c r="QM127" s="91"/>
      <c r="QN127" s="91"/>
      <c r="QO127" s="91"/>
      <c r="QP127" s="91"/>
      <c r="QQ127" s="91"/>
      <c r="QR127" s="91"/>
      <c r="QS127" s="91"/>
      <c r="QT127" s="91"/>
      <c r="QU127" s="91"/>
      <c r="QV127" s="91"/>
      <c r="QW127" s="91"/>
      <c r="QX127" s="91"/>
      <c r="QY127" s="91"/>
      <c r="QZ127" s="91"/>
      <c r="RA127" s="91"/>
      <c r="RB127" s="91"/>
      <c r="RC127" s="91"/>
      <c r="RD127" s="91"/>
      <c r="RE127" s="91"/>
      <c r="RF127" s="91"/>
      <c r="RG127" s="91"/>
      <c r="RH127" s="91"/>
      <c r="RI127" s="91"/>
      <c r="RJ127" s="91"/>
      <c r="RK127" s="91"/>
      <c r="RL127" s="91"/>
      <c r="RM127" s="91"/>
      <c r="RN127" s="91"/>
      <c r="RO127" s="91"/>
      <c r="RP127" s="91"/>
      <c r="RQ127" s="91"/>
      <c r="RR127" s="91"/>
      <c r="RS127" s="91"/>
      <c r="RT127" s="91"/>
      <c r="RU127" s="91"/>
      <c r="RV127" s="91"/>
      <c r="RW127" s="91"/>
      <c r="RX127" s="91"/>
      <c r="RY127" s="91"/>
      <c r="RZ127" s="91"/>
      <c r="SA127" s="91"/>
      <c r="SB127" s="91"/>
      <c r="SC127" s="91"/>
      <c r="SD127" s="91"/>
      <c r="SE127" s="91"/>
      <c r="SF127" s="91"/>
      <c r="SG127" s="91"/>
      <c r="SH127" s="91"/>
      <c r="SI127" s="91"/>
      <c r="SJ127" s="91"/>
      <c r="SK127" s="91"/>
      <c r="SL127" s="91"/>
      <c r="SM127" s="91"/>
      <c r="SN127" s="91"/>
      <c r="SO127" s="91"/>
      <c r="SP127" s="91"/>
      <c r="SQ127" s="91"/>
      <c r="SR127" s="91"/>
      <c r="SS127" s="91"/>
      <c r="ST127" s="91"/>
      <c r="SU127" s="91"/>
      <c r="SV127" s="91"/>
      <c r="SW127" s="91"/>
      <c r="SX127" s="91"/>
      <c r="SY127" s="91"/>
      <c r="SZ127" s="91"/>
      <c r="TA127" s="91"/>
      <c r="TB127" s="91"/>
    </row>
    <row r="128" spans="1:522" s="110" customFormat="1" ht="15.6" x14ac:dyDescent="0.3">
      <c r="B128" s="157"/>
      <c r="C128" s="157"/>
      <c r="D128" s="157"/>
      <c r="E128" s="157"/>
      <c r="F128" s="157"/>
      <c r="G128" s="157"/>
      <c r="H128" s="157"/>
      <c r="I128" s="157"/>
      <c r="J128" s="157"/>
      <c r="K128" s="157"/>
      <c r="L128" s="183"/>
      <c r="M128" s="107"/>
      <c r="N128" s="92"/>
      <c r="O128" s="92"/>
      <c r="P128" s="92"/>
      <c r="Q128" s="107"/>
      <c r="R128" s="108"/>
      <c r="S128" s="109"/>
      <c r="T128" s="108"/>
      <c r="U128" s="109"/>
      <c r="V128" s="109"/>
    </row>
    <row r="129" spans="1:522" s="110" customFormat="1" ht="13.8" x14ac:dyDescent="0.25">
      <c r="B129" s="157"/>
      <c r="C129" s="157"/>
      <c r="D129" s="157"/>
      <c r="E129" s="157"/>
      <c r="F129" s="157"/>
      <c r="G129" s="157"/>
      <c r="H129" s="157"/>
      <c r="I129" s="157"/>
      <c r="J129" s="157"/>
      <c r="K129" s="157"/>
      <c r="L129" s="183"/>
      <c r="M129" s="199"/>
      <c r="P129" s="219"/>
      <c r="Q129" s="199"/>
      <c r="R129" s="199"/>
      <c r="S129" s="220"/>
      <c r="T129" s="220"/>
    </row>
    <row r="130" spans="1:522" s="110" customFormat="1" ht="13.8" x14ac:dyDescent="0.25">
      <c r="B130" s="157"/>
      <c r="C130" s="157"/>
      <c r="D130" s="157"/>
      <c r="E130" s="157"/>
      <c r="F130" s="157"/>
      <c r="G130" s="157"/>
      <c r="H130" s="157"/>
      <c r="I130" s="157"/>
      <c r="J130" s="157"/>
      <c r="K130" s="157"/>
      <c r="L130" s="183"/>
      <c r="M130" s="199"/>
      <c r="P130" s="219"/>
      <c r="Q130" s="199"/>
      <c r="R130" s="199"/>
      <c r="S130" s="220"/>
      <c r="T130" s="220"/>
    </row>
    <row r="131" spans="1:522" s="110" customFormat="1" ht="13.8" x14ac:dyDescent="0.25">
      <c r="B131" s="157"/>
      <c r="C131" s="157"/>
      <c r="D131" s="157"/>
      <c r="E131" s="157"/>
      <c r="F131" s="157"/>
      <c r="G131" s="157"/>
      <c r="H131" s="157"/>
      <c r="I131" s="157"/>
      <c r="J131" s="157"/>
      <c r="K131" s="157"/>
      <c r="L131" s="183"/>
      <c r="M131" s="199"/>
      <c r="Q131" s="199"/>
      <c r="R131" s="221"/>
      <c r="S131" s="222"/>
      <c r="T131" s="220"/>
    </row>
    <row r="132" spans="1:522" s="110" customFormat="1" ht="13.8" x14ac:dyDescent="0.25">
      <c r="B132" s="157"/>
      <c r="C132" s="157"/>
      <c r="D132" s="157"/>
      <c r="E132" s="157"/>
      <c r="F132" s="157"/>
      <c r="G132" s="157"/>
      <c r="H132" s="157"/>
      <c r="I132" s="157"/>
      <c r="J132" s="157"/>
      <c r="K132" s="157"/>
      <c r="L132" s="183"/>
      <c r="M132" s="199"/>
      <c r="P132" s="219"/>
      <c r="Q132" s="199"/>
      <c r="R132" s="199"/>
      <c r="S132" s="220"/>
      <c r="T132" s="220"/>
    </row>
    <row r="133" spans="1:522" s="110" customFormat="1" ht="15" x14ac:dyDescent="0.25">
      <c r="B133" s="91"/>
      <c r="C133" s="91"/>
      <c r="D133" s="91"/>
      <c r="E133" s="91"/>
      <c r="F133" s="91"/>
      <c r="G133" s="91"/>
      <c r="H133" s="91"/>
      <c r="I133" s="91"/>
      <c r="J133" s="91"/>
      <c r="K133" s="91"/>
      <c r="L133" s="183"/>
      <c r="M133" s="199"/>
      <c r="P133" s="219"/>
      <c r="Q133" s="199"/>
      <c r="R133" s="199"/>
      <c r="S133" s="220"/>
      <c r="T133" s="220"/>
    </row>
    <row r="134" spans="1:522" s="110" customFormat="1" ht="13.8" x14ac:dyDescent="0.25">
      <c r="L134" s="183"/>
      <c r="M134" s="199"/>
      <c r="P134" s="219"/>
      <c r="Q134" s="199"/>
      <c r="R134" s="199"/>
      <c r="S134" s="220"/>
      <c r="T134" s="220"/>
    </row>
    <row r="135" spans="1:522" s="110" customFormat="1" ht="13.8" x14ac:dyDescent="0.25">
      <c r="L135" s="183"/>
      <c r="M135" s="199"/>
      <c r="P135" s="219"/>
      <c r="Q135" s="199"/>
      <c r="R135" s="199"/>
      <c r="S135" s="220"/>
      <c r="T135" s="220"/>
    </row>
    <row r="136" spans="1:522" s="110" customFormat="1" ht="13.8" x14ac:dyDescent="0.25">
      <c r="L136" s="124"/>
      <c r="M136" s="199"/>
      <c r="P136" s="219"/>
      <c r="Q136" s="199"/>
      <c r="R136" s="199"/>
      <c r="S136" s="220"/>
      <c r="T136" s="220"/>
    </row>
    <row r="137" spans="1:522" s="110" customFormat="1" ht="13.8" x14ac:dyDescent="0.25">
      <c r="L137" s="124"/>
      <c r="M137" s="199"/>
      <c r="P137" s="219"/>
      <c r="Q137" s="199"/>
      <c r="R137" s="199"/>
      <c r="S137" s="220"/>
      <c r="T137" s="220"/>
    </row>
    <row r="138" spans="1:522" s="67" customFormat="1" ht="13.8" x14ac:dyDescent="0.25">
      <c r="A138" s="110"/>
      <c r="B138" s="110"/>
      <c r="C138" s="110"/>
      <c r="D138" s="110"/>
      <c r="E138" s="110"/>
      <c r="F138" s="110"/>
      <c r="G138" s="110"/>
      <c r="H138" s="110"/>
      <c r="I138" s="110"/>
      <c r="J138" s="110"/>
      <c r="K138" s="110"/>
      <c r="L138" s="124"/>
      <c r="M138" s="199"/>
      <c r="N138" s="110"/>
      <c r="O138" s="110"/>
      <c r="P138" s="219"/>
      <c r="Q138" s="199"/>
      <c r="R138" s="199"/>
      <c r="S138" s="220"/>
      <c r="T138" s="22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c r="IU138" s="110"/>
      <c r="IV138" s="110"/>
      <c r="IW138" s="110"/>
      <c r="IX138" s="110"/>
      <c r="IY138" s="110"/>
      <c r="IZ138" s="110"/>
      <c r="JA138" s="110"/>
      <c r="JB138" s="110"/>
      <c r="JC138" s="110"/>
      <c r="JD138" s="110"/>
      <c r="JE138" s="110"/>
      <c r="JF138" s="110"/>
      <c r="JG138" s="110"/>
      <c r="JH138" s="110"/>
      <c r="JI138" s="110"/>
      <c r="JJ138" s="110"/>
      <c r="JK138" s="110"/>
      <c r="JL138" s="110"/>
      <c r="JM138" s="110"/>
      <c r="JN138" s="110"/>
      <c r="JO138" s="110"/>
      <c r="JP138" s="110"/>
      <c r="JQ138" s="110"/>
      <c r="JR138" s="110"/>
      <c r="JS138" s="110"/>
      <c r="JT138" s="110"/>
      <c r="JU138" s="110"/>
      <c r="JV138" s="110"/>
      <c r="JW138" s="110"/>
      <c r="JX138" s="110"/>
      <c r="JY138" s="110"/>
      <c r="JZ138" s="110"/>
      <c r="KA138" s="110"/>
      <c r="KB138" s="110"/>
      <c r="KC138" s="110"/>
      <c r="KD138" s="110"/>
      <c r="KE138" s="110"/>
      <c r="KF138" s="110"/>
      <c r="KG138" s="110"/>
      <c r="KH138" s="110"/>
      <c r="KI138" s="110"/>
      <c r="KJ138" s="110"/>
      <c r="KK138" s="110"/>
      <c r="KL138" s="110"/>
      <c r="KM138" s="110"/>
      <c r="KN138" s="110"/>
      <c r="KO138" s="110"/>
      <c r="KP138" s="110"/>
      <c r="KQ138" s="110"/>
      <c r="KR138" s="110"/>
      <c r="KS138" s="110"/>
      <c r="KT138" s="110"/>
      <c r="KU138" s="110"/>
      <c r="KV138" s="110"/>
      <c r="KW138" s="110"/>
      <c r="KX138" s="110"/>
      <c r="KY138" s="110"/>
      <c r="KZ138" s="110"/>
      <c r="LA138" s="110"/>
      <c r="LB138" s="110"/>
      <c r="LC138" s="110"/>
      <c r="LD138" s="110"/>
      <c r="LE138" s="110"/>
      <c r="LF138" s="110"/>
      <c r="LG138" s="110"/>
      <c r="LH138" s="110"/>
      <c r="LI138" s="110"/>
      <c r="LJ138" s="110"/>
      <c r="LK138" s="110"/>
      <c r="LL138" s="110"/>
      <c r="LM138" s="110"/>
      <c r="LN138" s="110"/>
      <c r="LO138" s="110"/>
      <c r="LP138" s="110"/>
      <c r="LQ138" s="110"/>
      <c r="LR138" s="110"/>
      <c r="LS138" s="110"/>
      <c r="LT138" s="110"/>
      <c r="LU138" s="110"/>
      <c r="LV138" s="110"/>
      <c r="LW138" s="110"/>
      <c r="LX138" s="110"/>
      <c r="LY138" s="110"/>
      <c r="LZ138" s="110"/>
      <c r="MA138" s="110"/>
      <c r="MB138" s="110"/>
      <c r="MC138" s="110"/>
      <c r="MD138" s="110"/>
      <c r="ME138" s="110"/>
      <c r="MF138" s="110"/>
      <c r="MG138" s="110"/>
      <c r="MH138" s="110"/>
      <c r="MI138" s="110"/>
      <c r="MJ138" s="110"/>
      <c r="MK138" s="110"/>
      <c r="ML138" s="110"/>
      <c r="MM138" s="110"/>
      <c r="MN138" s="110"/>
      <c r="MO138" s="110"/>
      <c r="MP138" s="110"/>
      <c r="MQ138" s="110"/>
      <c r="MR138" s="110"/>
      <c r="MS138" s="110"/>
      <c r="MT138" s="110"/>
      <c r="MU138" s="110"/>
      <c r="MV138" s="110"/>
      <c r="MW138" s="110"/>
      <c r="MX138" s="110"/>
      <c r="MY138" s="110"/>
      <c r="MZ138" s="110"/>
      <c r="NA138" s="110"/>
      <c r="NB138" s="110"/>
      <c r="NC138" s="110"/>
      <c r="ND138" s="110"/>
      <c r="NE138" s="110"/>
      <c r="NF138" s="110"/>
      <c r="NG138" s="110"/>
      <c r="NH138" s="110"/>
      <c r="NI138" s="110"/>
      <c r="NJ138" s="110"/>
      <c r="NK138" s="110"/>
      <c r="NL138" s="110"/>
      <c r="NM138" s="110"/>
      <c r="NN138" s="110"/>
      <c r="NO138" s="110"/>
      <c r="NP138" s="110"/>
      <c r="NQ138" s="110"/>
      <c r="NR138" s="110"/>
      <c r="NS138" s="110"/>
      <c r="NT138" s="110"/>
      <c r="NU138" s="110"/>
      <c r="NV138" s="110"/>
      <c r="NW138" s="110"/>
      <c r="NX138" s="110"/>
      <c r="NY138" s="110"/>
      <c r="NZ138" s="110"/>
      <c r="OA138" s="110"/>
      <c r="OB138" s="110"/>
      <c r="OC138" s="110"/>
      <c r="OD138" s="110"/>
      <c r="OE138" s="110"/>
      <c r="OF138" s="110"/>
      <c r="OG138" s="110"/>
      <c r="OH138" s="110"/>
      <c r="OI138" s="110"/>
      <c r="OJ138" s="110"/>
      <c r="OK138" s="110"/>
      <c r="OL138" s="110"/>
      <c r="OM138" s="110"/>
      <c r="ON138" s="110"/>
      <c r="OO138" s="110"/>
      <c r="OP138" s="110"/>
      <c r="OQ138" s="110"/>
      <c r="OR138" s="110"/>
      <c r="OS138" s="110"/>
      <c r="OT138" s="110"/>
      <c r="OU138" s="110"/>
      <c r="OV138" s="110"/>
      <c r="OW138" s="110"/>
      <c r="OX138" s="110"/>
      <c r="OY138" s="110"/>
      <c r="OZ138" s="110"/>
      <c r="PA138" s="110"/>
      <c r="PB138" s="110"/>
      <c r="PC138" s="110"/>
      <c r="PD138" s="110"/>
      <c r="PE138" s="110"/>
      <c r="PF138" s="110"/>
      <c r="PG138" s="110"/>
      <c r="PH138" s="110"/>
      <c r="PI138" s="110"/>
      <c r="PJ138" s="110"/>
      <c r="PK138" s="110"/>
      <c r="PL138" s="110"/>
      <c r="PM138" s="110"/>
      <c r="PN138" s="110"/>
      <c r="PO138" s="110"/>
      <c r="PP138" s="110"/>
      <c r="PQ138" s="110"/>
      <c r="PR138" s="110"/>
      <c r="PS138" s="110"/>
      <c r="PT138" s="110"/>
      <c r="PU138" s="110"/>
      <c r="PV138" s="110"/>
      <c r="PW138" s="110"/>
      <c r="PX138" s="110"/>
      <c r="PY138" s="110"/>
      <c r="PZ138" s="110"/>
      <c r="QA138" s="110"/>
      <c r="QB138" s="110"/>
      <c r="QC138" s="110"/>
      <c r="QD138" s="110"/>
      <c r="QE138" s="110"/>
      <c r="QF138" s="110"/>
      <c r="QG138" s="110"/>
      <c r="QH138" s="110"/>
      <c r="QI138" s="110"/>
      <c r="QJ138" s="110"/>
      <c r="QK138" s="110"/>
      <c r="QL138" s="110"/>
      <c r="QM138" s="110"/>
      <c r="QN138" s="110"/>
      <c r="QO138" s="110"/>
      <c r="QP138" s="110"/>
      <c r="QQ138" s="110"/>
      <c r="QR138" s="110"/>
      <c r="QS138" s="110"/>
      <c r="QT138" s="110"/>
      <c r="QU138" s="110"/>
      <c r="QV138" s="110"/>
      <c r="QW138" s="110"/>
      <c r="QX138" s="110"/>
      <c r="QY138" s="110"/>
      <c r="QZ138" s="110"/>
      <c r="RA138" s="110"/>
      <c r="RB138" s="110"/>
      <c r="RC138" s="110"/>
      <c r="RD138" s="110"/>
      <c r="RE138" s="110"/>
      <c r="RF138" s="110"/>
      <c r="RG138" s="110"/>
      <c r="RH138" s="110"/>
      <c r="RI138" s="110"/>
      <c r="RJ138" s="110"/>
      <c r="RK138" s="110"/>
      <c r="RL138" s="110"/>
      <c r="RM138" s="110"/>
      <c r="RN138" s="110"/>
      <c r="RO138" s="110"/>
      <c r="RP138" s="110"/>
      <c r="RQ138" s="110"/>
      <c r="RR138" s="110"/>
      <c r="RS138" s="110"/>
      <c r="RT138" s="110"/>
      <c r="RU138" s="110"/>
      <c r="RV138" s="110"/>
      <c r="RW138" s="110"/>
      <c r="RX138" s="110"/>
      <c r="RY138" s="110"/>
      <c r="RZ138" s="110"/>
      <c r="SA138" s="110"/>
      <c r="SB138" s="110"/>
      <c r="SC138" s="110"/>
      <c r="SD138" s="110"/>
      <c r="SE138" s="110"/>
      <c r="SF138" s="110"/>
      <c r="SG138" s="110"/>
      <c r="SH138" s="110"/>
      <c r="SI138" s="110"/>
      <c r="SJ138" s="110"/>
      <c r="SK138" s="110"/>
      <c r="SL138" s="110"/>
      <c r="SM138" s="110"/>
      <c r="SN138" s="110"/>
      <c r="SO138" s="110"/>
      <c r="SP138" s="110"/>
      <c r="SQ138" s="110"/>
      <c r="SR138" s="110"/>
      <c r="SS138" s="110"/>
      <c r="ST138" s="110"/>
      <c r="SU138" s="110"/>
      <c r="SV138" s="110"/>
      <c r="SW138" s="110"/>
      <c r="SX138" s="110"/>
      <c r="SY138" s="110"/>
      <c r="SZ138" s="110"/>
      <c r="TA138" s="110"/>
      <c r="TB138" s="110"/>
    </row>
    <row r="139" spans="1:522" s="110" customFormat="1" ht="13.8" x14ac:dyDescent="0.25">
      <c r="L139" s="124"/>
      <c r="M139" s="199"/>
      <c r="P139" s="220"/>
      <c r="Q139" s="199"/>
      <c r="R139" s="199"/>
    </row>
    <row r="140" spans="1:522" s="31" customFormat="1" ht="13.8" x14ac:dyDescent="0.25">
      <c r="A140" s="157"/>
      <c r="B140" s="110"/>
      <c r="C140" s="110"/>
      <c r="D140" s="110"/>
      <c r="E140" s="110"/>
      <c r="F140" s="110"/>
      <c r="G140" s="110"/>
      <c r="H140" s="110"/>
      <c r="I140" s="110"/>
      <c r="J140" s="110"/>
      <c r="K140" s="110"/>
      <c r="L140" s="124"/>
      <c r="M140" s="199"/>
      <c r="N140" s="110"/>
      <c r="O140" s="110"/>
      <c r="P140" s="219"/>
      <c r="Q140" s="199"/>
      <c r="R140" s="157"/>
      <c r="S140" s="220"/>
      <c r="T140" s="220"/>
      <c r="U140" s="110"/>
      <c r="V140" s="110"/>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c r="CG140" s="157"/>
      <c r="CH140" s="157"/>
      <c r="CI140" s="157"/>
      <c r="CJ140" s="157"/>
      <c r="CK140" s="157"/>
      <c r="CL140" s="157"/>
      <c r="CM140" s="157"/>
      <c r="CN140" s="157"/>
      <c r="CO140" s="157"/>
      <c r="CP140" s="157"/>
      <c r="CQ140" s="157"/>
      <c r="CR140" s="157"/>
      <c r="CS140" s="157"/>
      <c r="CT140" s="157"/>
      <c r="CU140" s="157"/>
      <c r="CV140" s="157"/>
      <c r="CW140" s="157"/>
      <c r="CX140" s="157"/>
      <c r="CY140" s="157"/>
      <c r="CZ140" s="157"/>
      <c r="DA140" s="157"/>
      <c r="DB140" s="157"/>
      <c r="DC140" s="157"/>
      <c r="DD140" s="157"/>
      <c r="DE140" s="157"/>
      <c r="DF140" s="157"/>
      <c r="DG140" s="157"/>
      <c r="DH140" s="157"/>
      <c r="DI140" s="157"/>
      <c r="DJ140" s="157"/>
      <c r="DK140" s="157"/>
      <c r="DL140" s="157"/>
      <c r="DM140" s="157"/>
      <c r="DN140" s="157"/>
      <c r="DO140" s="157"/>
      <c r="DP140" s="157"/>
      <c r="DQ140" s="157"/>
      <c r="DR140" s="157"/>
      <c r="DS140" s="157"/>
      <c r="DT140" s="157"/>
      <c r="DU140" s="157"/>
      <c r="DV140" s="157"/>
      <c r="DW140" s="157"/>
      <c r="DX140" s="157"/>
      <c r="DY140" s="157"/>
      <c r="DZ140" s="157"/>
      <c r="EA140" s="157"/>
      <c r="EB140" s="157"/>
      <c r="EC140" s="157"/>
      <c r="ED140" s="157"/>
      <c r="EE140" s="157"/>
      <c r="EF140" s="157"/>
      <c r="EG140" s="157"/>
      <c r="EH140" s="157"/>
      <c r="EI140" s="157"/>
      <c r="EJ140" s="157"/>
      <c r="EK140" s="157"/>
      <c r="EL140" s="157"/>
      <c r="EM140" s="157"/>
      <c r="EN140" s="157"/>
      <c r="EO140" s="157"/>
      <c r="EP140" s="157"/>
      <c r="EQ140" s="157"/>
      <c r="ER140" s="157"/>
      <c r="ES140" s="157"/>
      <c r="ET140" s="157"/>
      <c r="EU140" s="157"/>
      <c r="EV140" s="157"/>
      <c r="EW140" s="157"/>
      <c r="EX140" s="157"/>
      <c r="EY140" s="157"/>
      <c r="EZ140" s="157"/>
      <c r="FA140" s="157"/>
      <c r="FB140" s="157"/>
      <c r="FC140" s="157"/>
      <c r="FD140" s="157"/>
      <c r="FE140" s="157"/>
      <c r="FF140" s="157"/>
      <c r="FG140" s="157"/>
      <c r="FH140" s="157"/>
      <c r="FI140" s="157"/>
      <c r="FJ140" s="157"/>
      <c r="FK140" s="157"/>
      <c r="FL140" s="157"/>
      <c r="FM140" s="157"/>
      <c r="FN140" s="157"/>
      <c r="FO140" s="157"/>
      <c r="FP140" s="157"/>
      <c r="FQ140" s="157"/>
      <c r="FR140" s="157"/>
      <c r="FS140" s="157"/>
      <c r="FT140" s="157"/>
      <c r="FU140" s="157"/>
      <c r="FV140" s="157"/>
      <c r="FW140" s="157"/>
      <c r="FX140" s="157"/>
      <c r="FY140" s="157"/>
      <c r="FZ140" s="157"/>
      <c r="GA140" s="157"/>
      <c r="GB140" s="157"/>
      <c r="GC140" s="157"/>
      <c r="GD140" s="157"/>
      <c r="GE140" s="157"/>
      <c r="GF140" s="157"/>
      <c r="GG140" s="157"/>
      <c r="GH140" s="157"/>
      <c r="GI140" s="157"/>
      <c r="GJ140" s="157"/>
      <c r="GK140" s="157"/>
      <c r="GL140" s="157"/>
      <c r="GM140" s="157"/>
      <c r="GN140" s="157"/>
      <c r="GO140" s="157"/>
      <c r="GP140" s="157"/>
      <c r="GQ140" s="157"/>
      <c r="GR140" s="157"/>
      <c r="GS140" s="157"/>
      <c r="GT140" s="157"/>
      <c r="GU140" s="157"/>
      <c r="GV140" s="157"/>
      <c r="GW140" s="157"/>
      <c r="GX140" s="157"/>
      <c r="GY140" s="157"/>
      <c r="GZ140" s="157"/>
      <c r="HA140" s="157"/>
      <c r="HB140" s="157"/>
      <c r="HC140" s="157"/>
      <c r="HD140" s="157"/>
      <c r="HE140" s="157"/>
      <c r="HF140" s="157"/>
      <c r="HG140" s="157"/>
      <c r="HH140" s="157"/>
      <c r="HI140" s="157"/>
      <c r="HJ140" s="157"/>
      <c r="HK140" s="157"/>
      <c r="HL140" s="157"/>
      <c r="HM140" s="157"/>
      <c r="HN140" s="157"/>
      <c r="HO140" s="157"/>
      <c r="HP140" s="157"/>
      <c r="HQ140" s="157"/>
      <c r="HR140" s="157"/>
      <c r="HS140" s="157"/>
      <c r="HT140" s="157"/>
      <c r="HU140" s="157"/>
      <c r="HV140" s="157"/>
      <c r="HW140" s="157"/>
      <c r="HX140" s="157"/>
      <c r="HY140" s="157"/>
      <c r="HZ140" s="157"/>
      <c r="IA140" s="157"/>
      <c r="IB140" s="157"/>
      <c r="IC140" s="157"/>
      <c r="ID140" s="157"/>
      <c r="IE140" s="157"/>
      <c r="IF140" s="157"/>
      <c r="IG140" s="157"/>
      <c r="IH140" s="157"/>
      <c r="II140" s="157"/>
      <c r="IJ140" s="157"/>
      <c r="IK140" s="157"/>
      <c r="IL140" s="157"/>
      <c r="IM140" s="157"/>
      <c r="IN140" s="157"/>
      <c r="IO140" s="157"/>
      <c r="IP140" s="157"/>
      <c r="IQ140" s="157"/>
      <c r="IR140" s="157"/>
      <c r="IS140" s="157"/>
      <c r="IT140" s="157"/>
      <c r="IU140" s="157"/>
      <c r="IV140" s="157"/>
      <c r="IW140" s="157"/>
      <c r="IX140" s="157"/>
      <c r="IY140" s="157"/>
      <c r="IZ140" s="157"/>
      <c r="JA140" s="157"/>
      <c r="JB140" s="157"/>
      <c r="JC140" s="157"/>
      <c r="JD140" s="157"/>
      <c r="JE140" s="157"/>
      <c r="JF140" s="157"/>
      <c r="JG140" s="157"/>
      <c r="JH140" s="157"/>
      <c r="JI140" s="157"/>
      <c r="JJ140" s="157"/>
      <c r="JK140" s="157"/>
      <c r="JL140" s="157"/>
      <c r="JM140" s="157"/>
      <c r="JN140" s="157"/>
      <c r="JO140" s="157"/>
      <c r="JP140" s="157"/>
      <c r="JQ140" s="157"/>
      <c r="JR140" s="157"/>
      <c r="JS140" s="157"/>
      <c r="JT140" s="157"/>
      <c r="JU140" s="157"/>
      <c r="JV140" s="157"/>
      <c r="JW140" s="157"/>
      <c r="JX140" s="157"/>
      <c r="JY140" s="157"/>
      <c r="JZ140" s="157"/>
      <c r="KA140" s="157"/>
      <c r="KB140" s="157"/>
      <c r="KC140" s="157"/>
      <c r="KD140" s="157"/>
      <c r="KE140" s="157"/>
      <c r="KF140" s="157"/>
      <c r="KG140" s="157"/>
      <c r="KH140" s="157"/>
      <c r="KI140" s="157"/>
      <c r="KJ140" s="157"/>
      <c r="KK140" s="157"/>
      <c r="KL140" s="157"/>
      <c r="KM140" s="157"/>
      <c r="KN140" s="157"/>
      <c r="KO140" s="157"/>
      <c r="KP140" s="157"/>
      <c r="KQ140" s="157"/>
      <c r="KR140" s="157"/>
      <c r="KS140" s="157"/>
      <c r="KT140" s="157"/>
      <c r="KU140" s="157"/>
      <c r="KV140" s="157"/>
      <c r="KW140" s="157"/>
      <c r="KX140" s="157"/>
      <c r="KY140" s="157"/>
      <c r="KZ140" s="157"/>
      <c r="LA140" s="157"/>
      <c r="LB140" s="157"/>
      <c r="LC140" s="157"/>
      <c r="LD140" s="157"/>
      <c r="LE140" s="157"/>
      <c r="LF140" s="157"/>
      <c r="LG140" s="157"/>
      <c r="LH140" s="157"/>
      <c r="LI140" s="157"/>
      <c r="LJ140" s="157"/>
      <c r="LK140" s="157"/>
      <c r="LL140" s="157"/>
      <c r="LM140" s="157"/>
      <c r="LN140" s="157"/>
      <c r="LO140" s="157"/>
      <c r="LP140" s="157"/>
      <c r="LQ140" s="157"/>
      <c r="LR140" s="157"/>
      <c r="LS140" s="157"/>
      <c r="LT140" s="157"/>
      <c r="LU140" s="157"/>
      <c r="LV140" s="157"/>
      <c r="LW140" s="157"/>
      <c r="LX140" s="157"/>
      <c r="LY140" s="157"/>
      <c r="LZ140" s="157"/>
      <c r="MA140" s="157"/>
      <c r="MB140" s="157"/>
      <c r="MC140" s="157"/>
      <c r="MD140" s="157"/>
      <c r="ME140" s="157"/>
      <c r="MF140" s="157"/>
      <c r="MG140" s="157"/>
      <c r="MH140" s="157"/>
      <c r="MI140" s="157"/>
      <c r="MJ140" s="157"/>
      <c r="MK140" s="157"/>
      <c r="ML140" s="157"/>
      <c r="MM140" s="157"/>
      <c r="MN140" s="157"/>
      <c r="MO140" s="157"/>
      <c r="MP140" s="157"/>
      <c r="MQ140" s="157"/>
      <c r="MR140" s="157"/>
      <c r="MS140" s="157"/>
      <c r="MT140" s="157"/>
      <c r="MU140" s="157"/>
      <c r="MV140" s="157"/>
      <c r="MW140" s="157"/>
      <c r="MX140" s="157"/>
      <c r="MY140" s="157"/>
      <c r="MZ140" s="157"/>
      <c r="NA140" s="157"/>
      <c r="NB140" s="157"/>
      <c r="NC140" s="157"/>
      <c r="ND140" s="157"/>
      <c r="NE140" s="157"/>
      <c r="NF140" s="157"/>
      <c r="NG140" s="157"/>
      <c r="NH140" s="157"/>
      <c r="NI140" s="157"/>
      <c r="NJ140" s="157"/>
      <c r="NK140" s="157"/>
      <c r="NL140" s="157"/>
      <c r="NM140" s="157"/>
      <c r="NN140" s="157"/>
      <c r="NO140" s="157"/>
      <c r="NP140" s="157"/>
      <c r="NQ140" s="157"/>
      <c r="NR140" s="157"/>
      <c r="NS140" s="157"/>
      <c r="NT140" s="157"/>
      <c r="NU140" s="157"/>
      <c r="NV140" s="157"/>
      <c r="NW140" s="157"/>
      <c r="NX140" s="157"/>
      <c r="NY140" s="157"/>
      <c r="NZ140" s="157"/>
      <c r="OA140" s="157"/>
      <c r="OB140" s="157"/>
      <c r="OC140" s="157"/>
      <c r="OD140" s="157"/>
      <c r="OE140" s="157"/>
      <c r="OF140" s="157"/>
      <c r="OG140" s="157"/>
      <c r="OH140" s="157"/>
      <c r="OI140" s="157"/>
      <c r="OJ140" s="157"/>
      <c r="OK140" s="157"/>
      <c r="OL140" s="157"/>
      <c r="OM140" s="157"/>
      <c r="ON140" s="157"/>
      <c r="OO140" s="157"/>
      <c r="OP140" s="157"/>
      <c r="OQ140" s="157"/>
      <c r="OR140" s="157"/>
      <c r="OS140" s="157"/>
      <c r="OT140" s="157"/>
      <c r="OU140" s="157"/>
      <c r="OV140" s="157"/>
      <c r="OW140" s="157"/>
      <c r="OX140" s="157"/>
      <c r="OY140" s="157"/>
      <c r="OZ140" s="157"/>
      <c r="PA140" s="157"/>
      <c r="PB140" s="157"/>
      <c r="PC140" s="157"/>
      <c r="PD140" s="157"/>
      <c r="PE140" s="157"/>
      <c r="PF140" s="157"/>
      <c r="PG140" s="157"/>
      <c r="PH140" s="157"/>
      <c r="PI140" s="157"/>
      <c r="PJ140" s="157"/>
      <c r="PK140" s="157"/>
      <c r="PL140" s="157"/>
      <c r="PM140" s="157"/>
      <c r="PN140" s="157"/>
      <c r="PO140" s="157"/>
      <c r="PP140" s="157"/>
      <c r="PQ140" s="157"/>
      <c r="PR140" s="157"/>
      <c r="PS140" s="157"/>
      <c r="PT140" s="157"/>
      <c r="PU140" s="157"/>
      <c r="PV140" s="157"/>
      <c r="PW140" s="157"/>
      <c r="PX140" s="157"/>
      <c r="PY140" s="157"/>
      <c r="PZ140" s="157"/>
      <c r="QA140" s="157"/>
      <c r="QB140" s="157"/>
      <c r="QC140" s="157"/>
      <c r="QD140" s="157"/>
      <c r="QE140" s="157"/>
      <c r="QF140" s="157"/>
      <c r="QG140" s="157"/>
      <c r="QH140" s="157"/>
      <c r="QI140" s="157"/>
      <c r="QJ140" s="157"/>
      <c r="QK140" s="157"/>
      <c r="QL140" s="157"/>
      <c r="QM140" s="157"/>
      <c r="QN140" s="157"/>
      <c r="QO140" s="157"/>
      <c r="QP140" s="157"/>
      <c r="QQ140" s="157"/>
      <c r="QR140" s="157"/>
      <c r="QS140" s="157"/>
      <c r="QT140" s="157"/>
      <c r="QU140" s="157"/>
      <c r="QV140" s="157"/>
      <c r="QW140" s="157"/>
      <c r="QX140" s="157"/>
      <c r="QY140" s="157"/>
      <c r="QZ140" s="157"/>
      <c r="RA140" s="157"/>
      <c r="RB140" s="157"/>
      <c r="RC140" s="157"/>
      <c r="RD140" s="157"/>
      <c r="RE140" s="157"/>
      <c r="RF140" s="157"/>
      <c r="RG140" s="157"/>
      <c r="RH140" s="157"/>
      <c r="RI140" s="157"/>
      <c r="RJ140" s="157"/>
      <c r="RK140" s="157"/>
      <c r="RL140" s="157"/>
      <c r="RM140" s="157"/>
      <c r="RN140" s="157"/>
      <c r="RO140" s="157"/>
      <c r="RP140" s="157"/>
      <c r="RQ140" s="157"/>
      <c r="RR140" s="157"/>
      <c r="RS140" s="157"/>
      <c r="RT140" s="157"/>
      <c r="RU140" s="157"/>
      <c r="RV140" s="157"/>
      <c r="RW140" s="157"/>
      <c r="RX140" s="157"/>
      <c r="RY140" s="157"/>
      <c r="RZ140" s="157"/>
      <c r="SA140" s="157"/>
      <c r="SB140" s="157"/>
      <c r="SC140" s="157"/>
      <c r="SD140" s="157"/>
      <c r="SE140" s="157"/>
      <c r="SF140" s="157"/>
      <c r="SG140" s="157"/>
      <c r="SH140" s="157"/>
      <c r="SI140" s="157"/>
      <c r="SJ140" s="157"/>
      <c r="SK140" s="157"/>
      <c r="SL140" s="157"/>
      <c r="SM140" s="157"/>
      <c r="SN140" s="157"/>
      <c r="SO140" s="157"/>
      <c r="SP140" s="157"/>
      <c r="SQ140" s="157"/>
      <c r="SR140" s="157"/>
      <c r="SS140" s="157"/>
      <c r="ST140" s="157"/>
      <c r="SU140" s="157"/>
      <c r="SV140" s="157"/>
      <c r="SW140" s="157"/>
      <c r="SX140" s="157"/>
      <c r="SY140" s="157"/>
      <c r="SZ140" s="157"/>
      <c r="TA140" s="157"/>
      <c r="TB140" s="157"/>
    </row>
    <row r="141" spans="1:522" s="31" customFormat="1" ht="13.8" x14ac:dyDescent="0.25">
      <c r="A141" s="157"/>
      <c r="B141" s="110"/>
      <c r="C141" s="110"/>
      <c r="D141" s="110"/>
      <c r="E141" s="110"/>
      <c r="F141" s="110"/>
      <c r="G141" s="110"/>
      <c r="H141" s="110"/>
      <c r="I141" s="110"/>
      <c r="J141" s="110"/>
      <c r="K141" s="110"/>
      <c r="L141" s="124"/>
      <c r="M141" s="199"/>
      <c r="N141" s="157"/>
      <c r="O141" s="157"/>
      <c r="P141" s="90"/>
      <c r="Q141" s="199"/>
      <c r="R141" s="199"/>
      <c r="S141" s="157"/>
      <c r="T141" s="90"/>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c r="CG141" s="157"/>
      <c r="CH141" s="157"/>
      <c r="CI141" s="157"/>
      <c r="CJ141" s="157"/>
      <c r="CK141" s="157"/>
      <c r="CL141" s="157"/>
      <c r="CM141" s="157"/>
      <c r="CN141" s="157"/>
      <c r="CO141" s="157"/>
      <c r="CP141" s="157"/>
      <c r="CQ141" s="157"/>
      <c r="CR141" s="157"/>
      <c r="CS141" s="157"/>
      <c r="CT141" s="157"/>
      <c r="CU141" s="157"/>
      <c r="CV141" s="157"/>
      <c r="CW141" s="157"/>
      <c r="CX141" s="157"/>
      <c r="CY141" s="157"/>
      <c r="CZ141" s="157"/>
      <c r="DA141" s="157"/>
      <c r="DB141" s="157"/>
      <c r="DC141" s="157"/>
      <c r="DD141" s="157"/>
      <c r="DE141" s="157"/>
      <c r="DF141" s="157"/>
      <c r="DG141" s="157"/>
      <c r="DH141" s="157"/>
      <c r="DI141" s="157"/>
      <c r="DJ141" s="157"/>
      <c r="DK141" s="157"/>
      <c r="DL141" s="157"/>
      <c r="DM141" s="157"/>
      <c r="DN141" s="157"/>
      <c r="DO141" s="157"/>
      <c r="DP141" s="157"/>
      <c r="DQ141" s="157"/>
      <c r="DR141" s="157"/>
      <c r="DS141" s="157"/>
      <c r="DT141" s="157"/>
      <c r="DU141" s="157"/>
      <c r="DV141" s="157"/>
      <c r="DW141" s="157"/>
      <c r="DX141" s="157"/>
      <c r="DY141" s="157"/>
      <c r="DZ141" s="157"/>
      <c r="EA141" s="157"/>
      <c r="EB141" s="157"/>
      <c r="EC141" s="157"/>
      <c r="ED141" s="157"/>
      <c r="EE141" s="157"/>
      <c r="EF141" s="157"/>
      <c r="EG141" s="157"/>
      <c r="EH141" s="157"/>
      <c r="EI141" s="157"/>
      <c r="EJ141" s="157"/>
      <c r="EK141" s="157"/>
      <c r="EL141" s="157"/>
      <c r="EM141" s="157"/>
      <c r="EN141" s="157"/>
      <c r="EO141" s="157"/>
      <c r="EP141" s="157"/>
      <c r="EQ141" s="157"/>
      <c r="ER141" s="157"/>
      <c r="ES141" s="157"/>
      <c r="ET141" s="157"/>
      <c r="EU141" s="157"/>
      <c r="EV141" s="157"/>
      <c r="EW141" s="157"/>
      <c r="EX141" s="157"/>
      <c r="EY141" s="157"/>
      <c r="EZ141" s="157"/>
      <c r="FA141" s="157"/>
      <c r="FB141" s="157"/>
      <c r="FC141" s="157"/>
      <c r="FD141" s="157"/>
      <c r="FE141" s="157"/>
      <c r="FF141" s="157"/>
      <c r="FG141" s="157"/>
      <c r="FH141" s="157"/>
      <c r="FI141" s="157"/>
      <c r="FJ141" s="157"/>
      <c r="FK141" s="157"/>
      <c r="FL141" s="157"/>
      <c r="FM141" s="157"/>
      <c r="FN141" s="157"/>
      <c r="FO141" s="157"/>
      <c r="FP141" s="157"/>
      <c r="FQ141" s="157"/>
      <c r="FR141" s="157"/>
      <c r="FS141" s="157"/>
      <c r="FT141" s="157"/>
      <c r="FU141" s="157"/>
      <c r="FV141" s="157"/>
      <c r="FW141" s="157"/>
      <c r="FX141" s="157"/>
      <c r="FY141" s="157"/>
      <c r="FZ141" s="157"/>
      <c r="GA141" s="157"/>
      <c r="GB141" s="157"/>
      <c r="GC141" s="157"/>
      <c r="GD141" s="157"/>
      <c r="GE141" s="157"/>
      <c r="GF141" s="157"/>
      <c r="GG141" s="157"/>
      <c r="GH141" s="157"/>
      <c r="GI141" s="157"/>
      <c r="GJ141" s="157"/>
      <c r="GK141" s="157"/>
      <c r="GL141" s="157"/>
      <c r="GM141" s="157"/>
      <c r="GN141" s="157"/>
      <c r="GO141" s="157"/>
      <c r="GP141" s="157"/>
      <c r="GQ141" s="157"/>
      <c r="GR141" s="157"/>
      <c r="GS141" s="157"/>
      <c r="GT141" s="157"/>
      <c r="GU141" s="157"/>
      <c r="GV141" s="157"/>
      <c r="GW141" s="157"/>
      <c r="GX141" s="157"/>
      <c r="GY141" s="157"/>
      <c r="GZ141" s="157"/>
      <c r="HA141" s="157"/>
      <c r="HB141" s="157"/>
      <c r="HC141" s="157"/>
      <c r="HD141" s="157"/>
      <c r="HE141" s="157"/>
      <c r="HF141" s="157"/>
      <c r="HG141" s="157"/>
      <c r="HH141" s="157"/>
      <c r="HI141" s="157"/>
      <c r="HJ141" s="157"/>
      <c r="HK141" s="157"/>
      <c r="HL141" s="157"/>
      <c r="HM141" s="157"/>
      <c r="HN141" s="157"/>
      <c r="HO141" s="157"/>
      <c r="HP141" s="157"/>
      <c r="HQ141" s="157"/>
      <c r="HR141" s="157"/>
      <c r="HS141" s="157"/>
      <c r="HT141" s="157"/>
      <c r="HU141" s="157"/>
      <c r="HV141" s="157"/>
      <c r="HW141" s="157"/>
      <c r="HX141" s="157"/>
      <c r="HY141" s="157"/>
      <c r="HZ141" s="157"/>
      <c r="IA141" s="157"/>
      <c r="IB141" s="157"/>
      <c r="IC141" s="157"/>
      <c r="ID141" s="157"/>
      <c r="IE141" s="157"/>
      <c r="IF141" s="157"/>
      <c r="IG141" s="157"/>
      <c r="IH141" s="157"/>
      <c r="II141" s="157"/>
      <c r="IJ141" s="157"/>
      <c r="IK141" s="157"/>
      <c r="IL141" s="157"/>
      <c r="IM141" s="157"/>
      <c r="IN141" s="157"/>
      <c r="IO141" s="157"/>
      <c r="IP141" s="157"/>
      <c r="IQ141" s="157"/>
      <c r="IR141" s="157"/>
      <c r="IS141" s="157"/>
      <c r="IT141" s="157"/>
      <c r="IU141" s="157"/>
      <c r="IV141" s="157"/>
      <c r="IW141" s="157"/>
      <c r="IX141" s="157"/>
      <c r="IY141" s="157"/>
      <c r="IZ141" s="157"/>
      <c r="JA141" s="157"/>
      <c r="JB141" s="157"/>
      <c r="JC141" s="157"/>
      <c r="JD141" s="157"/>
      <c r="JE141" s="157"/>
      <c r="JF141" s="157"/>
      <c r="JG141" s="157"/>
      <c r="JH141" s="157"/>
      <c r="JI141" s="157"/>
      <c r="JJ141" s="157"/>
      <c r="JK141" s="157"/>
      <c r="JL141" s="157"/>
      <c r="JM141" s="157"/>
      <c r="JN141" s="157"/>
      <c r="JO141" s="157"/>
      <c r="JP141" s="157"/>
      <c r="JQ141" s="157"/>
      <c r="JR141" s="157"/>
      <c r="JS141" s="157"/>
      <c r="JT141" s="157"/>
      <c r="JU141" s="157"/>
      <c r="JV141" s="157"/>
      <c r="JW141" s="157"/>
      <c r="JX141" s="157"/>
      <c r="JY141" s="157"/>
      <c r="JZ141" s="157"/>
      <c r="KA141" s="157"/>
      <c r="KB141" s="157"/>
      <c r="KC141" s="157"/>
      <c r="KD141" s="157"/>
      <c r="KE141" s="157"/>
      <c r="KF141" s="157"/>
      <c r="KG141" s="157"/>
      <c r="KH141" s="157"/>
      <c r="KI141" s="157"/>
      <c r="KJ141" s="157"/>
      <c r="KK141" s="157"/>
      <c r="KL141" s="157"/>
      <c r="KM141" s="157"/>
      <c r="KN141" s="157"/>
      <c r="KO141" s="157"/>
      <c r="KP141" s="157"/>
      <c r="KQ141" s="157"/>
      <c r="KR141" s="157"/>
      <c r="KS141" s="157"/>
      <c r="KT141" s="157"/>
      <c r="KU141" s="157"/>
      <c r="KV141" s="157"/>
      <c r="KW141" s="157"/>
      <c r="KX141" s="157"/>
      <c r="KY141" s="157"/>
      <c r="KZ141" s="157"/>
      <c r="LA141" s="157"/>
      <c r="LB141" s="157"/>
      <c r="LC141" s="157"/>
      <c r="LD141" s="157"/>
      <c r="LE141" s="157"/>
      <c r="LF141" s="157"/>
      <c r="LG141" s="157"/>
      <c r="LH141" s="157"/>
      <c r="LI141" s="157"/>
      <c r="LJ141" s="157"/>
      <c r="LK141" s="157"/>
      <c r="LL141" s="157"/>
      <c r="LM141" s="157"/>
      <c r="LN141" s="157"/>
      <c r="LO141" s="157"/>
      <c r="LP141" s="157"/>
      <c r="LQ141" s="157"/>
      <c r="LR141" s="157"/>
      <c r="LS141" s="157"/>
      <c r="LT141" s="157"/>
      <c r="LU141" s="157"/>
      <c r="LV141" s="157"/>
      <c r="LW141" s="157"/>
      <c r="LX141" s="157"/>
      <c r="LY141" s="157"/>
      <c r="LZ141" s="157"/>
      <c r="MA141" s="157"/>
      <c r="MB141" s="157"/>
      <c r="MC141" s="157"/>
      <c r="MD141" s="157"/>
      <c r="ME141" s="157"/>
      <c r="MF141" s="157"/>
      <c r="MG141" s="157"/>
      <c r="MH141" s="157"/>
      <c r="MI141" s="157"/>
      <c r="MJ141" s="157"/>
      <c r="MK141" s="157"/>
      <c r="ML141" s="157"/>
      <c r="MM141" s="157"/>
      <c r="MN141" s="157"/>
      <c r="MO141" s="157"/>
      <c r="MP141" s="157"/>
      <c r="MQ141" s="157"/>
      <c r="MR141" s="157"/>
      <c r="MS141" s="157"/>
      <c r="MT141" s="157"/>
      <c r="MU141" s="157"/>
      <c r="MV141" s="157"/>
      <c r="MW141" s="157"/>
      <c r="MX141" s="157"/>
      <c r="MY141" s="157"/>
      <c r="MZ141" s="157"/>
      <c r="NA141" s="157"/>
      <c r="NB141" s="157"/>
      <c r="NC141" s="157"/>
      <c r="ND141" s="157"/>
      <c r="NE141" s="157"/>
      <c r="NF141" s="157"/>
      <c r="NG141" s="157"/>
      <c r="NH141" s="157"/>
      <c r="NI141" s="157"/>
      <c r="NJ141" s="157"/>
      <c r="NK141" s="157"/>
      <c r="NL141" s="157"/>
      <c r="NM141" s="157"/>
      <c r="NN141" s="157"/>
      <c r="NO141" s="157"/>
      <c r="NP141" s="157"/>
      <c r="NQ141" s="157"/>
      <c r="NR141" s="157"/>
      <c r="NS141" s="157"/>
      <c r="NT141" s="157"/>
      <c r="NU141" s="157"/>
      <c r="NV141" s="157"/>
      <c r="NW141" s="157"/>
      <c r="NX141" s="157"/>
      <c r="NY141" s="157"/>
      <c r="NZ141" s="157"/>
      <c r="OA141" s="157"/>
      <c r="OB141" s="157"/>
      <c r="OC141" s="157"/>
      <c r="OD141" s="157"/>
      <c r="OE141" s="157"/>
      <c r="OF141" s="157"/>
      <c r="OG141" s="157"/>
      <c r="OH141" s="157"/>
      <c r="OI141" s="157"/>
      <c r="OJ141" s="157"/>
      <c r="OK141" s="157"/>
      <c r="OL141" s="157"/>
      <c r="OM141" s="157"/>
      <c r="ON141" s="157"/>
      <c r="OO141" s="157"/>
      <c r="OP141" s="157"/>
      <c r="OQ141" s="157"/>
      <c r="OR141" s="157"/>
      <c r="OS141" s="157"/>
      <c r="OT141" s="157"/>
      <c r="OU141" s="157"/>
      <c r="OV141" s="157"/>
      <c r="OW141" s="157"/>
      <c r="OX141" s="157"/>
      <c r="OY141" s="157"/>
      <c r="OZ141" s="157"/>
      <c r="PA141" s="157"/>
      <c r="PB141" s="157"/>
      <c r="PC141" s="157"/>
      <c r="PD141" s="157"/>
      <c r="PE141" s="157"/>
      <c r="PF141" s="157"/>
      <c r="PG141" s="157"/>
      <c r="PH141" s="157"/>
      <c r="PI141" s="157"/>
      <c r="PJ141" s="157"/>
      <c r="PK141" s="157"/>
      <c r="PL141" s="157"/>
      <c r="PM141" s="157"/>
      <c r="PN141" s="157"/>
      <c r="PO141" s="157"/>
      <c r="PP141" s="157"/>
      <c r="PQ141" s="157"/>
      <c r="PR141" s="157"/>
      <c r="PS141" s="157"/>
      <c r="PT141" s="157"/>
      <c r="PU141" s="157"/>
      <c r="PV141" s="157"/>
      <c r="PW141" s="157"/>
      <c r="PX141" s="157"/>
      <c r="PY141" s="157"/>
      <c r="PZ141" s="157"/>
      <c r="QA141" s="157"/>
      <c r="QB141" s="157"/>
      <c r="QC141" s="157"/>
      <c r="QD141" s="157"/>
      <c r="QE141" s="157"/>
      <c r="QF141" s="157"/>
      <c r="QG141" s="157"/>
      <c r="QH141" s="157"/>
      <c r="QI141" s="157"/>
      <c r="QJ141" s="157"/>
      <c r="QK141" s="157"/>
      <c r="QL141" s="157"/>
      <c r="QM141" s="157"/>
      <c r="QN141" s="157"/>
      <c r="QO141" s="157"/>
      <c r="QP141" s="157"/>
      <c r="QQ141" s="157"/>
      <c r="QR141" s="157"/>
      <c r="QS141" s="157"/>
      <c r="QT141" s="157"/>
      <c r="QU141" s="157"/>
      <c r="QV141" s="157"/>
      <c r="QW141" s="157"/>
      <c r="QX141" s="157"/>
      <c r="QY141" s="157"/>
      <c r="QZ141" s="157"/>
      <c r="RA141" s="157"/>
      <c r="RB141" s="157"/>
      <c r="RC141" s="157"/>
      <c r="RD141" s="157"/>
      <c r="RE141" s="157"/>
      <c r="RF141" s="157"/>
      <c r="RG141" s="157"/>
      <c r="RH141" s="157"/>
      <c r="RI141" s="157"/>
      <c r="RJ141" s="157"/>
      <c r="RK141" s="157"/>
      <c r="RL141" s="157"/>
      <c r="RM141" s="157"/>
      <c r="RN141" s="157"/>
      <c r="RO141" s="157"/>
      <c r="RP141" s="157"/>
      <c r="RQ141" s="157"/>
      <c r="RR141" s="157"/>
      <c r="RS141" s="157"/>
      <c r="RT141" s="157"/>
      <c r="RU141" s="157"/>
      <c r="RV141" s="157"/>
      <c r="RW141" s="157"/>
      <c r="RX141" s="157"/>
      <c r="RY141" s="157"/>
      <c r="RZ141" s="157"/>
      <c r="SA141" s="157"/>
      <c r="SB141" s="157"/>
      <c r="SC141" s="157"/>
      <c r="SD141" s="157"/>
      <c r="SE141" s="157"/>
      <c r="SF141" s="157"/>
      <c r="SG141" s="157"/>
      <c r="SH141" s="157"/>
      <c r="SI141" s="157"/>
      <c r="SJ141" s="157"/>
      <c r="SK141" s="157"/>
      <c r="SL141" s="157"/>
      <c r="SM141" s="157"/>
      <c r="SN141" s="157"/>
      <c r="SO141" s="157"/>
      <c r="SP141" s="157"/>
      <c r="SQ141" s="157"/>
      <c r="SR141" s="157"/>
      <c r="SS141" s="157"/>
      <c r="ST141" s="157"/>
      <c r="SU141" s="157"/>
      <c r="SV141" s="157"/>
      <c r="SW141" s="157"/>
      <c r="SX141" s="157"/>
      <c r="SY141" s="157"/>
      <c r="SZ141" s="157"/>
      <c r="TA141" s="157"/>
      <c r="TB141" s="157"/>
    </row>
    <row r="142" spans="1:522" s="31" customFormat="1" ht="13.8" x14ac:dyDescent="0.25">
      <c r="A142" s="157"/>
      <c r="B142" s="110"/>
      <c r="C142" s="110"/>
      <c r="D142" s="110"/>
      <c r="E142" s="110"/>
      <c r="F142" s="110"/>
      <c r="G142" s="110"/>
      <c r="H142" s="110"/>
      <c r="I142" s="110"/>
      <c r="J142" s="110"/>
      <c r="K142" s="110"/>
      <c r="L142" s="124"/>
      <c r="M142" s="157"/>
      <c r="N142" s="157"/>
      <c r="O142" s="157"/>
      <c r="P142" s="90"/>
      <c r="Q142" s="157"/>
      <c r="R142" s="223"/>
      <c r="S142" s="157"/>
      <c r="T142" s="90"/>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7"/>
      <c r="GM142" s="157"/>
      <c r="GN142" s="157"/>
      <c r="GO142" s="157"/>
      <c r="GP142" s="157"/>
      <c r="GQ142" s="157"/>
      <c r="GR142" s="157"/>
      <c r="GS142" s="157"/>
      <c r="GT142" s="157"/>
      <c r="GU142" s="157"/>
      <c r="GV142" s="157"/>
      <c r="GW142" s="157"/>
      <c r="GX142" s="157"/>
      <c r="GY142" s="157"/>
      <c r="GZ142" s="157"/>
      <c r="HA142" s="157"/>
      <c r="HB142" s="157"/>
      <c r="HC142" s="157"/>
      <c r="HD142" s="157"/>
      <c r="HE142" s="157"/>
      <c r="HF142" s="157"/>
      <c r="HG142" s="157"/>
      <c r="HH142" s="157"/>
      <c r="HI142" s="157"/>
      <c r="HJ142" s="157"/>
      <c r="HK142" s="157"/>
      <c r="HL142" s="157"/>
      <c r="HM142" s="157"/>
      <c r="HN142" s="157"/>
      <c r="HO142" s="157"/>
      <c r="HP142" s="157"/>
      <c r="HQ142" s="157"/>
      <c r="HR142" s="157"/>
      <c r="HS142" s="157"/>
      <c r="HT142" s="157"/>
      <c r="HU142" s="157"/>
      <c r="HV142" s="157"/>
      <c r="HW142" s="157"/>
      <c r="HX142" s="157"/>
      <c r="HY142" s="157"/>
      <c r="HZ142" s="157"/>
      <c r="IA142" s="157"/>
      <c r="IB142" s="157"/>
      <c r="IC142" s="157"/>
      <c r="ID142" s="157"/>
      <c r="IE142" s="157"/>
      <c r="IF142" s="157"/>
      <c r="IG142" s="157"/>
      <c r="IH142" s="157"/>
      <c r="II142" s="157"/>
      <c r="IJ142" s="157"/>
      <c r="IK142" s="157"/>
      <c r="IL142" s="157"/>
      <c r="IM142" s="157"/>
      <c r="IN142" s="157"/>
      <c r="IO142" s="157"/>
      <c r="IP142" s="157"/>
      <c r="IQ142" s="157"/>
      <c r="IR142" s="157"/>
      <c r="IS142" s="157"/>
      <c r="IT142" s="157"/>
      <c r="IU142" s="157"/>
      <c r="IV142" s="157"/>
      <c r="IW142" s="157"/>
      <c r="IX142" s="157"/>
      <c r="IY142" s="157"/>
      <c r="IZ142" s="157"/>
      <c r="JA142" s="157"/>
      <c r="JB142" s="157"/>
      <c r="JC142" s="157"/>
      <c r="JD142" s="157"/>
      <c r="JE142" s="157"/>
      <c r="JF142" s="157"/>
      <c r="JG142" s="157"/>
      <c r="JH142" s="157"/>
      <c r="JI142" s="157"/>
      <c r="JJ142" s="157"/>
      <c r="JK142" s="157"/>
      <c r="JL142" s="157"/>
      <c r="JM142" s="157"/>
      <c r="JN142" s="157"/>
      <c r="JO142" s="157"/>
      <c r="JP142" s="157"/>
      <c r="JQ142" s="157"/>
      <c r="JR142" s="157"/>
      <c r="JS142" s="157"/>
      <c r="JT142" s="157"/>
      <c r="JU142" s="157"/>
      <c r="JV142" s="157"/>
      <c r="JW142" s="157"/>
      <c r="JX142" s="157"/>
      <c r="JY142" s="157"/>
      <c r="JZ142" s="157"/>
      <c r="KA142" s="157"/>
      <c r="KB142" s="157"/>
      <c r="KC142" s="157"/>
      <c r="KD142" s="157"/>
      <c r="KE142" s="157"/>
      <c r="KF142" s="157"/>
      <c r="KG142" s="157"/>
      <c r="KH142" s="157"/>
      <c r="KI142" s="157"/>
      <c r="KJ142" s="157"/>
      <c r="KK142" s="157"/>
      <c r="KL142" s="157"/>
      <c r="KM142" s="157"/>
      <c r="KN142" s="157"/>
      <c r="KO142" s="157"/>
      <c r="KP142" s="157"/>
      <c r="KQ142" s="157"/>
      <c r="KR142" s="157"/>
      <c r="KS142" s="157"/>
      <c r="KT142" s="157"/>
      <c r="KU142" s="157"/>
      <c r="KV142" s="157"/>
      <c r="KW142" s="157"/>
      <c r="KX142" s="157"/>
      <c r="KY142" s="157"/>
      <c r="KZ142" s="157"/>
      <c r="LA142" s="157"/>
      <c r="LB142" s="157"/>
      <c r="LC142" s="157"/>
      <c r="LD142" s="157"/>
      <c r="LE142" s="157"/>
      <c r="LF142" s="157"/>
      <c r="LG142" s="157"/>
      <c r="LH142" s="157"/>
      <c r="LI142" s="157"/>
      <c r="LJ142" s="157"/>
      <c r="LK142" s="157"/>
      <c r="LL142" s="157"/>
      <c r="LM142" s="157"/>
      <c r="LN142" s="157"/>
      <c r="LO142" s="157"/>
      <c r="LP142" s="157"/>
      <c r="LQ142" s="157"/>
      <c r="LR142" s="157"/>
      <c r="LS142" s="157"/>
      <c r="LT142" s="157"/>
      <c r="LU142" s="157"/>
      <c r="LV142" s="157"/>
      <c r="LW142" s="157"/>
      <c r="LX142" s="157"/>
      <c r="LY142" s="157"/>
      <c r="LZ142" s="157"/>
      <c r="MA142" s="157"/>
      <c r="MB142" s="157"/>
      <c r="MC142" s="157"/>
      <c r="MD142" s="157"/>
      <c r="ME142" s="157"/>
      <c r="MF142" s="157"/>
      <c r="MG142" s="157"/>
      <c r="MH142" s="157"/>
      <c r="MI142" s="157"/>
      <c r="MJ142" s="157"/>
      <c r="MK142" s="157"/>
      <c r="ML142" s="157"/>
      <c r="MM142" s="157"/>
      <c r="MN142" s="157"/>
      <c r="MO142" s="157"/>
      <c r="MP142" s="157"/>
      <c r="MQ142" s="157"/>
      <c r="MR142" s="157"/>
      <c r="MS142" s="157"/>
      <c r="MT142" s="157"/>
      <c r="MU142" s="157"/>
      <c r="MV142" s="157"/>
      <c r="MW142" s="157"/>
      <c r="MX142" s="157"/>
      <c r="MY142" s="157"/>
      <c r="MZ142" s="157"/>
      <c r="NA142" s="157"/>
      <c r="NB142" s="157"/>
      <c r="NC142" s="157"/>
      <c r="ND142" s="157"/>
      <c r="NE142" s="157"/>
      <c r="NF142" s="157"/>
      <c r="NG142" s="157"/>
      <c r="NH142" s="157"/>
      <c r="NI142" s="157"/>
      <c r="NJ142" s="157"/>
      <c r="NK142" s="157"/>
      <c r="NL142" s="157"/>
      <c r="NM142" s="157"/>
      <c r="NN142" s="157"/>
      <c r="NO142" s="157"/>
      <c r="NP142" s="157"/>
      <c r="NQ142" s="157"/>
      <c r="NR142" s="157"/>
      <c r="NS142" s="157"/>
      <c r="NT142" s="157"/>
      <c r="NU142" s="157"/>
      <c r="NV142" s="157"/>
      <c r="NW142" s="157"/>
      <c r="NX142" s="157"/>
      <c r="NY142" s="157"/>
      <c r="NZ142" s="157"/>
      <c r="OA142" s="157"/>
      <c r="OB142" s="157"/>
      <c r="OC142" s="157"/>
      <c r="OD142" s="157"/>
      <c r="OE142" s="157"/>
      <c r="OF142" s="157"/>
      <c r="OG142" s="157"/>
      <c r="OH142" s="157"/>
      <c r="OI142" s="157"/>
      <c r="OJ142" s="157"/>
      <c r="OK142" s="157"/>
      <c r="OL142" s="157"/>
      <c r="OM142" s="157"/>
      <c r="ON142" s="157"/>
      <c r="OO142" s="157"/>
      <c r="OP142" s="157"/>
      <c r="OQ142" s="157"/>
      <c r="OR142" s="157"/>
      <c r="OS142" s="157"/>
      <c r="OT142" s="157"/>
      <c r="OU142" s="157"/>
      <c r="OV142" s="157"/>
      <c r="OW142" s="157"/>
      <c r="OX142" s="157"/>
      <c r="OY142" s="157"/>
      <c r="OZ142" s="157"/>
      <c r="PA142" s="157"/>
      <c r="PB142" s="157"/>
      <c r="PC142" s="157"/>
      <c r="PD142" s="157"/>
      <c r="PE142" s="157"/>
      <c r="PF142" s="157"/>
      <c r="PG142" s="157"/>
      <c r="PH142" s="157"/>
      <c r="PI142" s="157"/>
      <c r="PJ142" s="157"/>
      <c r="PK142" s="157"/>
      <c r="PL142" s="157"/>
      <c r="PM142" s="157"/>
      <c r="PN142" s="157"/>
      <c r="PO142" s="157"/>
      <c r="PP142" s="157"/>
      <c r="PQ142" s="157"/>
      <c r="PR142" s="157"/>
      <c r="PS142" s="157"/>
      <c r="PT142" s="157"/>
      <c r="PU142" s="157"/>
      <c r="PV142" s="157"/>
      <c r="PW142" s="157"/>
      <c r="PX142" s="157"/>
      <c r="PY142" s="157"/>
      <c r="PZ142" s="157"/>
      <c r="QA142" s="157"/>
      <c r="QB142" s="157"/>
      <c r="QC142" s="157"/>
      <c r="QD142" s="157"/>
      <c r="QE142" s="157"/>
      <c r="QF142" s="157"/>
      <c r="QG142" s="157"/>
      <c r="QH142" s="157"/>
      <c r="QI142" s="157"/>
      <c r="QJ142" s="157"/>
      <c r="QK142" s="157"/>
      <c r="QL142" s="157"/>
      <c r="QM142" s="157"/>
      <c r="QN142" s="157"/>
      <c r="QO142" s="157"/>
      <c r="QP142" s="157"/>
      <c r="QQ142" s="157"/>
      <c r="QR142" s="157"/>
      <c r="QS142" s="157"/>
      <c r="QT142" s="157"/>
      <c r="QU142" s="157"/>
      <c r="QV142" s="157"/>
      <c r="QW142" s="157"/>
      <c r="QX142" s="157"/>
      <c r="QY142" s="157"/>
      <c r="QZ142" s="157"/>
      <c r="RA142" s="157"/>
      <c r="RB142" s="157"/>
      <c r="RC142" s="157"/>
      <c r="RD142" s="157"/>
      <c r="RE142" s="157"/>
      <c r="RF142" s="157"/>
      <c r="RG142" s="157"/>
      <c r="RH142" s="157"/>
      <c r="RI142" s="157"/>
      <c r="RJ142" s="157"/>
      <c r="RK142" s="157"/>
      <c r="RL142" s="157"/>
      <c r="RM142" s="157"/>
      <c r="RN142" s="157"/>
      <c r="RO142" s="157"/>
      <c r="RP142" s="157"/>
      <c r="RQ142" s="157"/>
      <c r="RR142" s="157"/>
      <c r="RS142" s="157"/>
      <c r="RT142" s="157"/>
      <c r="RU142" s="157"/>
      <c r="RV142" s="157"/>
      <c r="RW142" s="157"/>
      <c r="RX142" s="157"/>
      <c r="RY142" s="157"/>
      <c r="RZ142" s="157"/>
      <c r="SA142" s="157"/>
      <c r="SB142" s="157"/>
      <c r="SC142" s="157"/>
      <c r="SD142" s="157"/>
      <c r="SE142" s="157"/>
      <c r="SF142" s="157"/>
      <c r="SG142" s="157"/>
      <c r="SH142" s="157"/>
      <c r="SI142" s="157"/>
      <c r="SJ142" s="157"/>
      <c r="SK142" s="157"/>
      <c r="SL142" s="157"/>
      <c r="SM142" s="157"/>
      <c r="SN142" s="157"/>
      <c r="SO142" s="157"/>
      <c r="SP142" s="157"/>
      <c r="SQ142" s="157"/>
      <c r="SR142" s="157"/>
      <c r="SS142" s="157"/>
      <c r="ST142" s="157"/>
      <c r="SU142" s="157"/>
      <c r="SV142" s="157"/>
      <c r="SW142" s="157"/>
      <c r="SX142" s="157"/>
      <c r="SY142" s="157"/>
      <c r="SZ142" s="157"/>
      <c r="TA142" s="157"/>
      <c r="TB142" s="157"/>
    </row>
    <row r="143" spans="1:522" s="31" customFormat="1" ht="13.8" x14ac:dyDescent="0.25">
      <c r="A143" s="157"/>
      <c r="B143" s="110"/>
      <c r="C143" s="110"/>
      <c r="D143" s="110"/>
      <c r="E143" s="110"/>
      <c r="F143" s="110"/>
      <c r="G143" s="110"/>
      <c r="H143" s="110"/>
      <c r="I143" s="110"/>
      <c r="J143" s="110"/>
      <c r="K143" s="110"/>
      <c r="L143" s="124"/>
      <c r="M143" s="157"/>
      <c r="N143" s="157"/>
      <c r="O143" s="157"/>
      <c r="P143" s="90"/>
      <c r="Q143" s="157"/>
      <c r="R143" s="223"/>
      <c r="S143" s="157"/>
      <c r="T143" s="90"/>
      <c r="U143" s="157"/>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c r="CG143" s="157"/>
      <c r="CH143" s="157"/>
      <c r="CI143" s="157"/>
      <c r="CJ143" s="157"/>
      <c r="CK143" s="157"/>
      <c r="CL143" s="157"/>
      <c r="CM143" s="157"/>
      <c r="CN143" s="157"/>
      <c r="CO143" s="157"/>
      <c r="CP143" s="157"/>
      <c r="CQ143" s="157"/>
      <c r="CR143" s="157"/>
      <c r="CS143" s="157"/>
      <c r="CT143" s="157"/>
      <c r="CU143" s="157"/>
      <c r="CV143" s="157"/>
      <c r="CW143" s="157"/>
      <c r="CX143" s="157"/>
      <c r="CY143" s="157"/>
      <c r="CZ143" s="157"/>
      <c r="DA143" s="157"/>
      <c r="DB143" s="157"/>
      <c r="DC143" s="157"/>
      <c r="DD143" s="157"/>
      <c r="DE143" s="157"/>
      <c r="DF143" s="157"/>
      <c r="DG143" s="157"/>
      <c r="DH143" s="157"/>
      <c r="DI143" s="157"/>
      <c r="DJ143" s="157"/>
      <c r="DK143" s="157"/>
      <c r="DL143" s="157"/>
      <c r="DM143" s="157"/>
      <c r="DN143" s="157"/>
      <c r="DO143" s="157"/>
      <c r="DP143" s="157"/>
      <c r="DQ143" s="157"/>
      <c r="DR143" s="157"/>
      <c r="DS143" s="157"/>
      <c r="DT143" s="157"/>
      <c r="DU143" s="157"/>
      <c r="DV143" s="157"/>
      <c r="DW143" s="157"/>
      <c r="DX143" s="157"/>
      <c r="DY143" s="157"/>
      <c r="DZ143" s="157"/>
      <c r="EA143" s="157"/>
      <c r="EB143" s="157"/>
      <c r="EC143" s="157"/>
      <c r="ED143" s="157"/>
      <c r="EE143" s="157"/>
      <c r="EF143" s="157"/>
      <c r="EG143" s="157"/>
      <c r="EH143" s="157"/>
      <c r="EI143" s="157"/>
      <c r="EJ143" s="157"/>
      <c r="EK143" s="157"/>
      <c r="EL143" s="157"/>
      <c r="EM143" s="157"/>
      <c r="EN143" s="157"/>
      <c r="EO143" s="157"/>
      <c r="EP143" s="157"/>
      <c r="EQ143" s="157"/>
      <c r="ER143" s="157"/>
      <c r="ES143" s="157"/>
      <c r="ET143" s="157"/>
      <c r="EU143" s="157"/>
      <c r="EV143" s="157"/>
      <c r="EW143" s="157"/>
      <c r="EX143" s="157"/>
      <c r="EY143" s="157"/>
      <c r="EZ143" s="157"/>
      <c r="FA143" s="157"/>
      <c r="FB143" s="157"/>
      <c r="FC143" s="157"/>
      <c r="FD143" s="157"/>
      <c r="FE143" s="157"/>
      <c r="FF143" s="157"/>
      <c r="FG143" s="157"/>
      <c r="FH143" s="157"/>
      <c r="FI143" s="157"/>
      <c r="FJ143" s="157"/>
      <c r="FK143" s="157"/>
      <c r="FL143" s="157"/>
      <c r="FM143" s="157"/>
      <c r="FN143" s="157"/>
      <c r="FO143" s="157"/>
      <c r="FP143" s="157"/>
      <c r="FQ143" s="157"/>
      <c r="FR143" s="157"/>
      <c r="FS143" s="157"/>
      <c r="FT143" s="157"/>
      <c r="FU143" s="157"/>
      <c r="FV143" s="157"/>
      <c r="FW143" s="157"/>
      <c r="FX143" s="157"/>
      <c r="FY143" s="157"/>
      <c r="FZ143" s="157"/>
      <c r="GA143" s="157"/>
      <c r="GB143" s="157"/>
      <c r="GC143" s="157"/>
      <c r="GD143" s="157"/>
      <c r="GE143" s="157"/>
      <c r="GF143" s="157"/>
      <c r="GG143" s="157"/>
      <c r="GH143" s="157"/>
      <c r="GI143" s="157"/>
      <c r="GJ143" s="157"/>
      <c r="GK143" s="157"/>
      <c r="GL143" s="157"/>
      <c r="GM143" s="157"/>
      <c r="GN143" s="157"/>
      <c r="GO143" s="157"/>
      <c r="GP143" s="157"/>
      <c r="GQ143" s="157"/>
      <c r="GR143" s="157"/>
      <c r="GS143" s="157"/>
      <c r="GT143" s="157"/>
      <c r="GU143" s="157"/>
      <c r="GV143" s="157"/>
      <c r="GW143" s="157"/>
      <c r="GX143" s="157"/>
      <c r="GY143" s="157"/>
      <c r="GZ143" s="157"/>
      <c r="HA143" s="157"/>
      <c r="HB143" s="157"/>
      <c r="HC143" s="157"/>
      <c r="HD143" s="157"/>
      <c r="HE143" s="157"/>
      <c r="HF143" s="157"/>
      <c r="HG143" s="157"/>
      <c r="HH143" s="157"/>
      <c r="HI143" s="157"/>
      <c r="HJ143" s="157"/>
      <c r="HK143" s="157"/>
      <c r="HL143" s="157"/>
      <c r="HM143" s="157"/>
      <c r="HN143" s="157"/>
      <c r="HO143" s="157"/>
      <c r="HP143" s="157"/>
      <c r="HQ143" s="157"/>
      <c r="HR143" s="157"/>
      <c r="HS143" s="157"/>
      <c r="HT143" s="157"/>
      <c r="HU143" s="157"/>
      <c r="HV143" s="157"/>
      <c r="HW143" s="157"/>
      <c r="HX143" s="157"/>
      <c r="HY143" s="157"/>
      <c r="HZ143" s="157"/>
      <c r="IA143" s="157"/>
      <c r="IB143" s="157"/>
      <c r="IC143" s="157"/>
      <c r="ID143" s="157"/>
      <c r="IE143" s="157"/>
      <c r="IF143" s="157"/>
      <c r="IG143" s="157"/>
      <c r="IH143" s="157"/>
      <c r="II143" s="157"/>
      <c r="IJ143" s="157"/>
      <c r="IK143" s="157"/>
      <c r="IL143" s="157"/>
      <c r="IM143" s="157"/>
      <c r="IN143" s="157"/>
      <c r="IO143" s="157"/>
      <c r="IP143" s="157"/>
      <c r="IQ143" s="157"/>
      <c r="IR143" s="157"/>
      <c r="IS143" s="157"/>
      <c r="IT143" s="157"/>
      <c r="IU143" s="157"/>
      <c r="IV143" s="157"/>
      <c r="IW143" s="157"/>
      <c r="IX143" s="157"/>
      <c r="IY143" s="157"/>
      <c r="IZ143" s="157"/>
      <c r="JA143" s="157"/>
      <c r="JB143" s="157"/>
      <c r="JC143" s="157"/>
      <c r="JD143" s="157"/>
      <c r="JE143" s="157"/>
      <c r="JF143" s="157"/>
      <c r="JG143" s="157"/>
      <c r="JH143" s="157"/>
      <c r="JI143" s="157"/>
      <c r="JJ143" s="157"/>
      <c r="JK143" s="157"/>
      <c r="JL143" s="157"/>
      <c r="JM143" s="157"/>
      <c r="JN143" s="157"/>
      <c r="JO143" s="157"/>
      <c r="JP143" s="157"/>
      <c r="JQ143" s="157"/>
      <c r="JR143" s="157"/>
      <c r="JS143" s="157"/>
      <c r="JT143" s="157"/>
      <c r="JU143" s="157"/>
      <c r="JV143" s="157"/>
      <c r="JW143" s="157"/>
      <c r="JX143" s="157"/>
      <c r="JY143" s="157"/>
      <c r="JZ143" s="157"/>
      <c r="KA143" s="157"/>
      <c r="KB143" s="157"/>
      <c r="KC143" s="157"/>
      <c r="KD143" s="157"/>
      <c r="KE143" s="157"/>
      <c r="KF143" s="157"/>
      <c r="KG143" s="157"/>
      <c r="KH143" s="157"/>
      <c r="KI143" s="157"/>
      <c r="KJ143" s="157"/>
      <c r="KK143" s="157"/>
      <c r="KL143" s="157"/>
      <c r="KM143" s="157"/>
      <c r="KN143" s="157"/>
      <c r="KO143" s="157"/>
      <c r="KP143" s="157"/>
      <c r="KQ143" s="157"/>
      <c r="KR143" s="157"/>
      <c r="KS143" s="157"/>
      <c r="KT143" s="157"/>
      <c r="KU143" s="157"/>
      <c r="KV143" s="157"/>
      <c r="KW143" s="157"/>
      <c r="KX143" s="157"/>
      <c r="KY143" s="157"/>
      <c r="KZ143" s="157"/>
      <c r="LA143" s="157"/>
      <c r="LB143" s="157"/>
      <c r="LC143" s="157"/>
      <c r="LD143" s="157"/>
      <c r="LE143" s="157"/>
      <c r="LF143" s="157"/>
      <c r="LG143" s="157"/>
      <c r="LH143" s="157"/>
      <c r="LI143" s="157"/>
      <c r="LJ143" s="157"/>
      <c r="LK143" s="157"/>
      <c r="LL143" s="157"/>
      <c r="LM143" s="157"/>
      <c r="LN143" s="157"/>
      <c r="LO143" s="157"/>
      <c r="LP143" s="157"/>
      <c r="LQ143" s="157"/>
      <c r="LR143" s="157"/>
      <c r="LS143" s="157"/>
      <c r="LT143" s="157"/>
      <c r="LU143" s="157"/>
      <c r="LV143" s="157"/>
      <c r="LW143" s="157"/>
      <c r="LX143" s="157"/>
      <c r="LY143" s="157"/>
      <c r="LZ143" s="157"/>
      <c r="MA143" s="157"/>
      <c r="MB143" s="157"/>
      <c r="MC143" s="157"/>
      <c r="MD143" s="157"/>
      <c r="ME143" s="157"/>
      <c r="MF143" s="157"/>
      <c r="MG143" s="157"/>
      <c r="MH143" s="157"/>
      <c r="MI143" s="157"/>
      <c r="MJ143" s="157"/>
      <c r="MK143" s="157"/>
      <c r="ML143" s="157"/>
      <c r="MM143" s="157"/>
      <c r="MN143" s="157"/>
      <c r="MO143" s="157"/>
      <c r="MP143" s="157"/>
      <c r="MQ143" s="157"/>
      <c r="MR143" s="157"/>
      <c r="MS143" s="157"/>
      <c r="MT143" s="157"/>
      <c r="MU143" s="157"/>
      <c r="MV143" s="157"/>
      <c r="MW143" s="157"/>
      <c r="MX143" s="157"/>
      <c r="MY143" s="157"/>
      <c r="MZ143" s="157"/>
      <c r="NA143" s="157"/>
      <c r="NB143" s="157"/>
      <c r="NC143" s="157"/>
      <c r="ND143" s="157"/>
      <c r="NE143" s="157"/>
      <c r="NF143" s="157"/>
      <c r="NG143" s="157"/>
      <c r="NH143" s="157"/>
      <c r="NI143" s="157"/>
      <c r="NJ143" s="157"/>
      <c r="NK143" s="157"/>
      <c r="NL143" s="157"/>
      <c r="NM143" s="157"/>
      <c r="NN143" s="157"/>
      <c r="NO143" s="157"/>
      <c r="NP143" s="157"/>
      <c r="NQ143" s="157"/>
      <c r="NR143" s="157"/>
      <c r="NS143" s="157"/>
      <c r="NT143" s="157"/>
      <c r="NU143" s="157"/>
      <c r="NV143" s="157"/>
      <c r="NW143" s="157"/>
      <c r="NX143" s="157"/>
      <c r="NY143" s="157"/>
      <c r="NZ143" s="157"/>
      <c r="OA143" s="157"/>
      <c r="OB143" s="157"/>
      <c r="OC143" s="157"/>
      <c r="OD143" s="157"/>
      <c r="OE143" s="157"/>
      <c r="OF143" s="157"/>
      <c r="OG143" s="157"/>
      <c r="OH143" s="157"/>
      <c r="OI143" s="157"/>
      <c r="OJ143" s="157"/>
      <c r="OK143" s="157"/>
      <c r="OL143" s="157"/>
      <c r="OM143" s="157"/>
      <c r="ON143" s="157"/>
      <c r="OO143" s="157"/>
      <c r="OP143" s="157"/>
      <c r="OQ143" s="157"/>
      <c r="OR143" s="157"/>
      <c r="OS143" s="157"/>
      <c r="OT143" s="157"/>
      <c r="OU143" s="157"/>
      <c r="OV143" s="157"/>
      <c r="OW143" s="157"/>
      <c r="OX143" s="157"/>
      <c r="OY143" s="157"/>
      <c r="OZ143" s="157"/>
      <c r="PA143" s="157"/>
      <c r="PB143" s="157"/>
      <c r="PC143" s="157"/>
      <c r="PD143" s="157"/>
      <c r="PE143" s="157"/>
      <c r="PF143" s="157"/>
      <c r="PG143" s="157"/>
      <c r="PH143" s="157"/>
      <c r="PI143" s="157"/>
      <c r="PJ143" s="157"/>
      <c r="PK143" s="157"/>
      <c r="PL143" s="157"/>
      <c r="PM143" s="157"/>
      <c r="PN143" s="157"/>
      <c r="PO143" s="157"/>
      <c r="PP143" s="157"/>
      <c r="PQ143" s="157"/>
      <c r="PR143" s="157"/>
      <c r="PS143" s="157"/>
      <c r="PT143" s="157"/>
      <c r="PU143" s="157"/>
      <c r="PV143" s="157"/>
      <c r="PW143" s="157"/>
      <c r="PX143" s="157"/>
      <c r="PY143" s="157"/>
      <c r="PZ143" s="157"/>
      <c r="QA143" s="157"/>
      <c r="QB143" s="157"/>
      <c r="QC143" s="157"/>
      <c r="QD143" s="157"/>
      <c r="QE143" s="157"/>
      <c r="QF143" s="157"/>
      <c r="QG143" s="157"/>
      <c r="QH143" s="157"/>
      <c r="QI143" s="157"/>
      <c r="QJ143" s="157"/>
      <c r="QK143" s="157"/>
      <c r="QL143" s="157"/>
      <c r="QM143" s="157"/>
      <c r="QN143" s="157"/>
      <c r="QO143" s="157"/>
      <c r="QP143" s="157"/>
      <c r="QQ143" s="157"/>
      <c r="QR143" s="157"/>
      <c r="QS143" s="157"/>
      <c r="QT143" s="157"/>
      <c r="QU143" s="157"/>
      <c r="QV143" s="157"/>
      <c r="QW143" s="157"/>
      <c r="QX143" s="157"/>
      <c r="QY143" s="157"/>
      <c r="QZ143" s="157"/>
      <c r="RA143" s="157"/>
      <c r="RB143" s="157"/>
      <c r="RC143" s="157"/>
      <c r="RD143" s="157"/>
      <c r="RE143" s="157"/>
      <c r="RF143" s="157"/>
      <c r="RG143" s="157"/>
      <c r="RH143" s="157"/>
      <c r="RI143" s="157"/>
      <c r="RJ143" s="157"/>
      <c r="RK143" s="157"/>
      <c r="RL143" s="157"/>
      <c r="RM143" s="157"/>
      <c r="RN143" s="157"/>
      <c r="RO143" s="157"/>
      <c r="RP143" s="157"/>
      <c r="RQ143" s="157"/>
      <c r="RR143" s="157"/>
      <c r="RS143" s="157"/>
      <c r="RT143" s="157"/>
      <c r="RU143" s="157"/>
      <c r="RV143" s="157"/>
      <c r="RW143" s="157"/>
      <c r="RX143" s="157"/>
      <c r="RY143" s="157"/>
      <c r="RZ143" s="157"/>
      <c r="SA143" s="157"/>
      <c r="SB143" s="157"/>
      <c r="SC143" s="157"/>
      <c r="SD143" s="157"/>
      <c r="SE143" s="157"/>
      <c r="SF143" s="157"/>
      <c r="SG143" s="157"/>
      <c r="SH143" s="157"/>
      <c r="SI143" s="157"/>
      <c r="SJ143" s="157"/>
      <c r="SK143" s="157"/>
      <c r="SL143" s="157"/>
      <c r="SM143" s="157"/>
      <c r="SN143" s="157"/>
      <c r="SO143" s="157"/>
      <c r="SP143" s="157"/>
      <c r="SQ143" s="157"/>
      <c r="SR143" s="157"/>
      <c r="SS143" s="157"/>
      <c r="ST143" s="157"/>
      <c r="SU143" s="157"/>
      <c r="SV143" s="157"/>
      <c r="SW143" s="157"/>
      <c r="SX143" s="157"/>
      <c r="SY143" s="157"/>
      <c r="SZ143" s="157"/>
      <c r="TA143" s="157"/>
      <c r="TB143" s="157"/>
    </row>
    <row r="144" spans="1:522" s="31" customFormat="1" ht="13.8" x14ac:dyDescent="0.25">
      <c r="A144" s="157"/>
      <c r="B144" s="110"/>
      <c r="C144" s="110"/>
      <c r="D144" s="110"/>
      <c r="E144" s="110"/>
      <c r="F144" s="110"/>
      <c r="G144" s="110"/>
      <c r="H144" s="110"/>
      <c r="I144" s="110"/>
      <c r="J144" s="110"/>
      <c r="K144" s="110"/>
      <c r="L144" s="124"/>
      <c r="M144" s="157"/>
      <c r="N144" s="157"/>
      <c r="O144" s="157"/>
      <c r="P144" s="90"/>
      <c r="Q144" s="157"/>
      <c r="R144" s="223"/>
      <c r="S144" s="157"/>
      <c r="T144" s="90"/>
      <c r="U144" s="157"/>
      <c r="V144" s="157"/>
      <c r="W144" s="157"/>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c r="CE144" s="157"/>
      <c r="CF144" s="157"/>
      <c r="CG144" s="157"/>
      <c r="CH144" s="157"/>
      <c r="CI144" s="157"/>
      <c r="CJ144" s="157"/>
      <c r="CK144" s="157"/>
      <c r="CL144" s="157"/>
      <c r="CM144" s="157"/>
      <c r="CN144" s="157"/>
      <c r="CO144" s="157"/>
      <c r="CP144" s="157"/>
      <c r="CQ144" s="157"/>
      <c r="CR144" s="157"/>
      <c r="CS144" s="157"/>
      <c r="CT144" s="157"/>
      <c r="CU144" s="157"/>
      <c r="CV144" s="157"/>
      <c r="CW144" s="157"/>
      <c r="CX144" s="157"/>
      <c r="CY144" s="157"/>
      <c r="CZ144" s="157"/>
      <c r="DA144" s="157"/>
      <c r="DB144" s="157"/>
      <c r="DC144" s="157"/>
      <c r="DD144" s="157"/>
      <c r="DE144" s="157"/>
      <c r="DF144" s="157"/>
      <c r="DG144" s="157"/>
      <c r="DH144" s="157"/>
      <c r="DI144" s="157"/>
      <c r="DJ144" s="157"/>
      <c r="DK144" s="157"/>
      <c r="DL144" s="157"/>
      <c r="DM144" s="157"/>
      <c r="DN144" s="157"/>
      <c r="DO144" s="157"/>
      <c r="DP144" s="157"/>
      <c r="DQ144" s="157"/>
      <c r="DR144" s="157"/>
      <c r="DS144" s="157"/>
      <c r="DT144" s="157"/>
      <c r="DU144" s="157"/>
      <c r="DV144" s="157"/>
      <c r="DW144" s="157"/>
      <c r="DX144" s="157"/>
      <c r="DY144" s="157"/>
      <c r="DZ144" s="157"/>
      <c r="EA144" s="157"/>
      <c r="EB144" s="157"/>
      <c r="EC144" s="157"/>
      <c r="ED144" s="157"/>
      <c r="EE144" s="157"/>
      <c r="EF144" s="157"/>
      <c r="EG144" s="157"/>
      <c r="EH144" s="157"/>
      <c r="EI144" s="157"/>
      <c r="EJ144" s="157"/>
      <c r="EK144" s="157"/>
      <c r="EL144" s="157"/>
      <c r="EM144" s="157"/>
      <c r="EN144" s="157"/>
      <c r="EO144" s="157"/>
      <c r="EP144" s="157"/>
      <c r="EQ144" s="157"/>
      <c r="ER144" s="157"/>
      <c r="ES144" s="157"/>
      <c r="ET144" s="157"/>
      <c r="EU144" s="157"/>
      <c r="EV144" s="157"/>
      <c r="EW144" s="157"/>
      <c r="EX144" s="157"/>
      <c r="EY144" s="157"/>
      <c r="EZ144" s="157"/>
      <c r="FA144" s="157"/>
      <c r="FB144" s="157"/>
      <c r="FC144" s="157"/>
      <c r="FD144" s="157"/>
      <c r="FE144" s="157"/>
      <c r="FF144" s="157"/>
      <c r="FG144" s="157"/>
      <c r="FH144" s="157"/>
      <c r="FI144" s="157"/>
      <c r="FJ144" s="157"/>
      <c r="FK144" s="157"/>
      <c r="FL144" s="157"/>
      <c r="FM144" s="157"/>
      <c r="FN144" s="157"/>
      <c r="FO144" s="157"/>
      <c r="FP144" s="157"/>
      <c r="FQ144" s="157"/>
      <c r="FR144" s="157"/>
      <c r="FS144" s="157"/>
      <c r="FT144" s="157"/>
      <c r="FU144" s="157"/>
      <c r="FV144" s="157"/>
      <c r="FW144" s="157"/>
      <c r="FX144" s="157"/>
      <c r="FY144" s="157"/>
      <c r="FZ144" s="157"/>
      <c r="GA144" s="157"/>
      <c r="GB144" s="157"/>
      <c r="GC144" s="157"/>
      <c r="GD144" s="157"/>
      <c r="GE144" s="157"/>
      <c r="GF144" s="157"/>
      <c r="GG144" s="157"/>
      <c r="GH144" s="157"/>
      <c r="GI144" s="157"/>
      <c r="GJ144" s="157"/>
      <c r="GK144" s="157"/>
      <c r="GL144" s="157"/>
      <c r="GM144" s="157"/>
      <c r="GN144" s="157"/>
      <c r="GO144" s="157"/>
      <c r="GP144" s="157"/>
      <c r="GQ144" s="157"/>
      <c r="GR144" s="157"/>
      <c r="GS144" s="157"/>
      <c r="GT144" s="157"/>
      <c r="GU144" s="157"/>
      <c r="GV144" s="157"/>
      <c r="GW144" s="157"/>
      <c r="GX144" s="157"/>
      <c r="GY144" s="157"/>
      <c r="GZ144" s="157"/>
      <c r="HA144" s="157"/>
      <c r="HB144" s="157"/>
      <c r="HC144" s="157"/>
      <c r="HD144" s="157"/>
      <c r="HE144" s="157"/>
      <c r="HF144" s="157"/>
      <c r="HG144" s="157"/>
      <c r="HH144" s="157"/>
      <c r="HI144" s="157"/>
      <c r="HJ144" s="157"/>
      <c r="HK144" s="157"/>
      <c r="HL144" s="157"/>
      <c r="HM144" s="157"/>
      <c r="HN144" s="157"/>
      <c r="HO144" s="157"/>
      <c r="HP144" s="157"/>
      <c r="HQ144" s="157"/>
      <c r="HR144" s="157"/>
      <c r="HS144" s="157"/>
      <c r="HT144" s="157"/>
      <c r="HU144" s="157"/>
      <c r="HV144" s="157"/>
      <c r="HW144" s="157"/>
      <c r="HX144" s="157"/>
      <c r="HY144" s="157"/>
      <c r="HZ144" s="157"/>
      <c r="IA144" s="157"/>
      <c r="IB144" s="157"/>
      <c r="IC144" s="157"/>
      <c r="ID144" s="157"/>
      <c r="IE144" s="157"/>
      <c r="IF144" s="157"/>
      <c r="IG144" s="157"/>
      <c r="IH144" s="157"/>
      <c r="II144" s="157"/>
      <c r="IJ144" s="157"/>
      <c r="IK144" s="157"/>
      <c r="IL144" s="157"/>
      <c r="IM144" s="157"/>
      <c r="IN144" s="157"/>
      <c r="IO144" s="157"/>
      <c r="IP144" s="157"/>
      <c r="IQ144" s="157"/>
      <c r="IR144" s="157"/>
      <c r="IS144" s="157"/>
      <c r="IT144" s="157"/>
      <c r="IU144" s="157"/>
      <c r="IV144" s="157"/>
      <c r="IW144" s="157"/>
      <c r="IX144" s="157"/>
      <c r="IY144" s="157"/>
      <c r="IZ144" s="157"/>
      <c r="JA144" s="157"/>
      <c r="JB144" s="157"/>
      <c r="JC144" s="157"/>
      <c r="JD144" s="157"/>
      <c r="JE144" s="157"/>
      <c r="JF144" s="157"/>
      <c r="JG144" s="157"/>
      <c r="JH144" s="157"/>
      <c r="JI144" s="157"/>
      <c r="JJ144" s="157"/>
      <c r="JK144" s="157"/>
      <c r="JL144" s="157"/>
      <c r="JM144" s="157"/>
      <c r="JN144" s="157"/>
      <c r="JO144" s="157"/>
      <c r="JP144" s="157"/>
      <c r="JQ144" s="157"/>
      <c r="JR144" s="157"/>
      <c r="JS144" s="157"/>
      <c r="JT144" s="157"/>
      <c r="JU144" s="157"/>
      <c r="JV144" s="157"/>
      <c r="JW144" s="157"/>
      <c r="JX144" s="157"/>
      <c r="JY144" s="157"/>
      <c r="JZ144" s="157"/>
      <c r="KA144" s="157"/>
      <c r="KB144" s="157"/>
      <c r="KC144" s="157"/>
      <c r="KD144" s="157"/>
      <c r="KE144" s="157"/>
      <c r="KF144" s="157"/>
      <c r="KG144" s="157"/>
      <c r="KH144" s="157"/>
      <c r="KI144" s="157"/>
      <c r="KJ144" s="157"/>
      <c r="KK144" s="157"/>
      <c r="KL144" s="157"/>
      <c r="KM144" s="157"/>
      <c r="KN144" s="157"/>
      <c r="KO144" s="157"/>
      <c r="KP144" s="157"/>
      <c r="KQ144" s="157"/>
      <c r="KR144" s="157"/>
      <c r="KS144" s="157"/>
      <c r="KT144" s="157"/>
      <c r="KU144" s="157"/>
      <c r="KV144" s="157"/>
      <c r="KW144" s="157"/>
      <c r="KX144" s="157"/>
      <c r="KY144" s="157"/>
      <c r="KZ144" s="157"/>
      <c r="LA144" s="157"/>
      <c r="LB144" s="157"/>
      <c r="LC144" s="157"/>
      <c r="LD144" s="157"/>
      <c r="LE144" s="157"/>
      <c r="LF144" s="157"/>
      <c r="LG144" s="157"/>
      <c r="LH144" s="157"/>
      <c r="LI144" s="157"/>
      <c r="LJ144" s="157"/>
      <c r="LK144" s="157"/>
      <c r="LL144" s="157"/>
      <c r="LM144" s="157"/>
      <c r="LN144" s="157"/>
      <c r="LO144" s="157"/>
      <c r="LP144" s="157"/>
      <c r="LQ144" s="157"/>
      <c r="LR144" s="157"/>
      <c r="LS144" s="157"/>
      <c r="LT144" s="157"/>
      <c r="LU144" s="157"/>
      <c r="LV144" s="157"/>
      <c r="LW144" s="157"/>
      <c r="LX144" s="157"/>
      <c r="LY144" s="157"/>
      <c r="LZ144" s="157"/>
      <c r="MA144" s="157"/>
      <c r="MB144" s="157"/>
      <c r="MC144" s="157"/>
      <c r="MD144" s="157"/>
      <c r="ME144" s="157"/>
      <c r="MF144" s="157"/>
      <c r="MG144" s="157"/>
      <c r="MH144" s="157"/>
      <c r="MI144" s="157"/>
      <c r="MJ144" s="157"/>
      <c r="MK144" s="157"/>
      <c r="ML144" s="157"/>
      <c r="MM144" s="157"/>
      <c r="MN144" s="157"/>
      <c r="MO144" s="157"/>
      <c r="MP144" s="157"/>
      <c r="MQ144" s="157"/>
      <c r="MR144" s="157"/>
      <c r="MS144" s="157"/>
      <c r="MT144" s="157"/>
      <c r="MU144" s="157"/>
      <c r="MV144" s="157"/>
      <c r="MW144" s="157"/>
      <c r="MX144" s="157"/>
      <c r="MY144" s="157"/>
      <c r="MZ144" s="157"/>
      <c r="NA144" s="157"/>
      <c r="NB144" s="157"/>
      <c r="NC144" s="157"/>
      <c r="ND144" s="157"/>
      <c r="NE144" s="157"/>
      <c r="NF144" s="157"/>
      <c r="NG144" s="157"/>
      <c r="NH144" s="157"/>
      <c r="NI144" s="157"/>
      <c r="NJ144" s="157"/>
      <c r="NK144" s="157"/>
      <c r="NL144" s="157"/>
      <c r="NM144" s="157"/>
      <c r="NN144" s="157"/>
      <c r="NO144" s="157"/>
      <c r="NP144" s="157"/>
      <c r="NQ144" s="157"/>
      <c r="NR144" s="157"/>
      <c r="NS144" s="157"/>
      <c r="NT144" s="157"/>
      <c r="NU144" s="157"/>
      <c r="NV144" s="157"/>
      <c r="NW144" s="157"/>
      <c r="NX144" s="157"/>
      <c r="NY144" s="157"/>
      <c r="NZ144" s="157"/>
      <c r="OA144" s="157"/>
      <c r="OB144" s="157"/>
      <c r="OC144" s="157"/>
      <c r="OD144" s="157"/>
      <c r="OE144" s="157"/>
      <c r="OF144" s="157"/>
      <c r="OG144" s="157"/>
      <c r="OH144" s="157"/>
      <c r="OI144" s="157"/>
      <c r="OJ144" s="157"/>
      <c r="OK144" s="157"/>
      <c r="OL144" s="157"/>
      <c r="OM144" s="157"/>
      <c r="ON144" s="157"/>
      <c r="OO144" s="157"/>
      <c r="OP144" s="157"/>
      <c r="OQ144" s="157"/>
      <c r="OR144" s="157"/>
      <c r="OS144" s="157"/>
      <c r="OT144" s="157"/>
      <c r="OU144" s="157"/>
      <c r="OV144" s="157"/>
      <c r="OW144" s="157"/>
      <c r="OX144" s="157"/>
      <c r="OY144" s="157"/>
      <c r="OZ144" s="157"/>
      <c r="PA144" s="157"/>
      <c r="PB144" s="157"/>
      <c r="PC144" s="157"/>
      <c r="PD144" s="157"/>
      <c r="PE144" s="157"/>
      <c r="PF144" s="157"/>
      <c r="PG144" s="157"/>
      <c r="PH144" s="157"/>
      <c r="PI144" s="157"/>
      <c r="PJ144" s="157"/>
      <c r="PK144" s="157"/>
      <c r="PL144" s="157"/>
      <c r="PM144" s="157"/>
      <c r="PN144" s="157"/>
      <c r="PO144" s="157"/>
      <c r="PP144" s="157"/>
      <c r="PQ144" s="157"/>
      <c r="PR144" s="157"/>
      <c r="PS144" s="157"/>
      <c r="PT144" s="157"/>
      <c r="PU144" s="157"/>
      <c r="PV144" s="157"/>
      <c r="PW144" s="157"/>
      <c r="PX144" s="157"/>
      <c r="PY144" s="157"/>
      <c r="PZ144" s="157"/>
      <c r="QA144" s="157"/>
      <c r="QB144" s="157"/>
      <c r="QC144" s="157"/>
      <c r="QD144" s="157"/>
      <c r="QE144" s="157"/>
      <c r="QF144" s="157"/>
      <c r="QG144" s="157"/>
      <c r="QH144" s="157"/>
      <c r="QI144" s="157"/>
      <c r="QJ144" s="157"/>
      <c r="QK144" s="157"/>
      <c r="QL144" s="157"/>
      <c r="QM144" s="157"/>
      <c r="QN144" s="157"/>
      <c r="QO144" s="157"/>
      <c r="QP144" s="157"/>
      <c r="QQ144" s="157"/>
      <c r="QR144" s="157"/>
      <c r="QS144" s="157"/>
      <c r="QT144" s="157"/>
      <c r="QU144" s="157"/>
      <c r="QV144" s="157"/>
      <c r="QW144" s="157"/>
      <c r="QX144" s="157"/>
      <c r="QY144" s="157"/>
      <c r="QZ144" s="157"/>
      <c r="RA144" s="157"/>
      <c r="RB144" s="157"/>
      <c r="RC144" s="157"/>
      <c r="RD144" s="157"/>
      <c r="RE144" s="157"/>
      <c r="RF144" s="157"/>
      <c r="RG144" s="157"/>
      <c r="RH144" s="157"/>
      <c r="RI144" s="157"/>
      <c r="RJ144" s="157"/>
      <c r="RK144" s="157"/>
      <c r="RL144" s="157"/>
      <c r="RM144" s="157"/>
      <c r="RN144" s="157"/>
      <c r="RO144" s="157"/>
      <c r="RP144" s="157"/>
      <c r="RQ144" s="157"/>
      <c r="RR144" s="157"/>
      <c r="RS144" s="157"/>
      <c r="RT144" s="157"/>
      <c r="RU144" s="157"/>
      <c r="RV144" s="157"/>
      <c r="RW144" s="157"/>
      <c r="RX144" s="157"/>
      <c r="RY144" s="157"/>
      <c r="RZ144" s="157"/>
      <c r="SA144" s="157"/>
      <c r="SB144" s="157"/>
      <c r="SC144" s="157"/>
      <c r="SD144" s="157"/>
      <c r="SE144" s="157"/>
      <c r="SF144" s="157"/>
      <c r="SG144" s="157"/>
      <c r="SH144" s="157"/>
      <c r="SI144" s="157"/>
      <c r="SJ144" s="157"/>
      <c r="SK144" s="157"/>
      <c r="SL144" s="157"/>
      <c r="SM144" s="157"/>
      <c r="SN144" s="157"/>
      <c r="SO144" s="157"/>
      <c r="SP144" s="157"/>
      <c r="SQ144" s="157"/>
      <c r="SR144" s="157"/>
      <c r="SS144" s="157"/>
      <c r="ST144" s="157"/>
      <c r="SU144" s="157"/>
      <c r="SV144" s="157"/>
      <c r="SW144" s="157"/>
      <c r="SX144" s="157"/>
      <c r="SY144" s="157"/>
      <c r="SZ144" s="157"/>
      <c r="TA144" s="157"/>
      <c r="TB144" s="157"/>
    </row>
    <row r="145" spans="1:522" s="31" customFormat="1" ht="13.8" x14ac:dyDescent="0.25">
      <c r="A145" s="157"/>
      <c r="B145" s="110"/>
      <c r="C145" s="110"/>
      <c r="D145" s="110"/>
      <c r="E145" s="110"/>
      <c r="F145" s="110"/>
      <c r="G145" s="110"/>
      <c r="H145" s="110"/>
      <c r="I145" s="110"/>
      <c r="J145" s="110"/>
      <c r="K145" s="110"/>
      <c r="L145" s="124"/>
      <c r="M145" s="157"/>
      <c r="N145" s="157"/>
      <c r="O145" s="157"/>
      <c r="P145" s="90"/>
      <c r="Q145" s="157"/>
      <c r="R145" s="223"/>
      <c r="S145" s="157"/>
      <c r="T145" s="90"/>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c r="CG145" s="157"/>
      <c r="CH145" s="157"/>
      <c r="CI145" s="157"/>
      <c r="CJ145" s="157"/>
      <c r="CK145" s="157"/>
      <c r="CL145" s="157"/>
      <c r="CM145" s="157"/>
      <c r="CN145" s="157"/>
      <c r="CO145" s="157"/>
      <c r="CP145" s="157"/>
      <c r="CQ145" s="157"/>
      <c r="CR145" s="157"/>
      <c r="CS145" s="157"/>
      <c r="CT145" s="157"/>
      <c r="CU145" s="157"/>
      <c r="CV145" s="157"/>
      <c r="CW145" s="157"/>
      <c r="CX145" s="157"/>
      <c r="CY145" s="157"/>
      <c r="CZ145" s="157"/>
      <c r="DA145" s="157"/>
      <c r="DB145" s="157"/>
      <c r="DC145" s="157"/>
      <c r="DD145" s="157"/>
      <c r="DE145" s="157"/>
      <c r="DF145" s="157"/>
      <c r="DG145" s="157"/>
      <c r="DH145" s="157"/>
      <c r="DI145" s="157"/>
      <c r="DJ145" s="157"/>
      <c r="DK145" s="157"/>
      <c r="DL145" s="157"/>
      <c r="DM145" s="157"/>
      <c r="DN145" s="157"/>
      <c r="DO145" s="157"/>
      <c r="DP145" s="157"/>
      <c r="DQ145" s="157"/>
      <c r="DR145" s="157"/>
      <c r="DS145" s="157"/>
      <c r="DT145" s="157"/>
      <c r="DU145" s="157"/>
      <c r="DV145" s="157"/>
      <c r="DW145" s="157"/>
      <c r="DX145" s="157"/>
      <c r="DY145" s="157"/>
      <c r="DZ145" s="157"/>
      <c r="EA145" s="157"/>
      <c r="EB145" s="157"/>
      <c r="EC145" s="157"/>
      <c r="ED145" s="157"/>
      <c r="EE145" s="157"/>
      <c r="EF145" s="157"/>
      <c r="EG145" s="157"/>
      <c r="EH145" s="157"/>
      <c r="EI145" s="157"/>
      <c r="EJ145" s="157"/>
      <c r="EK145" s="157"/>
      <c r="EL145" s="157"/>
      <c r="EM145" s="157"/>
      <c r="EN145" s="157"/>
      <c r="EO145" s="157"/>
      <c r="EP145" s="157"/>
      <c r="EQ145" s="157"/>
      <c r="ER145" s="157"/>
      <c r="ES145" s="157"/>
      <c r="ET145" s="157"/>
      <c r="EU145" s="157"/>
      <c r="EV145" s="157"/>
      <c r="EW145" s="157"/>
      <c r="EX145" s="157"/>
      <c r="EY145" s="157"/>
      <c r="EZ145" s="157"/>
      <c r="FA145" s="157"/>
      <c r="FB145" s="157"/>
      <c r="FC145" s="157"/>
      <c r="FD145" s="157"/>
      <c r="FE145" s="157"/>
      <c r="FF145" s="157"/>
      <c r="FG145" s="157"/>
      <c r="FH145" s="157"/>
      <c r="FI145" s="157"/>
      <c r="FJ145" s="157"/>
      <c r="FK145" s="157"/>
      <c r="FL145" s="157"/>
      <c r="FM145" s="157"/>
      <c r="FN145" s="157"/>
      <c r="FO145" s="157"/>
      <c r="FP145" s="157"/>
      <c r="FQ145" s="157"/>
      <c r="FR145" s="157"/>
      <c r="FS145" s="157"/>
      <c r="FT145" s="157"/>
      <c r="FU145" s="157"/>
      <c r="FV145" s="157"/>
      <c r="FW145" s="157"/>
      <c r="FX145" s="157"/>
      <c r="FY145" s="157"/>
      <c r="FZ145" s="157"/>
      <c r="GA145" s="157"/>
      <c r="GB145" s="157"/>
      <c r="GC145" s="157"/>
      <c r="GD145" s="157"/>
      <c r="GE145" s="157"/>
      <c r="GF145" s="157"/>
      <c r="GG145" s="157"/>
      <c r="GH145" s="157"/>
      <c r="GI145" s="157"/>
      <c r="GJ145" s="157"/>
      <c r="GK145" s="157"/>
      <c r="GL145" s="157"/>
      <c r="GM145" s="157"/>
      <c r="GN145" s="157"/>
      <c r="GO145" s="157"/>
      <c r="GP145" s="157"/>
      <c r="GQ145" s="157"/>
      <c r="GR145" s="157"/>
      <c r="GS145" s="157"/>
      <c r="GT145" s="157"/>
      <c r="GU145" s="157"/>
      <c r="GV145" s="157"/>
      <c r="GW145" s="157"/>
      <c r="GX145" s="157"/>
      <c r="GY145" s="157"/>
      <c r="GZ145" s="157"/>
      <c r="HA145" s="157"/>
      <c r="HB145" s="157"/>
      <c r="HC145" s="157"/>
      <c r="HD145" s="157"/>
      <c r="HE145" s="157"/>
      <c r="HF145" s="157"/>
      <c r="HG145" s="157"/>
      <c r="HH145" s="157"/>
      <c r="HI145" s="157"/>
      <c r="HJ145" s="157"/>
      <c r="HK145" s="157"/>
      <c r="HL145" s="157"/>
      <c r="HM145" s="157"/>
      <c r="HN145" s="157"/>
      <c r="HO145" s="157"/>
      <c r="HP145" s="157"/>
      <c r="HQ145" s="157"/>
      <c r="HR145" s="157"/>
      <c r="HS145" s="157"/>
      <c r="HT145" s="157"/>
      <c r="HU145" s="157"/>
      <c r="HV145" s="157"/>
      <c r="HW145" s="157"/>
      <c r="HX145" s="157"/>
      <c r="HY145" s="157"/>
      <c r="HZ145" s="157"/>
      <c r="IA145" s="157"/>
      <c r="IB145" s="157"/>
      <c r="IC145" s="157"/>
      <c r="ID145" s="157"/>
      <c r="IE145" s="157"/>
      <c r="IF145" s="157"/>
      <c r="IG145" s="157"/>
      <c r="IH145" s="157"/>
      <c r="II145" s="157"/>
      <c r="IJ145" s="157"/>
      <c r="IK145" s="157"/>
      <c r="IL145" s="157"/>
      <c r="IM145" s="157"/>
      <c r="IN145" s="157"/>
      <c r="IO145" s="157"/>
      <c r="IP145" s="157"/>
      <c r="IQ145" s="157"/>
      <c r="IR145" s="157"/>
      <c r="IS145" s="157"/>
      <c r="IT145" s="157"/>
      <c r="IU145" s="157"/>
      <c r="IV145" s="157"/>
      <c r="IW145" s="157"/>
      <c r="IX145" s="157"/>
      <c r="IY145" s="157"/>
      <c r="IZ145" s="157"/>
      <c r="JA145" s="157"/>
      <c r="JB145" s="157"/>
      <c r="JC145" s="157"/>
      <c r="JD145" s="157"/>
      <c r="JE145" s="157"/>
      <c r="JF145" s="157"/>
      <c r="JG145" s="157"/>
      <c r="JH145" s="157"/>
      <c r="JI145" s="157"/>
      <c r="JJ145" s="157"/>
      <c r="JK145" s="157"/>
      <c r="JL145" s="157"/>
      <c r="JM145" s="157"/>
      <c r="JN145" s="157"/>
      <c r="JO145" s="157"/>
      <c r="JP145" s="157"/>
      <c r="JQ145" s="157"/>
      <c r="JR145" s="157"/>
      <c r="JS145" s="157"/>
      <c r="JT145" s="157"/>
      <c r="JU145" s="157"/>
      <c r="JV145" s="157"/>
      <c r="JW145" s="157"/>
      <c r="JX145" s="157"/>
      <c r="JY145" s="157"/>
      <c r="JZ145" s="157"/>
      <c r="KA145" s="157"/>
      <c r="KB145" s="157"/>
      <c r="KC145" s="157"/>
      <c r="KD145" s="157"/>
      <c r="KE145" s="157"/>
      <c r="KF145" s="157"/>
      <c r="KG145" s="157"/>
      <c r="KH145" s="157"/>
      <c r="KI145" s="157"/>
      <c r="KJ145" s="157"/>
      <c r="KK145" s="157"/>
      <c r="KL145" s="157"/>
      <c r="KM145" s="157"/>
      <c r="KN145" s="157"/>
      <c r="KO145" s="157"/>
      <c r="KP145" s="157"/>
      <c r="KQ145" s="157"/>
      <c r="KR145" s="157"/>
      <c r="KS145" s="157"/>
      <c r="KT145" s="157"/>
      <c r="KU145" s="157"/>
      <c r="KV145" s="157"/>
      <c r="KW145" s="157"/>
      <c r="KX145" s="157"/>
      <c r="KY145" s="157"/>
      <c r="KZ145" s="157"/>
      <c r="LA145" s="157"/>
      <c r="LB145" s="157"/>
      <c r="LC145" s="157"/>
      <c r="LD145" s="157"/>
      <c r="LE145" s="157"/>
      <c r="LF145" s="157"/>
      <c r="LG145" s="157"/>
      <c r="LH145" s="157"/>
      <c r="LI145" s="157"/>
      <c r="LJ145" s="157"/>
      <c r="LK145" s="157"/>
      <c r="LL145" s="157"/>
      <c r="LM145" s="157"/>
      <c r="LN145" s="157"/>
      <c r="LO145" s="157"/>
      <c r="LP145" s="157"/>
      <c r="LQ145" s="157"/>
      <c r="LR145" s="157"/>
      <c r="LS145" s="157"/>
      <c r="LT145" s="157"/>
      <c r="LU145" s="157"/>
      <c r="LV145" s="157"/>
      <c r="LW145" s="157"/>
      <c r="LX145" s="157"/>
      <c r="LY145" s="157"/>
      <c r="LZ145" s="157"/>
      <c r="MA145" s="157"/>
      <c r="MB145" s="157"/>
      <c r="MC145" s="157"/>
      <c r="MD145" s="157"/>
      <c r="ME145" s="157"/>
      <c r="MF145" s="157"/>
      <c r="MG145" s="157"/>
      <c r="MH145" s="157"/>
      <c r="MI145" s="157"/>
      <c r="MJ145" s="157"/>
      <c r="MK145" s="157"/>
      <c r="ML145" s="157"/>
      <c r="MM145" s="157"/>
      <c r="MN145" s="157"/>
      <c r="MO145" s="157"/>
      <c r="MP145" s="157"/>
      <c r="MQ145" s="157"/>
      <c r="MR145" s="157"/>
      <c r="MS145" s="157"/>
      <c r="MT145" s="157"/>
      <c r="MU145" s="157"/>
      <c r="MV145" s="157"/>
      <c r="MW145" s="157"/>
      <c r="MX145" s="157"/>
      <c r="MY145" s="157"/>
      <c r="MZ145" s="157"/>
      <c r="NA145" s="157"/>
      <c r="NB145" s="157"/>
      <c r="NC145" s="157"/>
      <c r="ND145" s="157"/>
      <c r="NE145" s="157"/>
      <c r="NF145" s="157"/>
      <c r="NG145" s="157"/>
      <c r="NH145" s="157"/>
      <c r="NI145" s="157"/>
      <c r="NJ145" s="157"/>
      <c r="NK145" s="157"/>
      <c r="NL145" s="157"/>
      <c r="NM145" s="157"/>
      <c r="NN145" s="157"/>
      <c r="NO145" s="157"/>
      <c r="NP145" s="157"/>
      <c r="NQ145" s="157"/>
      <c r="NR145" s="157"/>
      <c r="NS145" s="157"/>
      <c r="NT145" s="157"/>
      <c r="NU145" s="157"/>
      <c r="NV145" s="157"/>
      <c r="NW145" s="157"/>
      <c r="NX145" s="157"/>
      <c r="NY145" s="157"/>
      <c r="NZ145" s="157"/>
      <c r="OA145" s="157"/>
      <c r="OB145" s="157"/>
      <c r="OC145" s="157"/>
      <c r="OD145" s="157"/>
      <c r="OE145" s="157"/>
      <c r="OF145" s="157"/>
      <c r="OG145" s="157"/>
      <c r="OH145" s="157"/>
      <c r="OI145" s="157"/>
      <c r="OJ145" s="157"/>
      <c r="OK145" s="157"/>
      <c r="OL145" s="157"/>
      <c r="OM145" s="157"/>
      <c r="ON145" s="157"/>
      <c r="OO145" s="157"/>
      <c r="OP145" s="157"/>
      <c r="OQ145" s="157"/>
      <c r="OR145" s="157"/>
      <c r="OS145" s="157"/>
      <c r="OT145" s="157"/>
      <c r="OU145" s="157"/>
      <c r="OV145" s="157"/>
      <c r="OW145" s="157"/>
      <c r="OX145" s="157"/>
      <c r="OY145" s="157"/>
      <c r="OZ145" s="157"/>
      <c r="PA145" s="157"/>
      <c r="PB145" s="157"/>
      <c r="PC145" s="157"/>
      <c r="PD145" s="157"/>
      <c r="PE145" s="157"/>
      <c r="PF145" s="157"/>
      <c r="PG145" s="157"/>
      <c r="PH145" s="157"/>
      <c r="PI145" s="157"/>
      <c r="PJ145" s="157"/>
      <c r="PK145" s="157"/>
      <c r="PL145" s="157"/>
      <c r="PM145" s="157"/>
      <c r="PN145" s="157"/>
      <c r="PO145" s="157"/>
      <c r="PP145" s="157"/>
      <c r="PQ145" s="157"/>
      <c r="PR145" s="157"/>
      <c r="PS145" s="157"/>
      <c r="PT145" s="157"/>
      <c r="PU145" s="157"/>
      <c r="PV145" s="157"/>
      <c r="PW145" s="157"/>
      <c r="PX145" s="157"/>
      <c r="PY145" s="157"/>
      <c r="PZ145" s="157"/>
      <c r="QA145" s="157"/>
      <c r="QB145" s="157"/>
      <c r="QC145" s="157"/>
      <c r="QD145" s="157"/>
      <c r="QE145" s="157"/>
      <c r="QF145" s="157"/>
      <c r="QG145" s="157"/>
      <c r="QH145" s="157"/>
      <c r="QI145" s="157"/>
      <c r="QJ145" s="157"/>
      <c r="QK145" s="157"/>
      <c r="QL145" s="157"/>
      <c r="QM145" s="157"/>
      <c r="QN145" s="157"/>
      <c r="QO145" s="157"/>
      <c r="QP145" s="157"/>
      <c r="QQ145" s="157"/>
      <c r="QR145" s="157"/>
      <c r="QS145" s="157"/>
      <c r="QT145" s="157"/>
      <c r="QU145" s="157"/>
      <c r="QV145" s="157"/>
      <c r="QW145" s="157"/>
      <c r="QX145" s="157"/>
      <c r="QY145" s="157"/>
      <c r="QZ145" s="157"/>
      <c r="RA145" s="157"/>
      <c r="RB145" s="157"/>
      <c r="RC145" s="157"/>
      <c r="RD145" s="157"/>
      <c r="RE145" s="157"/>
      <c r="RF145" s="157"/>
      <c r="RG145" s="157"/>
      <c r="RH145" s="157"/>
      <c r="RI145" s="157"/>
      <c r="RJ145" s="157"/>
      <c r="RK145" s="157"/>
      <c r="RL145" s="157"/>
      <c r="RM145" s="157"/>
      <c r="RN145" s="157"/>
      <c r="RO145" s="157"/>
      <c r="RP145" s="157"/>
      <c r="RQ145" s="157"/>
      <c r="RR145" s="157"/>
      <c r="RS145" s="157"/>
      <c r="RT145" s="157"/>
      <c r="RU145" s="157"/>
      <c r="RV145" s="157"/>
      <c r="RW145" s="157"/>
      <c r="RX145" s="157"/>
      <c r="RY145" s="157"/>
      <c r="RZ145" s="157"/>
      <c r="SA145" s="157"/>
      <c r="SB145" s="157"/>
      <c r="SC145" s="157"/>
      <c r="SD145" s="157"/>
      <c r="SE145" s="157"/>
      <c r="SF145" s="157"/>
      <c r="SG145" s="157"/>
      <c r="SH145" s="157"/>
      <c r="SI145" s="157"/>
      <c r="SJ145" s="157"/>
      <c r="SK145" s="157"/>
      <c r="SL145" s="157"/>
      <c r="SM145" s="157"/>
      <c r="SN145" s="157"/>
      <c r="SO145" s="157"/>
      <c r="SP145" s="157"/>
      <c r="SQ145" s="157"/>
      <c r="SR145" s="157"/>
      <c r="SS145" s="157"/>
      <c r="ST145" s="157"/>
      <c r="SU145" s="157"/>
      <c r="SV145" s="157"/>
      <c r="SW145" s="157"/>
      <c r="SX145" s="157"/>
      <c r="SY145" s="157"/>
      <c r="SZ145" s="157"/>
      <c r="TA145" s="157"/>
      <c r="TB145" s="157"/>
    </row>
    <row r="146" spans="1:522" s="31" customFormat="1" x14ac:dyDescent="0.25">
      <c r="A146" s="157"/>
      <c r="B146" s="157"/>
      <c r="C146" s="157"/>
      <c r="D146" s="157"/>
      <c r="E146" s="157"/>
      <c r="F146" s="157"/>
      <c r="G146" s="157"/>
      <c r="H146" s="157"/>
      <c r="I146" s="157"/>
      <c r="J146" s="157"/>
      <c r="K146" s="157"/>
      <c r="L146" s="124"/>
      <c r="M146" s="157"/>
      <c r="N146" s="157"/>
      <c r="O146" s="157"/>
      <c r="P146" s="90"/>
      <c r="Q146" s="157"/>
      <c r="R146" s="223"/>
      <c r="S146" s="157"/>
      <c r="T146" s="90"/>
      <c r="U146" s="157"/>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c r="CG146" s="157"/>
      <c r="CH146" s="157"/>
      <c r="CI146" s="157"/>
      <c r="CJ146" s="157"/>
      <c r="CK146" s="157"/>
      <c r="CL146" s="157"/>
      <c r="CM146" s="157"/>
      <c r="CN146" s="157"/>
      <c r="CO146" s="157"/>
      <c r="CP146" s="157"/>
      <c r="CQ146" s="157"/>
      <c r="CR146" s="157"/>
      <c r="CS146" s="157"/>
      <c r="CT146" s="157"/>
      <c r="CU146" s="157"/>
      <c r="CV146" s="157"/>
      <c r="CW146" s="157"/>
      <c r="CX146" s="157"/>
      <c r="CY146" s="157"/>
      <c r="CZ146" s="157"/>
      <c r="DA146" s="157"/>
      <c r="DB146" s="157"/>
      <c r="DC146" s="157"/>
      <c r="DD146" s="157"/>
      <c r="DE146" s="157"/>
      <c r="DF146" s="157"/>
      <c r="DG146" s="157"/>
      <c r="DH146" s="157"/>
      <c r="DI146" s="157"/>
      <c r="DJ146" s="157"/>
      <c r="DK146" s="157"/>
      <c r="DL146" s="157"/>
      <c r="DM146" s="157"/>
      <c r="DN146" s="157"/>
      <c r="DO146" s="157"/>
      <c r="DP146" s="157"/>
      <c r="DQ146" s="157"/>
      <c r="DR146" s="157"/>
      <c r="DS146" s="157"/>
      <c r="DT146" s="157"/>
      <c r="DU146" s="157"/>
      <c r="DV146" s="157"/>
      <c r="DW146" s="157"/>
      <c r="DX146" s="157"/>
      <c r="DY146" s="157"/>
      <c r="DZ146" s="157"/>
      <c r="EA146" s="157"/>
      <c r="EB146" s="157"/>
      <c r="EC146" s="157"/>
      <c r="ED146" s="157"/>
      <c r="EE146" s="157"/>
      <c r="EF146" s="157"/>
      <c r="EG146" s="157"/>
      <c r="EH146" s="157"/>
      <c r="EI146" s="157"/>
      <c r="EJ146" s="157"/>
      <c r="EK146" s="157"/>
      <c r="EL146" s="157"/>
      <c r="EM146" s="157"/>
      <c r="EN146" s="157"/>
      <c r="EO146" s="157"/>
      <c r="EP146" s="157"/>
      <c r="EQ146" s="157"/>
      <c r="ER146" s="157"/>
      <c r="ES146" s="157"/>
      <c r="ET146" s="157"/>
      <c r="EU146" s="157"/>
      <c r="EV146" s="157"/>
      <c r="EW146" s="157"/>
      <c r="EX146" s="157"/>
      <c r="EY146" s="157"/>
      <c r="EZ146" s="157"/>
      <c r="FA146" s="157"/>
      <c r="FB146" s="157"/>
      <c r="FC146" s="157"/>
      <c r="FD146" s="157"/>
      <c r="FE146" s="157"/>
      <c r="FF146" s="157"/>
      <c r="FG146" s="157"/>
      <c r="FH146" s="157"/>
      <c r="FI146" s="157"/>
      <c r="FJ146" s="157"/>
      <c r="FK146" s="157"/>
      <c r="FL146" s="157"/>
      <c r="FM146" s="157"/>
      <c r="FN146" s="157"/>
      <c r="FO146" s="157"/>
      <c r="FP146" s="157"/>
      <c r="FQ146" s="157"/>
      <c r="FR146" s="157"/>
      <c r="FS146" s="157"/>
      <c r="FT146" s="157"/>
      <c r="FU146" s="157"/>
      <c r="FV146" s="157"/>
      <c r="FW146" s="157"/>
      <c r="FX146" s="157"/>
      <c r="FY146" s="157"/>
      <c r="FZ146" s="157"/>
      <c r="GA146" s="157"/>
      <c r="GB146" s="157"/>
      <c r="GC146" s="157"/>
      <c r="GD146" s="157"/>
      <c r="GE146" s="157"/>
      <c r="GF146" s="157"/>
      <c r="GG146" s="157"/>
      <c r="GH146" s="157"/>
      <c r="GI146" s="157"/>
      <c r="GJ146" s="157"/>
      <c r="GK146" s="157"/>
      <c r="GL146" s="157"/>
      <c r="GM146" s="157"/>
      <c r="GN146" s="157"/>
      <c r="GO146" s="157"/>
      <c r="GP146" s="157"/>
      <c r="GQ146" s="157"/>
      <c r="GR146" s="157"/>
      <c r="GS146" s="157"/>
      <c r="GT146" s="157"/>
      <c r="GU146" s="157"/>
      <c r="GV146" s="157"/>
      <c r="GW146" s="157"/>
      <c r="GX146" s="157"/>
      <c r="GY146" s="157"/>
      <c r="GZ146" s="157"/>
      <c r="HA146" s="157"/>
      <c r="HB146" s="157"/>
      <c r="HC146" s="157"/>
      <c r="HD146" s="157"/>
      <c r="HE146" s="157"/>
      <c r="HF146" s="157"/>
      <c r="HG146" s="157"/>
      <c r="HH146" s="157"/>
      <c r="HI146" s="157"/>
      <c r="HJ146" s="157"/>
      <c r="HK146" s="157"/>
      <c r="HL146" s="157"/>
      <c r="HM146" s="157"/>
      <c r="HN146" s="157"/>
      <c r="HO146" s="157"/>
      <c r="HP146" s="157"/>
      <c r="HQ146" s="157"/>
      <c r="HR146" s="157"/>
      <c r="HS146" s="157"/>
      <c r="HT146" s="157"/>
      <c r="HU146" s="157"/>
      <c r="HV146" s="157"/>
      <c r="HW146" s="157"/>
      <c r="HX146" s="157"/>
      <c r="HY146" s="157"/>
      <c r="HZ146" s="157"/>
      <c r="IA146" s="157"/>
      <c r="IB146" s="157"/>
      <c r="IC146" s="157"/>
      <c r="ID146" s="157"/>
      <c r="IE146" s="157"/>
      <c r="IF146" s="157"/>
      <c r="IG146" s="157"/>
      <c r="IH146" s="157"/>
      <c r="II146" s="157"/>
      <c r="IJ146" s="157"/>
      <c r="IK146" s="157"/>
      <c r="IL146" s="157"/>
      <c r="IM146" s="157"/>
      <c r="IN146" s="157"/>
      <c r="IO146" s="157"/>
      <c r="IP146" s="157"/>
      <c r="IQ146" s="157"/>
      <c r="IR146" s="157"/>
      <c r="IS146" s="157"/>
      <c r="IT146" s="157"/>
      <c r="IU146" s="157"/>
      <c r="IV146" s="157"/>
      <c r="IW146" s="157"/>
      <c r="IX146" s="157"/>
      <c r="IY146" s="157"/>
      <c r="IZ146" s="157"/>
      <c r="JA146" s="157"/>
      <c r="JB146" s="157"/>
      <c r="JC146" s="157"/>
      <c r="JD146" s="157"/>
      <c r="JE146" s="157"/>
      <c r="JF146" s="157"/>
      <c r="JG146" s="157"/>
      <c r="JH146" s="157"/>
      <c r="JI146" s="157"/>
      <c r="JJ146" s="157"/>
      <c r="JK146" s="157"/>
      <c r="JL146" s="157"/>
      <c r="JM146" s="157"/>
      <c r="JN146" s="157"/>
      <c r="JO146" s="157"/>
      <c r="JP146" s="157"/>
      <c r="JQ146" s="157"/>
      <c r="JR146" s="157"/>
      <c r="JS146" s="157"/>
      <c r="JT146" s="157"/>
      <c r="JU146" s="157"/>
      <c r="JV146" s="157"/>
      <c r="JW146" s="157"/>
      <c r="JX146" s="157"/>
      <c r="JY146" s="157"/>
      <c r="JZ146" s="157"/>
      <c r="KA146" s="157"/>
      <c r="KB146" s="157"/>
      <c r="KC146" s="157"/>
      <c r="KD146" s="157"/>
      <c r="KE146" s="157"/>
      <c r="KF146" s="157"/>
      <c r="KG146" s="157"/>
      <c r="KH146" s="157"/>
      <c r="KI146" s="157"/>
      <c r="KJ146" s="157"/>
      <c r="KK146" s="157"/>
      <c r="KL146" s="157"/>
      <c r="KM146" s="157"/>
      <c r="KN146" s="157"/>
      <c r="KO146" s="157"/>
      <c r="KP146" s="157"/>
      <c r="KQ146" s="157"/>
      <c r="KR146" s="157"/>
      <c r="KS146" s="157"/>
      <c r="KT146" s="157"/>
      <c r="KU146" s="157"/>
      <c r="KV146" s="157"/>
      <c r="KW146" s="157"/>
      <c r="KX146" s="157"/>
      <c r="KY146" s="157"/>
      <c r="KZ146" s="157"/>
      <c r="LA146" s="157"/>
      <c r="LB146" s="157"/>
      <c r="LC146" s="157"/>
      <c r="LD146" s="157"/>
      <c r="LE146" s="157"/>
      <c r="LF146" s="157"/>
      <c r="LG146" s="157"/>
      <c r="LH146" s="157"/>
      <c r="LI146" s="157"/>
      <c r="LJ146" s="157"/>
      <c r="LK146" s="157"/>
      <c r="LL146" s="157"/>
      <c r="LM146" s="157"/>
      <c r="LN146" s="157"/>
      <c r="LO146" s="157"/>
      <c r="LP146" s="157"/>
      <c r="LQ146" s="157"/>
      <c r="LR146" s="157"/>
      <c r="LS146" s="157"/>
      <c r="LT146" s="157"/>
      <c r="LU146" s="157"/>
      <c r="LV146" s="157"/>
      <c r="LW146" s="157"/>
      <c r="LX146" s="157"/>
      <c r="LY146" s="157"/>
      <c r="LZ146" s="157"/>
      <c r="MA146" s="157"/>
      <c r="MB146" s="157"/>
      <c r="MC146" s="157"/>
      <c r="MD146" s="157"/>
      <c r="ME146" s="157"/>
      <c r="MF146" s="157"/>
      <c r="MG146" s="157"/>
      <c r="MH146" s="157"/>
      <c r="MI146" s="157"/>
      <c r="MJ146" s="157"/>
      <c r="MK146" s="157"/>
      <c r="ML146" s="157"/>
      <c r="MM146" s="157"/>
      <c r="MN146" s="157"/>
      <c r="MO146" s="157"/>
      <c r="MP146" s="157"/>
      <c r="MQ146" s="157"/>
      <c r="MR146" s="157"/>
      <c r="MS146" s="157"/>
      <c r="MT146" s="157"/>
      <c r="MU146" s="157"/>
      <c r="MV146" s="157"/>
      <c r="MW146" s="157"/>
      <c r="MX146" s="157"/>
      <c r="MY146" s="157"/>
      <c r="MZ146" s="157"/>
      <c r="NA146" s="157"/>
      <c r="NB146" s="157"/>
      <c r="NC146" s="157"/>
      <c r="ND146" s="157"/>
      <c r="NE146" s="157"/>
      <c r="NF146" s="157"/>
      <c r="NG146" s="157"/>
      <c r="NH146" s="157"/>
      <c r="NI146" s="157"/>
      <c r="NJ146" s="157"/>
      <c r="NK146" s="157"/>
      <c r="NL146" s="157"/>
      <c r="NM146" s="157"/>
      <c r="NN146" s="157"/>
      <c r="NO146" s="157"/>
      <c r="NP146" s="157"/>
      <c r="NQ146" s="157"/>
      <c r="NR146" s="157"/>
      <c r="NS146" s="157"/>
      <c r="NT146" s="157"/>
      <c r="NU146" s="157"/>
      <c r="NV146" s="157"/>
      <c r="NW146" s="157"/>
      <c r="NX146" s="157"/>
      <c r="NY146" s="157"/>
      <c r="NZ146" s="157"/>
      <c r="OA146" s="157"/>
      <c r="OB146" s="157"/>
      <c r="OC146" s="157"/>
      <c r="OD146" s="157"/>
      <c r="OE146" s="157"/>
      <c r="OF146" s="157"/>
      <c r="OG146" s="157"/>
      <c r="OH146" s="157"/>
      <c r="OI146" s="157"/>
      <c r="OJ146" s="157"/>
      <c r="OK146" s="157"/>
      <c r="OL146" s="157"/>
      <c r="OM146" s="157"/>
      <c r="ON146" s="157"/>
      <c r="OO146" s="157"/>
      <c r="OP146" s="157"/>
      <c r="OQ146" s="157"/>
      <c r="OR146" s="157"/>
      <c r="OS146" s="157"/>
      <c r="OT146" s="157"/>
      <c r="OU146" s="157"/>
      <c r="OV146" s="157"/>
      <c r="OW146" s="157"/>
      <c r="OX146" s="157"/>
      <c r="OY146" s="157"/>
      <c r="OZ146" s="157"/>
      <c r="PA146" s="157"/>
      <c r="PB146" s="157"/>
      <c r="PC146" s="157"/>
      <c r="PD146" s="157"/>
      <c r="PE146" s="157"/>
      <c r="PF146" s="157"/>
      <c r="PG146" s="157"/>
      <c r="PH146" s="157"/>
      <c r="PI146" s="157"/>
      <c r="PJ146" s="157"/>
      <c r="PK146" s="157"/>
      <c r="PL146" s="157"/>
      <c r="PM146" s="157"/>
      <c r="PN146" s="157"/>
      <c r="PO146" s="157"/>
      <c r="PP146" s="157"/>
      <c r="PQ146" s="157"/>
      <c r="PR146" s="157"/>
      <c r="PS146" s="157"/>
      <c r="PT146" s="157"/>
      <c r="PU146" s="157"/>
      <c r="PV146" s="157"/>
      <c r="PW146" s="157"/>
      <c r="PX146" s="157"/>
      <c r="PY146" s="157"/>
      <c r="PZ146" s="157"/>
      <c r="QA146" s="157"/>
      <c r="QB146" s="157"/>
      <c r="QC146" s="157"/>
      <c r="QD146" s="157"/>
      <c r="QE146" s="157"/>
      <c r="QF146" s="157"/>
      <c r="QG146" s="157"/>
      <c r="QH146" s="157"/>
      <c r="QI146" s="157"/>
      <c r="QJ146" s="157"/>
      <c r="QK146" s="157"/>
      <c r="QL146" s="157"/>
      <c r="QM146" s="157"/>
      <c r="QN146" s="157"/>
      <c r="QO146" s="157"/>
      <c r="QP146" s="157"/>
      <c r="QQ146" s="157"/>
      <c r="QR146" s="157"/>
      <c r="QS146" s="157"/>
      <c r="QT146" s="157"/>
      <c r="QU146" s="157"/>
      <c r="QV146" s="157"/>
      <c r="QW146" s="157"/>
      <c r="QX146" s="157"/>
      <c r="QY146" s="157"/>
      <c r="QZ146" s="157"/>
      <c r="RA146" s="157"/>
      <c r="RB146" s="157"/>
      <c r="RC146" s="157"/>
      <c r="RD146" s="157"/>
      <c r="RE146" s="157"/>
      <c r="RF146" s="157"/>
      <c r="RG146" s="157"/>
      <c r="RH146" s="157"/>
      <c r="RI146" s="157"/>
      <c r="RJ146" s="157"/>
      <c r="RK146" s="157"/>
      <c r="RL146" s="157"/>
      <c r="RM146" s="157"/>
      <c r="RN146" s="157"/>
      <c r="RO146" s="157"/>
      <c r="RP146" s="157"/>
      <c r="RQ146" s="157"/>
      <c r="RR146" s="157"/>
      <c r="RS146" s="157"/>
      <c r="RT146" s="157"/>
      <c r="RU146" s="157"/>
      <c r="RV146" s="157"/>
      <c r="RW146" s="157"/>
      <c r="RX146" s="157"/>
      <c r="RY146" s="157"/>
      <c r="RZ146" s="157"/>
      <c r="SA146" s="157"/>
      <c r="SB146" s="157"/>
      <c r="SC146" s="157"/>
      <c r="SD146" s="157"/>
      <c r="SE146" s="157"/>
      <c r="SF146" s="157"/>
      <c r="SG146" s="157"/>
      <c r="SH146" s="157"/>
      <c r="SI146" s="157"/>
      <c r="SJ146" s="157"/>
      <c r="SK146" s="157"/>
      <c r="SL146" s="157"/>
      <c r="SM146" s="157"/>
      <c r="SN146" s="157"/>
      <c r="SO146" s="157"/>
      <c r="SP146" s="157"/>
      <c r="SQ146" s="157"/>
      <c r="SR146" s="157"/>
      <c r="SS146" s="157"/>
      <c r="ST146" s="157"/>
      <c r="SU146" s="157"/>
      <c r="SV146" s="157"/>
      <c r="SW146" s="157"/>
      <c r="SX146" s="157"/>
      <c r="SY146" s="157"/>
      <c r="SZ146" s="157"/>
      <c r="TA146" s="157"/>
      <c r="TB146" s="157"/>
    </row>
    <row r="147" spans="1:522" s="31" customFormat="1" x14ac:dyDescent="0.25">
      <c r="A147" s="157"/>
      <c r="B147" s="157"/>
      <c r="C147" s="157"/>
      <c r="D147" s="157"/>
      <c r="E147" s="157"/>
      <c r="F147" s="157"/>
      <c r="G147" s="157"/>
      <c r="H147" s="157"/>
      <c r="I147" s="157"/>
      <c r="J147" s="157"/>
      <c r="K147" s="157"/>
      <c r="L147" s="124"/>
      <c r="M147" s="157"/>
      <c r="N147" s="157"/>
      <c r="O147" s="157"/>
      <c r="P147" s="90"/>
      <c r="Q147" s="157"/>
      <c r="R147" s="223"/>
      <c r="S147" s="157"/>
      <c r="T147" s="90"/>
      <c r="U147" s="157"/>
      <c r="V147" s="157"/>
      <c r="W147" s="157"/>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7"/>
      <c r="AS147" s="157"/>
      <c r="AT147" s="157"/>
      <c r="AU147" s="157"/>
      <c r="AV147" s="157"/>
      <c r="AW147" s="157"/>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c r="CG147" s="157"/>
      <c r="CH147" s="157"/>
      <c r="CI147" s="157"/>
      <c r="CJ147" s="157"/>
      <c r="CK147" s="157"/>
      <c r="CL147" s="157"/>
      <c r="CM147" s="157"/>
      <c r="CN147" s="157"/>
      <c r="CO147" s="157"/>
      <c r="CP147" s="157"/>
      <c r="CQ147" s="157"/>
      <c r="CR147" s="157"/>
      <c r="CS147" s="157"/>
      <c r="CT147" s="157"/>
      <c r="CU147" s="157"/>
      <c r="CV147" s="157"/>
      <c r="CW147" s="157"/>
      <c r="CX147" s="157"/>
      <c r="CY147" s="157"/>
      <c r="CZ147" s="157"/>
      <c r="DA147" s="157"/>
      <c r="DB147" s="157"/>
      <c r="DC147" s="157"/>
      <c r="DD147" s="157"/>
      <c r="DE147" s="157"/>
      <c r="DF147" s="157"/>
      <c r="DG147" s="157"/>
      <c r="DH147" s="157"/>
      <c r="DI147" s="157"/>
      <c r="DJ147" s="157"/>
      <c r="DK147" s="157"/>
      <c r="DL147" s="157"/>
      <c r="DM147" s="157"/>
      <c r="DN147" s="157"/>
      <c r="DO147" s="157"/>
      <c r="DP147" s="157"/>
      <c r="DQ147" s="157"/>
      <c r="DR147" s="157"/>
      <c r="DS147" s="157"/>
      <c r="DT147" s="157"/>
      <c r="DU147" s="157"/>
      <c r="DV147" s="157"/>
      <c r="DW147" s="157"/>
      <c r="DX147" s="157"/>
      <c r="DY147" s="157"/>
      <c r="DZ147" s="157"/>
      <c r="EA147" s="157"/>
      <c r="EB147" s="157"/>
      <c r="EC147" s="157"/>
      <c r="ED147" s="157"/>
      <c r="EE147" s="157"/>
      <c r="EF147" s="157"/>
      <c r="EG147" s="157"/>
      <c r="EH147" s="157"/>
      <c r="EI147" s="157"/>
      <c r="EJ147" s="157"/>
      <c r="EK147" s="157"/>
      <c r="EL147" s="157"/>
      <c r="EM147" s="157"/>
      <c r="EN147" s="157"/>
      <c r="EO147" s="157"/>
      <c r="EP147" s="157"/>
      <c r="EQ147" s="157"/>
      <c r="ER147" s="157"/>
      <c r="ES147" s="157"/>
      <c r="ET147" s="157"/>
      <c r="EU147" s="157"/>
      <c r="EV147" s="157"/>
      <c r="EW147" s="157"/>
      <c r="EX147" s="157"/>
      <c r="EY147" s="157"/>
      <c r="EZ147" s="157"/>
      <c r="FA147" s="157"/>
      <c r="FB147" s="157"/>
      <c r="FC147" s="157"/>
      <c r="FD147" s="157"/>
      <c r="FE147" s="157"/>
      <c r="FF147" s="157"/>
      <c r="FG147" s="157"/>
      <c r="FH147" s="157"/>
      <c r="FI147" s="157"/>
      <c r="FJ147" s="157"/>
      <c r="FK147" s="157"/>
      <c r="FL147" s="157"/>
      <c r="FM147" s="157"/>
      <c r="FN147" s="157"/>
      <c r="FO147" s="157"/>
      <c r="FP147" s="157"/>
      <c r="FQ147" s="157"/>
      <c r="FR147" s="157"/>
      <c r="FS147" s="157"/>
      <c r="FT147" s="157"/>
      <c r="FU147" s="157"/>
      <c r="FV147" s="157"/>
      <c r="FW147" s="157"/>
      <c r="FX147" s="157"/>
      <c r="FY147" s="157"/>
      <c r="FZ147" s="157"/>
      <c r="GA147" s="157"/>
      <c r="GB147" s="157"/>
      <c r="GC147" s="157"/>
      <c r="GD147" s="157"/>
      <c r="GE147" s="157"/>
      <c r="GF147" s="157"/>
      <c r="GG147" s="157"/>
      <c r="GH147" s="157"/>
      <c r="GI147" s="157"/>
      <c r="GJ147" s="157"/>
      <c r="GK147" s="157"/>
      <c r="GL147" s="157"/>
      <c r="GM147" s="157"/>
      <c r="GN147" s="157"/>
      <c r="GO147" s="157"/>
      <c r="GP147" s="157"/>
      <c r="GQ147" s="157"/>
      <c r="GR147" s="157"/>
      <c r="GS147" s="157"/>
      <c r="GT147" s="157"/>
      <c r="GU147" s="157"/>
      <c r="GV147" s="157"/>
      <c r="GW147" s="157"/>
      <c r="GX147" s="157"/>
      <c r="GY147" s="157"/>
      <c r="GZ147" s="157"/>
      <c r="HA147" s="157"/>
      <c r="HB147" s="157"/>
      <c r="HC147" s="157"/>
      <c r="HD147" s="157"/>
      <c r="HE147" s="157"/>
      <c r="HF147" s="157"/>
      <c r="HG147" s="157"/>
      <c r="HH147" s="157"/>
      <c r="HI147" s="157"/>
      <c r="HJ147" s="157"/>
      <c r="HK147" s="157"/>
      <c r="HL147" s="157"/>
      <c r="HM147" s="157"/>
      <c r="HN147" s="157"/>
      <c r="HO147" s="157"/>
      <c r="HP147" s="157"/>
      <c r="HQ147" s="157"/>
      <c r="HR147" s="157"/>
      <c r="HS147" s="157"/>
      <c r="HT147" s="157"/>
      <c r="HU147" s="157"/>
      <c r="HV147" s="157"/>
      <c r="HW147" s="157"/>
      <c r="HX147" s="157"/>
      <c r="HY147" s="157"/>
      <c r="HZ147" s="157"/>
      <c r="IA147" s="157"/>
      <c r="IB147" s="157"/>
      <c r="IC147" s="157"/>
      <c r="ID147" s="157"/>
      <c r="IE147" s="157"/>
      <c r="IF147" s="157"/>
      <c r="IG147" s="157"/>
      <c r="IH147" s="157"/>
      <c r="II147" s="157"/>
      <c r="IJ147" s="157"/>
      <c r="IK147" s="157"/>
      <c r="IL147" s="157"/>
      <c r="IM147" s="157"/>
      <c r="IN147" s="157"/>
      <c r="IO147" s="157"/>
      <c r="IP147" s="157"/>
      <c r="IQ147" s="157"/>
      <c r="IR147" s="157"/>
      <c r="IS147" s="157"/>
      <c r="IT147" s="157"/>
      <c r="IU147" s="157"/>
      <c r="IV147" s="157"/>
      <c r="IW147" s="157"/>
      <c r="IX147" s="157"/>
      <c r="IY147" s="157"/>
      <c r="IZ147" s="157"/>
      <c r="JA147" s="157"/>
      <c r="JB147" s="157"/>
      <c r="JC147" s="157"/>
      <c r="JD147" s="157"/>
      <c r="JE147" s="157"/>
      <c r="JF147" s="157"/>
      <c r="JG147" s="157"/>
      <c r="JH147" s="157"/>
      <c r="JI147" s="157"/>
      <c r="JJ147" s="157"/>
      <c r="JK147" s="157"/>
      <c r="JL147" s="157"/>
      <c r="JM147" s="157"/>
      <c r="JN147" s="157"/>
      <c r="JO147" s="157"/>
      <c r="JP147" s="157"/>
      <c r="JQ147" s="157"/>
      <c r="JR147" s="157"/>
      <c r="JS147" s="157"/>
      <c r="JT147" s="157"/>
      <c r="JU147" s="157"/>
      <c r="JV147" s="157"/>
      <c r="JW147" s="157"/>
      <c r="JX147" s="157"/>
      <c r="JY147" s="157"/>
      <c r="JZ147" s="157"/>
      <c r="KA147" s="157"/>
      <c r="KB147" s="157"/>
      <c r="KC147" s="157"/>
      <c r="KD147" s="157"/>
      <c r="KE147" s="157"/>
      <c r="KF147" s="157"/>
      <c r="KG147" s="157"/>
      <c r="KH147" s="157"/>
      <c r="KI147" s="157"/>
      <c r="KJ147" s="157"/>
      <c r="KK147" s="157"/>
      <c r="KL147" s="157"/>
      <c r="KM147" s="157"/>
      <c r="KN147" s="157"/>
      <c r="KO147" s="157"/>
      <c r="KP147" s="157"/>
      <c r="KQ147" s="157"/>
      <c r="KR147" s="157"/>
      <c r="KS147" s="157"/>
      <c r="KT147" s="157"/>
      <c r="KU147" s="157"/>
      <c r="KV147" s="157"/>
      <c r="KW147" s="157"/>
      <c r="KX147" s="157"/>
      <c r="KY147" s="157"/>
      <c r="KZ147" s="157"/>
      <c r="LA147" s="157"/>
      <c r="LB147" s="157"/>
      <c r="LC147" s="157"/>
      <c r="LD147" s="157"/>
      <c r="LE147" s="157"/>
      <c r="LF147" s="157"/>
      <c r="LG147" s="157"/>
      <c r="LH147" s="157"/>
      <c r="LI147" s="157"/>
      <c r="LJ147" s="157"/>
      <c r="LK147" s="157"/>
      <c r="LL147" s="157"/>
      <c r="LM147" s="157"/>
      <c r="LN147" s="157"/>
      <c r="LO147" s="157"/>
      <c r="LP147" s="157"/>
      <c r="LQ147" s="157"/>
      <c r="LR147" s="157"/>
      <c r="LS147" s="157"/>
      <c r="LT147" s="157"/>
      <c r="LU147" s="157"/>
      <c r="LV147" s="157"/>
      <c r="LW147" s="157"/>
      <c r="LX147" s="157"/>
      <c r="LY147" s="157"/>
      <c r="LZ147" s="157"/>
      <c r="MA147" s="157"/>
      <c r="MB147" s="157"/>
      <c r="MC147" s="157"/>
      <c r="MD147" s="157"/>
      <c r="ME147" s="157"/>
      <c r="MF147" s="157"/>
      <c r="MG147" s="157"/>
      <c r="MH147" s="157"/>
      <c r="MI147" s="157"/>
      <c r="MJ147" s="157"/>
      <c r="MK147" s="157"/>
      <c r="ML147" s="157"/>
      <c r="MM147" s="157"/>
      <c r="MN147" s="157"/>
      <c r="MO147" s="157"/>
      <c r="MP147" s="157"/>
      <c r="MQ147" s="157"/>
      <c r="MR147" s="157"/>
      <c r="MS147" s="157"/>
      <c r="MT147" s="157"/>
      <c r="MU147" s="157"/>
      <c r="MV147" s="157"/>
      <c r="MW147" s="157"/>
      <c r="MX147" s="157"/>
      <c r="MY147" s="157"/>
      <c r="MZ147" s="157"/>
      <c r="NA147" s="157"/>
      <c r="NB147" s="157"/>
      <c r="NC147" s="157"/>
      <c r="ND147" s="157"/>
      <c r="NE147" s="157"/>
      <c r="NF147" s="157"/>
      <c r="NG147" s="157"/>
      <c r="NH147" s="157"/>
      <c r="NI147" s="157"/>
      <c r="NJ147" s="157"/>
      <c r="NK147" s="157"/>
      <c r="NL147" s="157"/>
      <c r="NM147" s="157"/>
      <c r="NN147" s="157"/>
      <c r="NO147" s="157"/>
      <c r="NP147" s="157"/>
      <c r="NQ147" s="157"/>
      <c r="NR147" s="157"/>
      <c r="NS147" s="157"/>
      <c r="NT147" s="157"/>
      <c r="NU147" s="157"/>
      <c r="NV147" s="157"/>
      <c r="NW147" s="157"/>
      <c r="NX147" s="157"/>
      <c r="NY147" s="157"/>
      <c r="NZ147" s="157"/>
      <c r="OA147" s="157"/>
      <c r="OB147" s="157"/>
      <c r="OC147" s="157"/>
      <c r="OD147" s="157"/>
      <c r="OE147" s="157"/>
      <c r="OF147" s="157"/>
      <c r="OG147" s="157"/>
      <c r="OH147" s="157"/>
      <c r="OI147" s="157"/>
      <c r="OJ147" s="157"/>
      <c r="OK147" s="157"/>
      <c r="OL147" s="157"/>
      <c r="OM147" s="157"/>
      <c r="ON147" s="157"/>
      <c r="OO147" s="157"/>
      <c r="OP147" s="157"/>
      <c r="OQ147" s="157"/>
      <c r="OR147" s="157"/>
      <c r="OS147" s="157"/>
      <c r="OT147" s="157"/>
      <c r="OU147" s="157"/>
      <c r="OV147" s="157"/>
      <c r="OW147" s="157"/>
      <c r="OX147" s="157"/>
      <c r="OY147" s="157"/>
      <c r="OZ147" s="157"/>
      <c r="PA147" s="157"/>
      <c r="PB147" s="157"/>
      <c r="PC147" s="157"/>
      <c r="PD147" s="157"/>
      <c r="PE147" s="157"/>
      <c r="PF147" s="157"/>
      <c r="PG147" s="157"/>
      <c r="PH147" s="157"/>
      <c r="PI147" s="157"/>
      <c r="PJ147" s="157"/>
      <c r="PK147" s="157"/>
      <c r="PL147" s="157"/>
      <c r="PM147" s="157"/>
      <c r="PN147" s="157"/>
      <c r="PO147" s="157"/>
      <c r="PP147" s="157"/>
      <c r="PQ147" s="157"/>
      <c r="PR147" s="157"/>
      <c r="PS147" s="157"/>
      <c r="PT147" s="157"/>
      <c r="PU147" s="157"/>
      <c r="PV147" s="157"/>
      <c r="PW147" s="157"/>
      <c r="PX147" s="157"/>
      <c r="PY147" s="157"/>
      <c r="PZ147" s="157"/>
      <c r="QA147" s="157"/>
      <c r="QB147" s="157"/>
      <c r="QC147" s="157"/>
      <c r="QD147" s="157"/>
      <c r="QE147" s="157"/>
      <c r="QF147" s="157"/>
      <c r="QG147" s="157"/>
      <c r="QH147" s="157"/>
      <c r="QI147" s="157"/>
      <c r="QJ147" s="157"/>
      <c r="QK147" s="157"/>
      <c r="QL147" s="157"/>
      <c r="QM147" s="157"/>
      <c r="QN147" s="157"/>
      <c r="QO147" s="157"/>
      <c r="QP147" s="157"/>
      <c r="QQ147" s="157"/>
      <c r="QR147" s="157"/>
      <c r="QS147" s="157"/>
      <c r="QT147" s="157"/>
      <c r="QU147" s="157"/>
      <c r="QV147" s="157"/>
      <c r="QW147" s="157"/>
      <c r="QX147" s="157"/>
      <c r="QY147" s="157"/>
      <c r="QZ147" s="157"/>
      <c r="RA147" s="157"/>
      <c r="RB147" s="157"/>
      <c r="RC147" s="157"/>
      <c r="RD147" s="157"/>
      <c r="RE147" s="157"/>
      <c r="RF147" s="157"/>
      <c r="RG147" s="157"/>
      <c r="RH147" s="157"/>
      <c r="RI147" s="157"/>
      <c r="RJ147" s="157"/>
      <c r="RK147" s="157"/>
      <c r="RL147" s="157"/>
      <c r="RM147" s="157"/>
      <c r="RN147" s="157"/>
      <c r="RO147" s="157"/>
      <c r="RP147" s="157"/>
      <c r="RQ147" s="157"/>
      <c r="RR147" s="157"/>
      <c r="RS147" s="157"/>
      <c r="RT147" s="157"/>
      <c r="RU147" s="157"/>
      <c r="RV147" s="157"/>
      <c r="RW147" s="157"/>
      <c r="RX147" s="157"/>
      <c r="RY147" s="157"/>
      <c r="RZ147" s="157"/>
      <c r="SA147" s="157"/>
      <c r="SB147" s="157"/>
      <c r="SC147" s="157"/>
      <c r="SD147" s="157"/>
      <c r="SE147" s="157"/>
      <c r="SF147" s="157"/>
      <c r="SG147" s="157"/>
      <c r="SH147" s="157"/>
      <c r="SI147" s="157"/>
      <c r="SJ147" s="157"/>
      <c r="SK147" s="157"/>
      <c r="SL147" s="157"/>
      <c r="SM147" s="157"/>
      <c r="SN147" s="157"/>
      <c r="SO147" s="157"/>
      <c r="SP147" s="157"/>
      <c r="SQ147" s="157"/>
      <c r="SR147" s="157"/>
      <c r="SS147" s="157"/>
      <c r="ST147" s="157"/>
      <c r="SU147" s="157"/>
      <c r="SV147" s="157"/>
      <c r="SW147" s="157"/>
      <c r="SX147" s="157"/>
      <c r="SY147" s="157"/>
      <c r="SZ147" s="157"/>
      <c r="TA147" s="157"/>
      <c r="TB147" s="157"/>
    </row>
    <row r="148" spans="1:522" s="31" customFormat="1" x14ac:dyDescent="0.25">
      <c r="A148" s="157"/>
      <c r="B148" s="157"/>
      <c r="C148" s="157"/>
      <c r="D148" s="157"/>
      <c r="E148" s="157"/>
      <c r="F148" s="157"/>
      <c r="G148" s="157"/>
      <c r="H148" s="157"/>
      <c r="I148" s="157"/>
      <c r="J148" s="157"/>
      <c r="K148" s="157"/>
      <c r="L148" s="124"/>
      <c r="M148" s="157"/>
      <c r="N148" s="157"/>
      <c r="O148" s="157"/>
      <c r="P148" s="90"/>
      <c r="Q148" s="157"/>
      <c r="R148" s="223"/>
      <c r="S148" s="157"/>
      <c r="T148" s="90"/>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c r="CG148" s="157"/>
      <c r="CH148" s="157"/>
      <c r="CI148" s="157"/>
      <c r="CJ148" s="157"/>
      <c r="CK148" s="157"/>
      <c r="CL148" s="157"/>
      <c r="CM148" s="157"/>
      <c r="CN148" s="157"/>
      <c r="CO148" s="157"/>
      <c r="CP148" s="157"/>
      <c r="CQ148" s="157"/>
      <c r="CR148" s="157"/>
      <c r="CS148" s="157"/>
      <c r="CT148" s="157"/>
      <c r="CU148" s="157"/>
      <c r="CV148" s="157"/>
      <c r="CW148" s="157"/>
      <c r="CX148" s="157"/>
      <c r="CY148" s="157"/>
      <c r="CZ148" s="157"/>
      <c r="DA148" s="157"/>
      <c r="DB148" s="157"/>
      <c r="DC148" s="157"/>
      <c r="DD148" s="157"/>
      <c r="DE148" s="157"/>
      <c r="DF148" s="157"/>
      <c r="DG148" s="157"/>
      <c r="DH148" s="157"/>
      <c r="DI148" s="157"/>
      <c r="DJ148" s="157"/>
      <c r="DK148" s="157"/>
      <c r="DL148" s="157"/>
      <c r="DM148" s="157"/>
      <c r="DN148" s="157"/>
      <c r="DO148" s="157"/>
      <c r="DP148" s="157"/>
      <c r="DQ148" s="157"/>
      <c r="DR148" s="157"/>
      <c r="DS148" s="157"/>
      <c r="DT148" s="157"/>
      <c r="DU148" s="157"/>
      <c r="DV148" s="157"/>
      <c r="DW148" s="157"/>
      <c r="DX148" s="157"/>
      <c r="DY148" s="157"/>
      <c r="DZ148" s="157"/>
      <c r="EA148" s="157"/>
      <c r="EB148" s="157"/>
      <c r="EC148" s="157"/>
      <c r="ED148" s="157"/>
      <c r="EE148" s="157"/>
      <c r="EF148" s="157"/>
      <c r="EG148" s="157"/>
      <c r="EH148" s="157"/>
      <c r="EI148" s="157"/>
      <c r="EJ148" s="157"/>
      <c r="EK148" s="157"/>
      <c r="EL148" s="157"/>
      <c r="EM148" s="157"/>
      <c r="EN148" s="157"/>
      <c r="EO148" s="157"/>
      <c r="EP148" s="157"/>
      <c r="EQ148" s="157"/>
      <c r="ER148" s="157"/>
      <c r="ES148" s="157"/>
      <c r="ET148" s="157"/>
      <c r="EU148" s="157"/>
      <c r="EV148" s="157"/>
      <c r="EW148" s="157"/>
      <c r="EX148" s="157"/>
      <c r="EY148" s="157"/>
      <c r="EZ148" s="157"/>
      <c r="FA148" s="157"/>
      <c r="FB148" s="157"/>
      <c r="FC148" s="157"/>
      <c r="FD148" s="157"/>
      <c r="FE148" s="157"/>
      <c r="FF148" s="157"/>
      <c r="FG148" s="157"/>
      <c r="FH148" s="157"/>
      <c r="FI148" s="157"/>
      <c r="FJ148" s="157"/>
      <c r="FK148" s="157"/>
      <c r="FL148" s="157"/>
      <c r="FM148" s="157"/>
      <c r="FN148" s="157"/>
      <c r="FO148" s="157"/>
      <c r="FP148" s="157"/>
      <c r="FQ148" s="157"/>
      <c r="FR148" s="157"/>
      <c r="FS148" s="157"/>
      <c r="FT148" s="157"/>
      <c r="FU148" s="157"/>
      <c r="FV148" s="157"/>
      <c r="FW148" s="157"/>
      <c r="FX148" s="157"/>
      <c r="FY148" s="157"/>
      <c r="FZ148" s="157"/>
      <c r="GA148" s="157"/>
      <c r="GB148" s="157"/>
      <c r="GC148" s="157"/>
      <c r="GD148" s="157"/>
      <c r="GE148" s="157"/>
      <c r="GF148" s="157"/>
      <c r="GG148" s="157"/>
      <c r="GH148" s="157"/>
      <c r="GI148" s="157"/>
      <c r="GJ148" s="157"/>
      <c r="GK148" s="157"/>
      <c r="GL148" s="157"/>
      <c r="GM148" s="157"/>
      <c r="GN148" s="157"/>
      <c r="GO148" s="157"/>
      <c r="GP148" s="157"/>
      <c r="GQ148" s="157"/>
      <c r="GR148" s="157"/>
      <c r="GS148" s="157"/>
      <c r="GT148" s="157"/>
      <c r="GU148" s="157"/>
      <c r="GV148" s="157"/>
      <c r="GW148" s="157"/>
      <c r="GX148" s="157"/>
      <c r="GY148" s="157"/>
      <c r="GZ148" s="157"/>
      <c r="HA148" s="157"/>
      <c r="HB148" s="157"/>
      <c r="HC148" s="157"/>
      <c r="HD148" s="157"/>
      <c r="HE148" s="157"/>
      <c r="HF148" s="157"/>
      <c r="HG148" s="157"/>
      <c r="HH148" s="157"/>
      <c r="HI148" s="157"/>
      <c r="HJ148" s="157"/>
      <c r="HK148" s="157"/>
      <c r="HL148" s="157"/>
      <c r="HM148" s="157"/>
      <c r="HN148" s="157"/>
      <c r="HO148" s="157"/>
      <c r="HP148" s="157"/>
      <c r="HQ148" s="157"/>
      <c r="HR148" s="157"/>
      <c r="HS148" s="157"/>
      <c r="HT148" s="157"/>
      <c r="HU148" s="157"/>
      <c r="HV148" s="157"/>
      <c r="HW148" s="157"/>
      <c r="HX148" s="157"/>
      <c r="HY148" s="157"/>
      <c r="HZ148" s="157"/>
      <c r="IA148" s="157"/>
      <c r="IB148" s="157"/>
      <c r="IC148" s="157"/>
      <c r="ID148" s="157"/>
      <c r="IE148" s="157"/>
      <c r="IF148" s="157"/>
      <c r="IG148" s="157"/>
      <c r="IH148" s="157"/>
      <c r="II148" s="157"/>
      <c r="IJ148" s="157"/>
      <c r="IK148" s="157"/>
      <c r="IL148" s="157"/>
      <c r="IM148" s="157"/>
      <c r="IN148" s="157"/>
      <c r="IO148" s="157"/>
      <c r="IP148" s="157"/>
      <c r="IQ148" s="157"/>
      <c r="IR148" s="157"/>
      <c r="IS148" s="157"/>
      <c r="IT148" s="157"/>
      <c r="IU148" s="157"/>
      <c r="IV148" s="157"/>
      <c r="IW148" s="157"/>
      <c r="IX148" s="157"/>
      <c r="IY148" s="157"/>
      <c r="IZ148" s="157"/>
      <c r="JA148" s="157"/>
      <c r="JB148" s="157"/>
      <c r="JC148" s="157"/>
      <c r="JD148" s="157"/>
      <c r="JE148" s="157"/>
      <c r="JF148" s="157"/>
      <c r="JG148" s="157"/>
      <c r="JH148" s="157"/>
      <c r="JI148" s="157"/>
      <c r="JJ148" s="157"/>
      <c r="JK148" s="157"/>
      <c r="JL148" s="157"/>
      <c r="JM148" s="157"/>
      <c r="JN148" s="157"/>
      <c r="JO148" s="157"/>
      <c r="JP148" s="157"/>
      <c r="JQ148" s="157"/>
      <c r="JR148" s="157"/>
      <c r="JS148" s="157"/>
      <c r="JT148" s="157"/>
      <c r="JU148" s="157"/>
      <c r="JV148" s="157"/>
      <c r="JW148" s="157"/>
      <c r="JX148" s="157"/>
      <c r="JY148" s="157"/>
      <c r="JZ148" s="157"/>
      <c r="KA148" s="157"/>
      <c r="KB148" s="157"/>
      <c r="KC148" s="157"/>
      <c r="KD148" s="157"/>
      <c r="KE148" s="157"/>
      <c r="KF148" s="157"/>
      <c r="KG148" s="157"/>
      <c r="KH148" s="157"/>
      <c r="KI148" s="157"/>
      <c r="KJ148" s="157"/>
      <c r="KK148" s="157"/>
      <c r="KL148" s="157"/>
      <c r="KM148" s="157"/>
      <c r="KN148" s="157"/>
      <c r="KO148" s="157"/>
      <c r="KP148" s="157"/>
      <c r="KQ148" s="157"/>
      <c r="KR148" s="157"/>
      <c r="KS148" s="157"/>
      <c r="KT148" s="157"/>
      <c r="KU148" s="157"/>
      <c r="KV148" s="157"/>
      <c r="KW148" s="157"/>
      <c r="KX148" s="157"/>
      <c r="KY148" s="157"/>
      <c r="KZ148" s="157"/>
      <c r="LA148" s="157"/>
      <c r="LB148" s="157"/>
      <c r="LC148" s="157"/>
      <c r="LD148" s="157"/>
      <c r="LE148" s="157"/>
      <c r="LF148" s="157"/>
      <c r="LG148" s="157"/>
      <c r="LH148" s="157"/>
      <c r="LI148" s="157"/>
      <c r="LJ148" s="157"/>
      <c r="LK148" s="157"/>
      <c r="LL148" s="157"/>
      <c r="LM148" s="157"/>
      <c r="LN148" s="157"/>
      <c r="LO148" s="157"/>
      <c r="LP148" s="157"/>
      <c r="LQ148" s="157"/>
      <c r="LR148" s="157"/>
      <c r="LS148" s="157"/>
      <c r="LT148" s="157"/>
      <c r="LU148" s="157"/>
      <c r="LV148" s="157"/>
      <c r="LW148" s="157"/>
      <c r="LX148" s="157"/>
      <c r="LY148" s="157"/>
      <c r="LZ148" s="157"/>
      <c r="MA148" s="157"/>
      <c r="MB148" s="157"/>
      <c r="MC148" s="157"/>
      <c r="MD148" s="157"/>
      <c r="ME148" s="157"/>
      <c r="MF148" s="157"/>
      <c r="MG148" s="157"/>
      <c r="MH148" s="157"/>
      <c r="MI148" s="157"/>
      <c r="MJ148" s="157"/>
      <c r="MK148" s="157"/>
      <c r="ML148" s="157"/>
      <c r="MM148" s="157"/>
      <c r="MN148" s="157"/>
      <c r="MO148" s="157"/>
      <c r="MP148" s="157"/>
      <c r="MQ148" s="157"/>
      <c r="MR148" s="157"/>
      <c r="MS148" s="157"/>
      <c r="MT148" s="157"/>
      <c r="MU148" s="157"/>
      <c r="MV148" s="157"/>
      <c r="MW148" s="157"/>
      <c r="MX148" s="157"/>
      <c r="MY148" s="157"/>
      <c r="MZ148" s="157"/>
      <c r="NA148" s="157"/>
      <c r="NB148" s="157"/>
      <c r="NC148" s="157"/>
      <c r="ND148" s="157"/>
      <c r="NE148" s="157"/>
      <c r="NF148" s="157"/>
      <c r="NG148" s="157"/>
      <c r="NH148" s="157"/>
      <c r="NI148" s="157"/>
      <c r="NJ148" s="157"/>
      <c r="NK148" s="157"/>
      <c r="NL148" s="157"/>
      <c r="NM148" s="157"/>
      <c r="NN148" s="157"/>
      <c r="NO148" s="157"/>
      <c r="NP148" s="157"/>
      <c r="NQ148" s="157"/>
      <c r="NR148" s="157"/>
      <c r="NS148" s="157"/>
      <c r="NT148" s="157"/>
      <c r="NU148" s="157"/>
      <c r="NV148" s="157"/>
      <c r="NW148" s="157"/>
      <c r="NX148" s="157"/>
      <c r="NY148" s="157"/>
      <c r="NZ148" s="157"/>
      <c r="OA148" s="157"/>
      <c r="OB148" s="157"/>
      <c r="OC148" s="157"/>
      <c r="OD148" s="157"/>
      <c r="OE148" s="157"/>
      <c r="OF148" s="157"/>
      <c r="OG148" s="157"/>
      <c r="OH148" s="157"/>
      <c r="OI148" s="157"/>
      <c r="OJ148" s="157"/>
      <c r="OK148" s="157"/>
      <c r="OL148" s="157"/>
      <c r="OM148" s="157"/>
      <c r="ON148" s="157"/>
      <c r="OO148" s="157"/>
      <c r="OP148" s="157"/>
      <c r="OQ148" s="157"/>
      <c r="OR148" s="157"/>
      <c r="OS148" s="157"/>
      <c r="OT148" s="157"/>
      <c r="OU148" s="157"/>
      <c r="OV148" s="157"/>
      <c r="OW148" s="157"/>
      <c r="OX148" s="157"/>
      <c r="OY148" s="157"/>
      <c r="OZ148" s="157"/>
      <c r="PA148" s="157"/>
      <c r="PB148" s="157"/>
      <c r="PC148" s="157"/>
      <c r="PD148" s="157"/>
      <c r="PE148" s="157"/>
      <c r="PF148" s="157"/>
      <c r="PG148" s="157"/>
      <c r="PH148" s="157"/>
      <c r="PI148" s="157"/>
      <c r="PJ148" s="157"/>
      <c r="PK148" s="157"/>
      <c r="PL148" s="157"/>
      <c r="PM148" s="157"/>
      <c r="PN148" s="157"/>
      <c r="PO148" s="157"/>
      <c r="PP148" s="157"/>
      <c r="PQ148" s="157"/>
      <c r="PR148" s="157"/>
      <c r="PS148" s="157"/>
      <c r="PT148" s="157"/>
      <c r="PU148" s="157"/>
      <c r="PV148" s="157"/>
      <c r="PW148" s="157"/>
      <c r="PX148" s="157"/>
      <c r="PY148" s="157"/>
      <c r="PZ148" s="157"/>
      <c r="QA148" s="157"/>
      <c r="QB148" s="157"/>
      <c r="QC148" s="157"/>
      <c r="QD148" s="157"/>
      <c r="QE148" s="157"/>
      <c r="QF148" s="157"/>
      <c r="QG148" s="157"/>
      <c r="QH148" s="157"/>
      <c r="QI148" s="157"/>
      <c r="QJ148" s="157"/>
      <c r="QK148" s="157"/>
      <c r="QL148" s="157"/>
      <c r="QM148" s="157"/>
      <c r="QN148" s="157"/>
      <c r="QO148" s="157"/>
      <c r="QP148" s="157"/>
      <c r="QQ148" s="157"/>
      <c r="QR148" s="157"/>
      <c r="QS148" s="157"/>
      <c r="QT148" s="157"/>
      <c r="QU148" s="157"/>
      <c r="QV148" s="157"/>
      <c r="QW148" s="157"/>
      <c r="QX148" s="157"/>
      <c r="QY148" s="157"/>
      <c r="QZ148" s="157"/>
      <c r="RA148" s="157"/>
      <c r="RB148" s="157"/>
      <c r="RC148" s="157"/>
      <c r="RD148" s="157"/>
      <c r="RE148" s="157"/>
      <c r="RF148" s="157"/>
      <c r="RG148" s="157"/>
      <c r="RH148" s="157"/>
      <c r="RI148" s="157"/>
      <c r="RJ148" s="157"/>
      <c r="RK148" s="157"/>
      <c r="RL148" s="157"/>
      <c r="RM148" s="157"/>
      <c r="RN148" s="157"/>
      <c r="RO148" s="157"/>
      <c r="RP148" s="157"/>
      <c r="RQ148" s="157"/>
      <c r="RR148" s="157"/>
      <c r="RS148" s="157"/>
      <c r="RT148" s="157"/>
      <c r="RU148" s="157"/>
      <c r="RV148" s="157"/>
      <c r="RW148" s="157"/>
      <c r="RX148" s="157"/>
      <c r="RY148" s="157"/>
      <c r="RZ148" s="157"/>
      <c r="SA148" s="157"/>
      <c r="SB148" s="157"/>
      <c r="SC148" s="157"/>
      <c r="SD148" s="157"/>
      <c r="SE148" s="157"/>
      <c r="SF148" s="157"/>
      <c r="SG148" s="157"/>
      <c r="SH148" s="157"/>
      <c r="SI148" s="157"/>
      <c r="SJ148" s="157"/>
      <c r="SK148" s="157"/>
      <c r="SL148" s="157"/>
      <c r="SM148" s="157"/>
      <c r="SN148" s="157"/>
      <c r="SO148" s="157"/>
      <c r="SP148" s="157"/>
      <c r="SQ148" s="157"/>
      <c r="SR148" s="157"/>
      <c r="SS148" s="157"/>
      <c r="ST148" s="157"/>
      <c r="SU148" s="157"/>
      <c r="SV148" s="157"/>
      <c r="SW148" s="157"/>
      <c r="SX148" s="157"/>
      <c r="SY148" s="157"/>
      <c r="SZ148" s="157"/>
      <c r="TA148" s="157"/>
      <c r="TB148" s="157"/>
    </row>
    <row r="149" spans="1:522" s="31" customFormat="1" x14ac:dyDescent="0.25">
      <c r="A149" s="157"/>
      <c r="B149" s="157"/>
      <c r="C149" s="157"/>
      <c r="D149" s="157"/>
      <c r="E149" s="157"/>
      <c r="F149" s="157"/>
      <c r="G149" s="157"/>
      <c r="H149" s="157"/>
      <c r="I149" s="157"/>
      <c r="J149" s="157"/>
      <c r="K149" s="157"/>
      <c r="L149" s="124"/>
      <c r="M149" s="157"/>
      <c r="N149" s="157"/>
      <c r="O149" s="157"/>
      <c r="P149" s="90"/>
      <c r="Q149" s="157"/>
      <c r="R149" s="223"/>
      <c r="S149" s="157"/>
      <c r="T149" s="90"/>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c r="CG149" s="157"/>
      <c r="CH149" s="157"/>
      <c r="CI149" s="157"/>
      <c r="CJ149" s="157"/>
      <c r="CK149" s="157"/>
      <c r="CL149" s="157"/>
      <c r="CM149" s="157"/>
      <c r="CN149" s="157"/>
      <c r="CO149" s="157"/>
      <c r="CP149" s="157"/>
      <c r="CQ149" s="157"/>
      <c r="CR149" s="157"/>
      <c r="CS149" s="157"/>
      <c r="CT149" s="157"/>
      <c r="CU149" s="157"/>
      <c r="CV149" s="157"/>
      <c r="CW149" s="157"/>
      <c r="CX149" s="157"/>
      <c r="CY149" s="157"/>
      <c r="CZ149" s="157"/>
      <c r="DA149" s="157"/>
      <c r="DB149" s="157"/>
      <c r="DC149" s="157"/>
      <c r="DD149" s="157"/>
      <c r="DE149" s="157"/>
      <c r="DF149" s="157"/>
      <c r="DG149" s="157"/>
      <c r="DH149" s="157"/>
      <c r="DI149" s="157"/>
      <c r="DJ149" s="157"/>
      <c r="DK149" s="157"/>
      <c r="DL149" s="157"/>
      <c r="DM149" s="157"/>
      <c r="DN149" s="157"/>
      <c r="DO149" s="157"/>
      <c r="DP149" s="157"/>
      <c r="DQ149" s="157"/>
      <c r="DR149" s="157"/>
      <c r="DS149" s="157"/>
      <c r="DT149" s="157"/>
      <c r="DU149" s="157"/>
      <c r="DV149" s="157"/>
      <c r="DW149" s="157"/>
      <c r="DX149" s="157"/>
      <c r="DY149" s="157"/>
      <c r="DZ149" s="157"/>
      <c r="EA149" s="157"/>
      <c r="EB149" s="157"/>
      <c r="EC149" s="157"/>
      <c r="ED149" s="157"/>
      <c r="EE149" s="157"/>
      <c r="EF149" s="157"/>
      <c r="EG149" s="157"/>
      <c r="EH149" s="157"/>
      <c r="EI149" s="157"/>
      <c r="EJ149" s="157"/>
      <c r="EK149" s="157"/>
      <c r="EL149" s="157"/>
      <c r="EM149" s="157"/>
      <c r="EN149" s="157"/>
      <c r="EO149" s="157"/>
      <c r="EP149" s="157"/>
      <c r="EQ149" s="157"/>
      <c r="ER149" s="157"/>
      <c r="ES149" s="157"/>
      <c r="ET149" s="157"/>
      <c r="EU149" s="157"/>
      <c r="EV149" s="157"/>
      <c r="EW149" s="157"/>
      <c r="EX149" s="157"/>
      <c r="EY149" s="157"/>
      <c r="EZ149" s="157"/>
      <c r="FA149" s="157"/>
      <c r="FB149" s="157"/>
      <c r="FC149" s="157"/>
      <c r="FD149" s="157"/>
      <c r="FE149" s="157"/>
      <c r="FF149" s="157"/>
      <c r="FG149" s="157"/>
      <c r="FH149" s="157"/>
      <c r="FI149" s="157"/>
      <c r="FJ149" s="157"/>
      <c r="FK149" s="157"/>
      <c r="FL149" s="157"/>
      <c r="FM149" s="157"/>
      <c r="FN149" s="157"/>
      <c r="FO149" s="157"/>
      <c r="FP149" s="157"/>
      <c r="FQ149" s="157"/>
      <c r="FR149" s="157"/>
      <c r="FS149" s="157"/>
      <c r="FT149" s="157"/>
      <c r="FU149" s="157"/>
      <c r="FV149" s="157"/>
      <c r="FW149" s="157"/>
      <c r="FX149" s="157"/>
      <c r="FY149" s="157"/>
      <c r="FZ149" s="157"/>
      <c r="GA149" s="157"/>
      <c r="GB149" s="157"/>
      <c r="GC149" s="157"/>
      <c r="GD149" s="157"/>
      <c r="GE149" s="157"/>
      <c r="GF149" s="157"/>
      <c r="GG149" s="157"/>
      <c r="GH149" s="157"/>
      <c r="GI149" s="157"/>
      <c r="GJ149" s="157"/>
      <c r="GK149" s="157"/>
      <c r="GL149" s="157"/>
      <c r="GM149" s="157"/>
      <c r="GN149" s="157"/>
      <c r="GO149" s="157"/>
      <c r="GP149" s="157"/>
      <c r="GQ149" s="157"/>
      <c r="GR149" s="157"/>
      <c r="GS149" s="157"/>
      <c r="GT149" s="157"/>
      <c r="GU149" s="157"/>
      <c r="GV149" s="157"/>
      <c r="GW149" s="157"/>
      <c r="GX149" s="157"/>
      <c r="GY149" s="157"/>
      <c r="GZ149" s="157"/>
      <c r="HA149" s="157"/>
      <c r="HB149" s="157"/>
      <c r="HC149" s="157"/>
      <c r="HD149" s="157"/>
      <c r="HE149" s="157"/>
      <c r="HF149" s="157"/>
      <c r="HG149" s="157"/>
      <c r="HH149" s="157"/>
      <c r="HI149" s="157"/>
      <c r="HJ149" s="157"/>
      <c r="HK149" s="157"/>
      <c r="HL149" s="157"/>
      <c r="HM149" s="157"/>
      <c r="HN149" s="157"/>
      <c r="HO149" s="157"/>
      <c r="HP149" s="157"/>
      <c r="HQ149" s="157"/>
      <c r="HR149" s="157"/>
      <c r="HS149" s="157"/>
      <c r="HT149" s="157"/>
      <c r="HU149" s="157"/>
      <c r="HV149" s="157"/>
      <c r="HW149" s="157"/>
      <c r="HX149" s="157"/>
      <c r="HY149" s="157"/>
      <c r="HZ149" s="157"/>
      <c r="IA149" s="157"/>
      <c r="IB149" s="157"/>
      <c r="IC149" s="157"/>
      <c r="ID149" s="157"/>
      <c r="IE149" s="157"/>
      <c r="IF149" s="157"/>
      <c r="IG149" s="157"/>
      <c r="IH149" s="157"/>
      <c r="II149" s="157"/>
      <c r="IJ149" s="157"/>
      <c r="IK149" s="157"/>
      <c r="IL149" s="157"/>
      <c r="IM149" s="157"/>
      <c r="IN149" s="157"/>
      <c r="IO149" s="157"/>
      <c r="IP149" s="157"/>
      <c r="IQ149" s="157"/>
      <c r="IR149" s="157"/>
      <c r="IS149" s="157"/>
      <c r="IT149" s="157"/>
      <c r="IU149" s="157"/>
      <c r="IV149" s="157"/>
      <c r="IW149" s="157"/>
      <c r="IX149" s="157"/>
      <c r="IY149" s="157"/>
      <c r="IZ149" s="157"/>
      <c r="JA149" s="157"/>
      <c r="JB149" s="157"/>
      <c r="JC149" s="157"/>
      <c r="JD149" s="157"/>
      <c r="JE149" s="157"/>
      <c r="JF149" s="157"/>
      <c r="JG149" s="157"/>
      <c r="JH149" s="157"/>
      <c r="JI149" s="157"/>
      <c r="JJ149" s="157"/>
      <c r="JK149" s="157"/>
      <c r="JL149" s="157"/>
      <c r="JM149" s="157"/>
      <c r="JN149" s="157"/>
      <c r="JO149" s="157"/>
      <c r="JP149" s="157"/>
      <c r="JQ149" s="157"/>
      <c r="JR149" s="157"/>
      <c r="JS149" s="157"/>
      <c r="JT149" s="157"/>
      <c r="JU149" s="157"/>
      <c r="JV149" s="157"/>
      <c r="JW149" s="157"/>
      <c r="JX149" s="157"/>
      <c r="JY149" s="157"/>
      <c r="JZ149" s="157"/>
      <c r="KA149" s="157"/>
      <c r="KB149" s="157"/>
      <c r="KC149" s="157"/>
      <c r="KD149" s="157"/>
      <c r="KE149" s="157"/>
      <c r="KF149" s="157"/>
      <c r="KG149" s="157"/>
      <c r="KH149" s="157"/>
      <c r="KI149" s="157"/>
      <c r="KJ149" s="157"/>
      <c r="KK149" s="157"/>
      <c r="KL149" s="157"/>
      <c r="KM149" s="157"/>
      <c r="KN149" s="157"/>
      <c r="KO149" s="157"/>
      <c r="KP149" s="157"/>
      <c r="KQ149" s="157"/>
      <c r="KR149" s="157"/>
      <c r="KS149" s="157"/>
      <c r="KT149" s="157"/>
      <c r="KU149" s="157"/>
      <c r="KV149" s="157"/>
      <c r="KW149" s="157"/>
      <c r="KX149" s="157"/>
      <c r="KY149" s="157"/>
      <c r="KZ149" s="157"/>
      <c r="LA149" s="157"/>
      <c r="LB149" s="157"/>
      <c r="LC149" s="157"/>
      <c r="LD149" s="157"/>
      <c r="LE149" s="157"/>
      <c r="LF149" s="157"/>
      <c r="LG149" s="157"/>
      <c r="LH149" s="157"/>
      <c r="LI149" s="157"/>
      <c r="LJ149" s="157"/>
      <c r="LK149" s="157"/>
      <c r="LL149" s="157"/>
      <c r="LM149" s="157"/>
      <c r="LN149" s="157"/>
      <c r="LO149" s="157"/>
      <c r="LP149" s="157"/>
      <c r="LQ149" s="157"/>
      <c r="LR149" s="157"/>
      <c r="LS149" s="157"/>
      <c r="LT149" s="157"/>
      <c r="LU149" s="157"/>
      <c r="LV149" s="157"/>
      <c r="LW149" s="157"/>
      <c r="LX149" s="157"/>
      <c r="LY149" s="157"/>
      <c r="LZ149" s="157"/>
      <c r="MA149" s="157"/>
      <c r="MB149" s="157"/>
      <c r="MC149" s="157"/>
      <c r="MD149" s="157"/>
      <c r="ME149" s="157"/>
      <c r="MF149" s="157"/>
      <c r="MG149" s="157"/>
      <c r="MH149" s="157"/>
      <c r="MI149" s="157"/>
      <c r="MJ149" s="157"/>
      <c r="MK149" s="157"/>
      <c r="ML149" s="157"/>
      <c r="MM149" s="157"/>
      <c r="MN149" s="157"/>
      <c r="MO149" s="157"/>
      <c r="MP149" s="157"/>
      <c r="MQ149" s="157"/>
      <c r="MR149" s="157"/>
      <c r="MS149" s="157"/>
      <c r="MT149" s="157"/>
      <c r="MU149" s="157"/>
      <c r="MV149" s="157"/>
      <c r="MW149" s="157"/>
      <c r="MX149" s="157"/>
      <c r="MY149" s="157"/>
      <c r="MZ149" s="157"/>
      <c r="NA149" s="157"/>
      <c r="NB149" s="157"/>
      <c r="NC149" s="157"/>
      <c r="ND149" s="157"/>
      <c r="NE149" s="157"/>
      <c r="NF149" s="157"/>
      <c r="NG149" s="157"/>
      <c r="NH149" s="157"/>
      <c r="NI149" s="157"/>
      <c r="NJ149" s="157"/>
      <c r="NK149" s="157"/>
      <c r="NL149" s="157"/>
      <c r="NM149" s="157"/>
      <c r="NN149" s="157"/>
      <c r="NO149" s="157"/>
      <c r="NP149" s="157"/>
      <c r="NQ149" s="157"/>
      <c r="NR149" s="157"/>
      <c r="NS149" s="157"/>
      <c r="NT149" s="157"/>
      <c r="NU149" s="157"/>
      <c r="NV149" s="157"/>
      <c r="NW149" s="157"/>
      <c r="NX149" s="157"/>
      <c r="NY149" s="157"/>
      <c r="NZ149" s="157"/>
      <c r="OA149" s="157"/>
      <c r="OB149" s="157"/>
      <c r="OC149" s="157"/>
      <c r="OD149" s="157"/>
      <c r="OE149" s="157"/>
      <c r="OF149" s="157"/>
      <c r="OG149" s="157"/>
      <c r="OH149" s="157"/>
      <c r="OI149" s="157"/>
      <c r="OJ149" s="157"/>
      <c r="OK149" s="157"/>
      <c r="OL149" s="157"/>
      <c r="OM149" s="157"/>
      <c r="ON149" s="157"/>
      <c r="OO149" s="157"/>
      <c r="OP149" s="157"/>
      <c r="OQ149" s="157"/>
      <c r="OR149" s="157"/>
      <c r="OS149" s="157"/>
      <c r="OT149" s="157"/>
      <c r="OU149" s="157"/>
      <c r="OV149" s="157"/>
      <c r="OW149" s="157"/>
      <c r="OX149" s="157"/>
      <c r="OY149" s="157"/>
      <c r="OZ149" s="157"/>
      <c r="PA149" s="157"/>
      <c r="PB149" s="157"/>
      <c r="PC149" s="157"/>
      <c r="PD149" s="157"/>
      <c r="PE149" s="157"/>
      <c r="PF149" s="157"/>
      <c r="PG149" s="157"/>
      <c r="PH149" s="157"/>
      <c r="PI149" s="157"/>
      <c r="PJ149" s="157"/>
      <c r="PK149" s="157"/>
      <c r="PL149" s="157"/>
      <c r="PM149" s="157"/>
      <c r="PN149" s="157"/>
      <c r="PO149" s="157"/>
      <c r="PP149" s="157"/>
      <c r="PQ149" s="157"/>
      <c r="PR149" s="157"/>
      <c r="PS149" s="157"/>
      <c r="PT149" s="157"/>
      <c r="PU149" s="157"/>
      <c r="PV149" s="157"/>
      <c r="PW149" s="157"/>
      <c r="PX149" s="157"/>
      <c r="PY149" s="157"/>
      <c r="PZ149" s="157"/>
      <c r="QA149" s="157"/>
      <c r="QB149" s="157"/>
      <c r="QC149" s="157"/>
      <c r="QD149" s="157"/>
      <c r="QE149" s="157"/>
      <c r="QF149" s="157"/>
      <c r="QG149" s="157"/>
      <c r="QH149" s="157"/>
      <c r="QI149" s="157"/>
      <c r="QJ149" s="157"/>
      <c r="QK149" s="157"/>
      <c r="QL149" s="157"/>
      <c r="QM149" s="157"/>
      <c r="QN149" s="157"/>
      <c r="QO149" s="157"/>
      <c r="QP149" s="157"/>
      <c r="QQ149" s="157"/>
      <c r="QR149" s="157"/>
      <c r="QS149" s="157"/>
      <c r="QT149" s="157"/>
      <c r="QU149" s="157"/>
      <c r="QV149" s="157"/>
      <c r="QW149" s="157"/>
      <c r="QX149" s="157"/>
      <c r="QY149" s="157"/>
      <c r="QZ149" s="157"/>
      <c r="RA149" s="157"/>
      <c r="RB149" s="157"/>
      <c r="RC149" s="157"/>
      <c r="RD149" s="157"/>
      <c r="RE149" s="157"/>
      <c r="RF149" s="157"/>
      <c r="RG149" s="157"/>
      <c r="RH149" s="157"/>
      <c r="RI149" s="157"/>
      <c r="RJ149" s="157"/>
      <c r="RK149" s="157"/>
      <c r="RL149" s="157"/>
      <c r="RM149" s="157"/>
      <c r="RN149" s="157"/>
      <c r="RO149" s="157"/>
      <c r="RP149" s="157"/>
      <c r="RQ149" s="157"/>
      <c r="RR149" s="157"/>
      <c r="RS149" s="157"/>
      <c r="RT149" s="157"/>
      <c r="RU149" s="157"/>
      <c r="RV149" s="157"/>
      <c r="RW149" s="157"/>
      <c r="RX149" s="157"/>
      <c r="RY149" s="157"/>
      <c r="RZ149" s="157"/>
      <c r="SA149" s="157"/>
      <c r="SB149" s="157"/>
      <c r="SC149" s="157"/>
      <c r="SD149" s="157"/>
      <c r="SE149" s="157"/>
      <c r="SF149" s="157"/>
      <c r="SG149" s="157"/>
      <c r="SH149" s="157"/>
      <c r="SI149" s="157"/>
      <c r="SJ149" s="157"/>
      <c r="SK149" s="157"/>
      <c r="SL149" s="157"/>
      <c r="SM149" s="157"/>
      <c r="SN149" s="157"/>
      <c r="SO149" s="157"/>
      <c r="SP149" s="157"/>
      <c r="SQ149" s="157"/>
      <c r="SR149" s="157"/>
      <c r="SS149" s="157"/>
      <c r="ST149" s="157"/>
      <c r="SU149" s="157"/>
      <c r="SV149" s="157"/>
      <c r="SW149" s="157"/>
      <c r="SX149" s="157"/>
      <c r="SY149" s="157"/>
      <c r="SZ149" s="157"/>
      <c r="TA149" s="157"/>
      <c r="TB149" s="157"/>
    </row>
    <row r="150" spans="1:522" s="31" customFormat="1" x14ac:dyDescent="0.25">
      <c r="A150" s="157"/>
      <c r="B150" s="157"/>
      <c r="C150" s="157"/>
      <c r="D150" s="157"/>
      <c r="E150" s="157"/>
      <c r="F150" s="157"/>
      <c r="G150" s="157"/>
      <c r="H150" s="157"/>
      <c r="I150" s="157"/>
      <c r="J150" s="157"/>
      <c r="K150" s="157"/>
      <c r="L150" s="124"/>
      <c r="M150" s="157"/>
      <c r="N150" s="157"/>
      <c r="O150" s="157"/>
      <c r="P150" s="90"/>
      <c r="Q150" s="157"/>
      <c r="R150" s="223"/>
      <c r="S150" s="157"/>
      <c r="T150" s="90"/>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c r="CG150" s="157"/>
      <c r="CH150" s="157"/>
      <c r="CI150" s="157"/>
      <c r="CJ150" s="157"/>
      <c r="CK150" s="157"/>
      <c r="CL150" s="157"/>
      <c r="CM150" s="157"/>
      <c r="CN150" s="157"/>
      <c r="CO150" s="157"/>
      <c r="CP150" s="157"/>
      <c r="CQ150" s="157"/>
      <c r="CR150" s="157"/>
      <c r="CS150" s="157"/>
      <c r="CT150" s="157"/>
      <c r="CU150" s="157"/>
      <c r="CV150" s="157"/>
      <c r="CW150" s="157"/>
      <c r="CX150" s="157"/>
      <c r="CY150" s="157"/>
      <c r="CZ150" s="157"/>
      <c r="DA150" s="157"/>
      <c r="DB150" s="157"/>
      <c r="DC150" s="157"/>
      <c r="DD150" s="157"/>
      <c r="DE150" s="157"/>
      <c r="DF150" s="157"/>
      <c r="DG150" s="157"/>
      <c r="DH150" s="157"/>
      <c r="DI150" s="157"/>
      <c r="DJ150" s="157"/>
      <c r="DK150" s="157"/>
      <c r="DL150" s="157"/>
      <c r="DM150" s="157"/>
      <c r="DN150" s="157"/>
      <c r="DO150" s="157"/>
      <c r="DP150" s="157"/>
      <c r="DQ150" s="157"/>
      <c r="DR150" s="157"/>
      <c r="DS150" s="157"/>
      <c r="DT150" s="157"/>
      <c r="DU150" s="157"/>
      <c r="DV150" s="157"/>
      <c r="DW150" s="157"/>
      <c r="DX150" s="157"/>
      <c r="DY150" s="157"/>
      <c r="DZ150" s="157"/>
      <c r="EA150" s="157"/>
      <c r="EB150" s="157"/>
      <c r="EC150" s="157"/>
      <c r="ED150" s="157"/>
      <c r="EE150" s="157"/>
      <c r="EF150" s="157"/>
      <c r="EG150" s="157"/>
      <c r="EH150" s="157"/>
      <c r="EI150" s="157"/>
      <c r="EJ150" s="157"/>
      <c r="EK150" s="157"/>
      <c r="EL150" s="157"/>
      <c r="EM150" s="157"/>
      <c r="EN150" s="157"/>
      <c r="EO150" s="157"/>
      <c r="EP150" s="157"/>
      <c r="EQ150" s="157"/>
      <c r="ER150" s="157"/>
      <c r="ES150" s="157"/>
      <c r="ET150" s="157"/>
      <c r="EU150" s="157"/>
      <c r="EV150" s="157"/>
      <c r="EW150" s="157"/>
      <c r="EX150" s="157"/>
      <c r="EY150" s="157"/>
      <c r="EZ150" s="157"/>
      <c r="FA150" s="157"/>
      <c r="FB150" s="157"/>
      <c r="FC150" s="157"/>
      <c r="FD150" s="157"/>
      <c r="FE150" s="157"/>
      <c r="FF150" s="157"/>
      <c r="FG150" s="157"/>
      <c r="FH150" s="157"/>
      <c r="FI150" s="157"/>
      <c r="FJ150" s="157"/>
      <c r="FK150" s="157"/>
      <c r="FL150" s="157"/>
      <c r="FM150" s="157"/>
      <c r="FN150" s="157"/>
      <c r="FO150" s="157"/>
      <c r="FP150" s="157"/>
      <c r="FQ150" s="157"/>
      <c r="FR150" s="157"/>
      <c r="FS150" s="157"/>
      <c r="FT150" s="157"/>
      <c r="FU150" s="157"/>
      <c r="FV150" s="157"/>
      <c r="FW150" s="157"/>
      <c r="FX150" s="157"/>
      <c r="FY150" s="157"/>
      <c r="FZ150" s="157"/>
      <c r="GA150" s="157"/>
      <c r="GB150" s="157"/>
      <c r="GC150" s="157"/>
      <c r="GD150" s="157"/>
      <c r="GE150" s="157"/>
      <c r="GF150" s="157"/>
      <c r="GG150" s="157"/>
      <c r="GH150" s="157"/>
      <c r="GI150" s="157"/>
      <c r="GJ150" s="157"/>
      <c r="GK150" s="157"/>
      <c r="GL150" s="157"/>
      <c r="GM150" s="157"/>
      <c r="GN150" s="157"/>
      <c r="GO150" s="157"/>
      <c r="GP150" s="157"/>
      <c r="GQ150" s="157"/>
      <c r="GR150" s="157"/>
      <c r="GS150" s="157"/>
      <c r="GT150" s="157"/>
      <c r="GU150" s="157"/>
      <c r="GV150" s="157"/>
      <c r="GW150" s="157"/>
      <c r="GX150" s="157"/>
      <c r="GY150" s="157"/>
      <c r="GZ150" s="157"/>
      <c r="HA150" s="157"/>
      <c r="HB150" s="157"/>
      <c r="HC150" s="157"/>
      <c r="HD150" s="157"/>
      <c r="HE150" s="157"/>
      <c r="HF150" s="157"/>
      <c r="HG150" s="157"/>
      <c r="HH150" s="157"/>
      <c r="HI150" s="157"/>
      <c r="HJ150" s="157"/>
      <c r="HK150" s="157"/>
      <c r="HL150" s="157"/>
      <c r="HM150" s="157"/>
      <c r="HN150" s="157"/>
      <c r="HO150" s="157"/>
      <c r="HP150" s="157"/>
      <c r="HQ150" s="157"/>
      <c r="HR150" s="157"/>
      <c r="HS150" s="157"/>
      <c r="HT150" s="157"/>
      <c r="HU150" s="157"/>
      <c r="HV150" s="157"/>
      <c r="HW150" s="157"/>
      <c r="HX150" s="157"/>
      <c r="HY150" s="157"/>
      <c r="HZ150" s="157"/>
      <c r="IA150" s="157"/>
      <c r="IB150" s="157"/>
      <c r="IC150" s="157"/>
      <c r="ID150" s="157"/>
      <c r="IE150" s="157"/>
      <c r="IF150" s="157"/>
      <c r="IG150" s="157"/>
      <c r="IH150" s="157"/>
      <c r="II150" s="157"/>
      <c r="IJ150" s="157"/>
      <c r="IK150" s="157"/>
      <c r="IL150" s="157"/>
      <c r="IM150" s="157"/>
      <c r="IN150" s="157"/>
      <c r="IO150" s="157"/>
      <c r="IP150" s="157"/>
      <c r="IQ150" s="157"/>
      <c r="IR150" s="157"/>
      <c r="IS150" s="157"/>
      <c r="IT150" s="157"/>
      <c r="IU150" s="157"/>
      <c r="IV150" s="157"/>
      <c r="IW150" s="157"/>
      <c r="IX150" s="157"/>
      <c r="IY150" s="157"/>
      <c r="IZ150" s="157"/>
      <c r="JA150" s="157"/>
      <c r="JB150" s="157"/>
      <c r="JC150" s="157"/>
      <c r="JD150" s="157"/>
      <c r="JE150" s="157"/>
      <c r="JF150" s="157"/>
      <c r="JG150" s="157"/>
      <c r="JH150" s="157"/>
      <c r="JI150" s="157"/>
      <c r="JJ150" s="157"/>
      <c r="JK150" s="157"/>
      <c r="JL150" s="157"/>
      <c r="JM150" s="157"/>
      <c r="JN150" s="157"/>
      <c r="JO150" s="157"/>
      <c r="JP150" s="157"/>
      <c r="JQ150" s="157"/>
      <c r="JR150" s="157"/>
      <c r="JS150" s="157"/>
      <c r="JT150" s="157"/>
      <c r="JU150" s="157"/>
      <c r="JV150" s="157"/>
      <c r="JW150" s="157"/>
      <c r="JX150" s="157"/>
      <c r="JY150" s="157"/>
      <c r="JZ150" s="157"/>
      <c r="KA150" s="157"/>
      <c r="KB150" s="157"/>
      <c r="KC150" s="157"/>
      <c r="KD150" s="157"/>
      <c r="KE150" s="157"/>
      <c r="KF150" s="157"/>
      <c r="KG150" s="157"/>
      <c r="KH150" s="157"/>
      <c r="KI150" s="157"/>
      <c r="KJ150" s="157"/>
      <c r="KK150" s="157"/>
      <c r="KL150" s="157"/>
      <c r="KM150" s="157"/>
      <c r="KN150" s="157"/>
      <c r="KO150" s="157"/>
      <c r="KP150" s="157"/>
      <c r="KQ150" s="157"/>
      <c r="KR150" s="157"/>
      <c r="KS150" s="157"/>
      <c r="KT150" s="157"/>
      <c r="KU150" s="157"/>
      <c r="KV150" s="157"/>
      <c r="KW150" s="157"/>
      <c r="KX150" s="157"/>
      <c r="KY150" s="157"/>
      <c r="KZ150" s="157"/>
      <c r="LA150" s="157"/>
      <c r="LB150" s="157"/>
      <c r="LC150" s="157"/>
      <c r="LD150" s="157"/>
      <c r="LE150" s="157"/>
      <c r="LF150" s="157"/>
      <c r="LG150" s="157"/>
      <c r="LH150" s="157"/>
      <c r="LI150" s="157"/>
      <c r="LJ150" s="157"/>
      <c r="LK150" s="157"/>
      <c r="LL150" s="157"/>
      <c r="LM150" s="157"/>
      <c r="LN150" s="157"/>
      <c r="LO150" s="157"/>
      <c r="LP150" s="157"/>
      <c r="LQ150" s="157"/>
      <c r="LR150" s="157"/>
      <c r="LS150" s="157"/>
      <c r="LT150" s="157"/>
      <c r="LU150" s="157"/>
      <c r="LV150" s="157"/>
      <c r="LW150" s="157"/>
      <c r="LX150" s="157"/>
      <c r="LY150" s="157"/>
      <c r="LZ150" s="157"/>
      <c r="MA150" s="157"/>
      <c r="MB150" s="157"/>
      <c r="MC150" s="157"/>
      <c r="MD150" s="157"/>
      <c r="ME150" s="157"/>
      <c r="MF150" s="157"/>
      <c r="MG150" s="157"/>
      <c r="MH150" s="157"/>
      <c r="MI150" s="157"/>
      <c r="MJ150" s="157"/>
      <c r="MK150" s="157"/>
      <c r="ML150" s="157"/>
      <c r="MM150" s="157"/>
      <c r="MN150" s="157"/>
      <c r="MO150" s="157"/>
      <c r="MP150" s="157"/>
      <c r="MQ150" s="157"/>
      <c r="MR150" s="157"/>
      <c r="MS150" s="157"/>
      <c r="MT150" s="157"/>
      <c r="MU150" s="157"/>
      <c r="MV150" s="157"/>
      <c r="MW150" s="157"/>
      <c r="MX150" s="157"/>
      <c r="MY150" s="157"/>
      <c r="MZ150" s="157"/>
      <c r="NA150" s="157"/>
      <c r="NB150" s="157"/>
      <c r="NC150" s="157"/>
      <c r="ND150" s="157"/>
      <c r="NE150" s="157"/>
      <c r="NF150" s="157"/>
      <c r="NG150" s="157"/>
      <c r="NH150" s="157"/>
      <c r="NI150" s="157"/>
      <c r="NJ150" s="157"/>
      <c r="NK150" s="157"/>
      <c r="NL150" s="157"/>
      <c r="NM150" s="157"/>
      <c r="NN150" s="157"/>
      <c r="NO150" s="157"/>
      <c r="NP150" s="157"/>
      <c r="NQ150" s="157"/>
      <c r="NR150" s="157"/>
      <c r="NS150" s="157"/>
      <c r="NT150" s="157"/>
      <c r="NU150" s="157"/>
      <c r="NV150" s="157"/>
      <c r="NW150" s="157"/>
      <c r="NX150" s="157"/>
      <c r="NY150" s="157"/>
      <c r="NZ150" s="157"/>
      <c r="OA150" s="157"/>
      <c r="OB150" s="157"/>
      <c r="OC150" s="157"/>
      <c r="OD150" s="157"/>
      <c r="OE150" s="157"/>
      <c r="OF150" s="157"/>
      <c r="OG150" s="157"/>
      <c r="OH150" s="157"/>
      <c r="OI150" s="157"/>
      <c r="OJ150" s="157"/>
      <c r="OK150" s="157"/>
      <c r="OL150" s="157"/>
      <c r="OM150" s="157"/>
      <c r="ON150" s="157"/>
      <c r="OO150" s="157"/>
      <c r="OP150" s="157"/>
      <c r="OQ150" s="157"/>
      <c r="OR150" s="157"/>
      <c r="OS150" s="157"/>
      <c r="OT150" s="157"/>
      <c r="OU150" s="157"/>
      <c r="OV150" s="157"/>
      <c r="OW150" s="157"/>
      <c r="OX150" s="157"/>
      <c r="OY150" s="157"/>
      <c r="OZ150" s="157"/>
      <c r="PA150" s="157"/>
      <c r="PB150" s="157"/>
      <c r="PC150" s="157"/>
      <c r="PD150" s="157"/>
      <c r="PE150" s="157"/>
      <c r="PF150" s="157"/>
      <c r="PG150" s="157"/>
      <c r="PH150" s="157"/>
      <c r="PI150" s="157"/>
      <c r="PJ150" s="157"/>
      <c r="PK150" s="157"/>
      <c r="PL150" s="157"/>
      <c r="PM150" s="157"/>
      <c r="PN150" s="157"/>
      <c r="PO150" s="157"/>
      <c r="PP150" s="157"/>
      <c r="PQ150" s="157"/>
      <c r="PR150" s="157"/>
      <c r="PS150" s="157"/>
      <c r="PT150" s="157"/>
      <c r="PU150" s="157"/>
      <c r="PV150" s="157"/>
      <c r="PW150" s="157"/>
      <c r="PX150" s="157"/>
      <c r="PY150" s="157"/>
      <c r="PZ150" s="157"/>
      <c r="QA150" s="157"/>
      <c r="QB150" s="157"/>
      <c r="QC150" s="157"/>
      <c r="QD150" s="157"/>
      <c r="QE150" s="157"/>
      <c r="QF150" s="157"/>
      <c r="QG150" s="157"/>
      <c r="QH150" s="157"/>
      <c r="QI150" s="157"/>
      <c r="QJ150" s="157"/>
      <c r="QK150" s="157"/>
      <c r="QL150" s="157"/>
      <c r="QM150" s="157"/>
      <c r="QN150" s="157"/>
      <c r="QO150" s="157"/>
      <c r="QP150" s="157"/>
      <c r="QQ150" s="157"/>
      <c r="QR150" s="157"/>
      <c r="QS150" s="157"/>
      <c r="QT150" s="157"/>
      <c r="QU150" s="157"/>
      <c r="QV150" s="157"/>
      <c r="QW150" s="157"/>
      <c r="QX150" s="157"/>
      <c r="QY150" s="157"/>
      <c r="QZ150" s="157"/>
      <c r="RA150" s="157"/>
      <c r="RB150" s="157"/>
      <c r="RC150" s="157"/>
      <c r="RD150" s="157"/>
      <c r="RE150" s="157"/>
      <c r="RF150" s="157"/>
      <c r="RG150" s="157"/>
      <c r="RH150" s="157"/>
      <c r="RI150" s="157"/>
      <c r="RJ150" s="157"/>
      <c r="RK150" s="157"/>
      <c r="RL150" s="157"/>
      <c r="RM150" s="157"/>
      <c r="RN150" s="157"/>
      <c r="RO150" s="157"/>
      <c r="RP150" s="157"/>
      <c r="RQ150" s="157"/>
      <c r="RR150" s="157"/>
      <c r="RS150" s="157"/>
      <c r="RT150" s="157"/>
      <c r="RU150" s="157"/>
      <c r="RV150" s="157"/>
      <c r="RW150" s="157"/>
      <c r="RX150" s="157"/>
      <c r="RY150" s="157"/>
      <c r="RZ150" s="157"/>
      <c r="SA150" s="157"/>
      <c r="SB150" s="157"/>
      <c r="SC150" s="157"/>
      <c r="SD150" s="157"/>
      <c r="SE150" s="157"/>
      <c r="SF150" s="157"/>
      <c r="SG150" s="157"/>
      <c r="SH150" s="157"/>
      <c r="SI150" s="157"/>
      <c r="SJ150" s="157"/>
      <c r="SK150" s="157"/>
      <c r="SL150" s="157"/>
      <c r="SM150" s="157"/>
      <c r="SN150" s="157"/>
      <c r="SO150" s="157"/>
      <c r="SP150" s="157"/>
      <c r="SQ150" s="157"/>
      <c r="SR150" s="157"/>
      <c r="SS150" s="157"/>
      <c r="ST150" s="157"/>
      <c r="SU150" s="157"/>
      <c r="SV150" s="157"/>
      <c r="SW150" s="157"/>
      <c r="SX150" s="157"/>
      <c r="SY150" s="157"/>
      <c r="SZ150" s="157"/>
      <c r="TA150" s="157"/>
      <c r="TB150" s="157"/>
    </row>
    <row r="151" spans="1:522" s="31" customFormat="1" x14ac:dyDescent="0.25">
      <c r="A151" s="157"/>
      <c r="B151" s="157"/>
      <c r="C151" s="157"/>
      <c r="D151" s="157"/>
      <c r="E151" s="157"/>
      <c r="F151" s="157"/>
      <c r="G151" s="157"/>
      <c r="H151" s="157"/>
      <c r="I151" s="157"/>
      <c r="J151" s="157"/>
      <c r="K151" s="157"/>
      <c r="L151" s="124"/>
      <c r="M151" s="157"/>
      <c r="N151" s="157"/>
      <c r="O151" s="157"/>
      <c r="P151" s="90"/>
      <c r="Q151" s="157"/>
      <c r="R151" s="223"/>
      <c r="S151" s="157"/>
      <c r="T151" s="90"/>
      <c r="U151" s="157"/>
      <c r="V151" s="157"/>
      <c r="W151" s="157"/>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c r="CE151" s="157"/>
      <c r="CF151" s="157"/>
      <c r="CG151" s="157"/>
      <c r="CH151" s="157"/>
      <c r="CI151" s="157"/>
      <c r="CJ151" s="157"/>
      <c r="CK151" s="157"/>
      <c r="CL151" s="157"/>
      <c r="CM151" s="157"/>
      <c r="CN151" s="157"/>
      <c r="CO151" s="157"/>
      <c r="CP151" s="157"/>
      <c r="CQ151" s="157"/>
      <c r="CR151" s="157"/>
      <c r="CS151" s="157"/>
      <c r="CT151" s="157"/>
      <c r="CU151" s="157"/>
      <c r="CV151" s="157"/>
      <c r="CW151" s="157"/>
      <c r="CX151" s="157"/>
      <c r="CY151" s="157"/>
      <c r="CZ151" s="157"/>
      <c r="DA151" s="157"/>
      <c r="DB151" s="157"/>
      <c r="DC151" s="157"/>
      <c r="DD151" s="157"/>
      <c r="DE151" s="157"/>
      <c r="DF151" s="157"/>
      <c r="DG151" s="157"/>
      <c r="DH151" s="157"/>
      <c r="DI151" s="157"/>
      <c r="DJ151" s="157"/>
      <c r="DK151" s="157"/>
      <c r="DL151" s="157"/>
      <c r="DM151" s="157"/>
      <c r="DN151" s="157"/>
      <c r="DO151" s="157"/>
      <c r="DP151" s="157"/>
      <c r="DQ151" s="157"/>
      <c r="DR151" s="157"/>
      <c r="DS151" s="157"/>
      <c r="DT151" s="157"/>
      <c r="DU151" s="157"/>
      <c r="DV151" s="157"/>
      <c r="DW151" s="157"/>
      <c r="DX151" s="157"/>
      <c r="DY151" s="157"/>
      <c r="DZ151" s="157"/>
      <c r="EA151" s="157"/>
      <c r="EB151" s="157"/>
      <c r="EC151" s="157"/>
      <c r="ED151" s="157"/>
      <c r="EE151" s="157"/>
      <c r="EF151" s="157"/>
      <c r="EG151" s="157"/>
      <c r="EH151" s="157"/>
      <c r="EI151" s="157"/>
      <c r="EJ151" s="157"/>
      <c r="EK151" s="157"/>
      <c r="EL151" s="157"/>
      <c r="EM151" s="157"/>
      <c r="EN151" s="157"/>
      <c r="EO151" s="157"/>
      <c r="EP151" s="157"/>
      <c r="EQ151" s="157"/>
      <c r="ER151" s="157"/>
      <c r="ES151" s="157"/>
      <c r="ET151" s="157"/>
      <c r="EU151" s="157"/>
      <c r="EV151" s="157"/>
      <c r="EW151" s="157"/>
      <c r="EX151" s="157"/>
      <c r="EY151" s="157"/>
      <c r="EZ151" s="157"/>
      <c r="FA151" s="157"/>
      <c r="FB151" s="157"/>
      <c r="FC151" s="157"/>
      <c r="FD151" s="157"/>
      <c r="FE151" s="157"/>
      <c r="FF151" s="157"/>
      <c r="FG151" s="157"/>
      <c r="FH151" s="157"/>
      <c r="FI151" s="157"/>
      <c r="FJ151" s="157"/>
      <c r="FK151" s="157"/>
      <c r="FL151" s="157"/>
      <c r="FM151" s="157"/>
      <c r="FN151" s="157"/>
      <c r="FO151" s="157"/>
      <c r="FP151" s="157"/>
      <c r="FQ151" s="157"/>
      <c r="FR151" s="157"/>
      <c r="FS151" s="157"/>
      <c r="FT151" s="157"/>
      <c r="FU151" s="157"/>
      <c r="FV151" s="157"/>
      <c r="FW151" s="157"/>
      <c r="FX151" s="157"/>
      <c r="FY151" s="157"/>
      <c r="FZ151" s="157"/>
      <c r="GA151" s="157"/>
      <c r="GB151" s="157"/>
      <c r="GC151" s="157"/>
      <c r="GD151" s="157"/>
      <c r="GE151" s="157"/>
      <c r="GF151" s="157"/>
      <c r="GG151" s="157"/>
      <c r="GH151" s="157"/>
      <c r="GI151" s="157"/>
      <c r="GJ151" s="157"/>
      <c r="GK151" s="157"/>
      <c r="GL151" s="157"/>
      <c r="GM151" s="157"/>
      <c r="GN151" s="157"/>
      <c r="GO151" s="157"/>
      <c r="GP151" s="157"/>
      <c r="GQ151" s="157"/>
      <c r="GR151" s="157"/>
      <c r="GS151" s="157"/>
      <c r="GT151" s="157"/>
      <c r="GU151" s="157"/>
      <c r="GV151" s="157"/>
      <c r="GW151" s="157"/>
      <c r="GX151" s="157"/>
      <c r="GY151" s="157"/>
      <c r="GZ151" s="157"/>
      <c r="HA151" s="157"/>
      <c r="HB151" s="157"/>
      <c r="HC151" s="157"/>
      <c r="HD151" s="157"/>
      <c r="HE151" s="157"/>
      <c r="HF151" s="157"/>
      <c r="HG151" s="157"/>
      <c r="HH151" s="157"/>
      <c r="HI151" s="157"/>
      <c r="HJ151" s="157"/>
      <c r="HK151" s="157"/>
      <c r="HL151" s="157"/>
      <c r="HM151" s="157"/>
      <c r="HN151" s="157"/>
      <c r="HO151" s="157"/>
      <c r="HP151" s="157"/>
      <c r="HQ151" s="157"/>
      <c r="HR151" s="157"/>
      <c r="HS151" s="157"/>
      <c r="HT151" s="157"/>
      <c r="HU151" s="157"/>
      <c r="HV151" s="157"/>
      <c r="HW151" s="157"/>
      <c r="HX151" s="157"/>
      <c r="HY151" s="157"/>
      <c r="HZ151" s="157"/>
      <c r="IA151" s="157"/>
      <c r="IB151" s="157"/>
      <c r="IC151" s="157"/>
      <c r="ID151" s="157"/>
      <c r="IE151" s="157"/>
      <c r="IF151" s="157"/>
      <c r="IG151" s="157"/>
      <c r="IH151" s="157"/>
      <c r="II151" s="157"/>
      <c r="IJ151" s="157"/>
      <c r="IK151" s="157"/>
      <c r="IL151" s="157"/>
      <c r="IM151" s="157"/>
      <c r="IN151" s="157"/>
      <c r="IO151" s="157"/>
      <c r="IP151" s="157"/>
      <c r="IQ151" s="157"/>
      <c r="IR151" s="157"/>
      <c r="IS151" s="157"/>
      <c r="IT151" s="157"/>
      <c r="IU151" s="157"/>
      <c r="IV151" s="157"/>
      <c r="IW151" s="157"/>
      <c r="IX151" s="157"/>
      <c r="IY151" s="157"/>
      <c r="IZ151" s="157"/>
      <c r="JA151" s="157"/>
      <c r="JB151" s="157"/>
      <c r="JC151" s="157"/>
      <c r="JD151" s="157"/>
      <c r="JE151" s="157"/>
      <c r="JF151" s="157"/>
      <c r="JG151" s="157"/>
      <c r="JH151" s="157"/>
      <c r="JI151" s="157"/>
      <c r="JJ151" s="157"/>
      <c r="JK151" s="157"/>
      <c r="JL151" s="157"/>
      <c r="JM151" s="157"/>
      <c r="JN151" s="157"/>
      <c r="JO151" s="157"/>
      <c r="JP151" s="157"/>
      <c r="JQ151" s="157"/>
      <c r="JR151" s="157"/>
      <c r="JS151" s="157"/>
      <c r="JT151" s="157"/>
      <c r="JU151" s="157"/>
      <c r="JV151" s="157"/>
      <c r="JW151" s="157"/>
      <c r="JX151" s="157"/>
      <c r="JY151" s="157"/>
      <c r="JZ151" s="157"/>
      <c r="KA151" s="157"/>
      <c r="KB151" s="157"/>
      <c r="KC151" s="157"/>
      <c r="KD151" s="157"/>
      <c r="KE151" s="157"/>
      <c r="KF151" s="157"/>
      <c r="KG151" s="157"/>
      <c r="KH151" s="157"/>
      <c r="KI151" s="157"/>
      <c r="KJ151" s="157"/>
      <c r="KK151" s="157"/>
      <c r="KL151" s="157"/>
      <c r="KM151" s="157"/>
      <c r="KN151" s="157"/>
      <c r="KO151" s="157"/>
      <c r="KP151" s="157"/>
      <c r="KQ151" s="157"/>
      <c r="KR151" s="157"/>
      <c r="KS151" s="157"/>
      <c r="KT151" s="157"/>
      <c r="KU151" s="157"/>
      <c r="KV151" s="157"/>
      <c r="KW151" s="157"/>
      <c r="KX151" s="157"/>
      <c r="KY151" s="157"/>
      <c r="KZ151" s="157"/>
      <c r="LA151" s="157"/>
      <c r="LB151" s="157"/>
      <c r="LC151" s="157"/>
      <c r="LD151" s="157"/>
      <c r="LE151" s="157"/>
      <c r="LF151" s="157"/>
      <c r="LG151" s="157"/>
      <c r="LH151" s="157"/>
      <c r="LI151" s="157"/>
      <c r="LJ151" s="157"/>
      <c r="LK151" s="157"/>
      <c r="LL151" s="157"/>
      <c r="LM151" s="157"/>
      <c r="LN151" s="157"/>
      <c r="LO151" s="157"/>
      <c r="LP151" s="157"/>
      <c r="LQ151" s="157"/>
      <c r="LR151" s="157"/>
      <c r="LS151" s="157"/>
      <c r="LT151" s="157"/>
      <c r="LU151" s="157"/>
      <c r="LV151" s="157"/>
      <c r="LW151" s="157"/>
      <c r="LX151" s="157"/>
      <c r="LY151" s="157"/>
      <c r="LZ151" s="157"/>
      <c r="MA151" s="157"/>
      <c r="MB151" s="157"/>
      <c r="MC151" s="157"/>
      <c r="MD151" s="157"/>
      <c r="ME151" s="157"/>
      <c r="MF151" s="157"/>
      <c r="MG151" s="157"/>
      <c r="MH151" s="157"/>
      <c r="MI151" s="157"/>
      <c r="MJ151" s="157"/>
      <c r="MK151" s="157"/>
      <c r="ML151" s="157"/>
      <c r="MM151" s="157"/>
      <c r="MN151" s="157"/>
      <c r="MO151" s="157"/>
      <c r="MP151" s="157"/>
      <c r="MQ151" s="157"/>
      <c r="MR151" s="157"/>
      <c r="MS151" s="157"/>
      <c r="MT151" s="157"/>
      <c r="MU151" s="157"/>
      <c r="MV151" s="157"/>
      <c r="MW151" s="157"/>
      <c r="MX151" s="157"/>
      <c r="MY151" s="157"/>
      <c r="MZ151" s="157"/>
      <c r="NA151" s="157"/>
      <c r="NB151" s="157"/>
      <c r="NC151" s="157"/>
      <c r="ND151" s="157"/>
      <c r="NE151" s="157"/>
      <c r="NF151" s="157"/>
      <c r="NG151" s="157"/>
      <c r="NH151" s="157"/>
      <c r="NI151" s="157"/>
      <c r="NJ151" s="157"/>
      <c r="NK151" s="157"/>
      <c r="NL151" s="157"/>
      <c r="NM151" s="157"/>
      <c r="NN151" s="157"/>
      <c r="NO151" s="157"/>
      <c r="NP151" s="157"/>
      <c r="NQ151" s="157"/>
      <c r="NR151" s="157"/>
      <c r="NS151" s="157"/>
      <c r="NT151" s="157"/>
      <c r="NU151" s="157"/>
      <c r="NV151" s="157"/>
      <c r="NW151" s="157"/>
      <c r="NX151" s="157"/>
      <c r="NY151" s="157"/>
      <c r="NZ151" s="157"/>
      <c r="OA151" s="157"/>
      <c r="OB151" s="157"/>
      <c r="OC151" s="157"/>
      <c r="OD151" s="157"/>
      <c r="OE151" s="157"/>
      <c r="OF151" s="157"/>
      <c r="OG151" s="157"/>
      <c r="OH151" s="157"/>
      <c r="OI151" s="157"/>
      <c r="OJ151" s="157"/>
      <c r="OK151" s="157"/>
      <c r="OL151" s="157"/>
      <c r="OM151" s="157"/>
      <c r="ON151" s="157"/>
      <c r="OO151" s="157"/>
      <c r="OP151" s="157"/>
      <c r="OQ151" s="157"/>
      <c r="OR151" s="157"/>
      <c r="OS151" s="157"/>
      <c r="OT151" s="157"/>
      <c r="OU151" s="157"/>
      <c r="OV151" s="157"/>
      <c r="OW151" s="157"/>
      <c r="OX151" s="157"/>
      <c r="OY151" s="157"/>
      <c r="OZ151" s="157"/>
      <c r="PA151" s="157"/>
      <c r="PB151" s="157"/>
      <c r="PC151" s="157"/>
      <c r="PD151" s="157"/>
      <c r="PE151" s="157"/>
      <c r="PF151" s="157"/>
      <c r="PG151" s="157"/>
      <c r="PH151" s="157"/>
      <c r="PI151" s="157"/>
      <c r="PJ151" s="157"/>
      <c r="PK151" s="157"/>
      <c r="PL151" s="157"/>
      <c r="PM151" s="157"/>
      <c r="PN151" s="157"/>
      <c r="PO151" s="157"/>
      <c r="PP151" s="157"/>
      <c r="PQ151" s="157"/>
      <c r="PR151" s="157"/>
      <c r="PS151" s="157"/>
      <c r="PT151" s="157"/>
      <c r="PU151" s="157"/>
      <c r="PV151" s="157"/>
      <c r="PW151" s="157"/>
      <c r="PX151" s="157"/>
      <c r="PY151" s="157"/>
      <c r="PZ151" s="157"/>
      <c r="QA151" s="157"/>
      <c r="QB151" s="157"/>
      <c r="QC151" s="157"/>
      <c r="QD151" s="157"/>
      <c r="QE151" s="157"/>
      <c r="QF151" s="157"/>
      <c r="QG151" s="157"/>
      <c r="QH151" s="157"/>
      <c r="QI151" s="157"/>
      <c r="QJ151" s="157"/>
      <c r="QK151" s="157"/>
      <c r="QL151" s="157"/>
      <c r="QM151" s="157"/>
      <c r="QN151" s="157"/>
      <c r="QO151" s="157"/>
      <c r="QP151" s="157"/>
      <c r="QQ151" s="157"/>
      <c r="QR151" s="157"/>
      <c r="QS151" s="157"/>
      <c r="QT151" s="157"/>
      <c r="QU151" s="157"/>
      <c r="QV151" s="157"/>
      <c r="QW151" s="157"/>
      <c r="QX151" s="157"/>
      <c r="QY151" s="157"/>
      <c r="QZ151" s="157"/>
      <c r="RA151" s="157"/>
      <c r="RB151" s="157"/>
      <c r="RC151" s="157"/>
      <c r="RD151" s="157"/>
      <c r="RE151" s="157"/>
      <c r="RF151" s="157"/>
      <c r="RG151" s="157"/>
      <c r="RH151" s="157"/>
      <c r="RI151" s="157"/>
      <c r="RJ151" s="157"/>
      <c r="RK151" s="157"/>
      <c r="RL151" s="157"/>
      <c r="RM151" s="157"/>
      <c r="RN151" s="157"/>
      <c r="RO151" s="157"/>
      <c r="RP151" s="157"/>
      <c r="RQ151" s="157"/>
      <c r="RR151" s="157"/>
      <c r="RS151" s="157"/>
      <c r="RT151" s="157"/>
      <c r="RU151" s="157"/>
      <c r="RV151" s="157"/>
      <c r="RW151" s="157"/>
      <c r="RX151" s="157"/>
      <c r="RY151" s="157"/>
      <c r="RZ151" s="157"/>
      <c r="SA151" s="157"/>
      <c r="SB151" s="157"/>
      <c r="SC151" s="157"/>
      <c r="SD151" s="157"/>
      <c r="SE151" s="157"/>
      <c r="SF151" s="157"/>
      <c r="SG151" s="157"/>
      <c r="SH151" s="157"/>
      <c r="SI151" s="157"/>
      <c r="SJ151" s="157"/>
      <c r="SK151" s="157"/>
      <c r="SL151" s="157"/>
      <c r="SM151" s="157"/>
      <c r="SN151" s="157"/>
      <c r="SO151" s="157"/>
      <c r="SP151" s="157"/>
      <c r="SQ151" s="157"/>
      <c r="SR151" s="157"/>
      <c r="SS151" s="157"/>
      <c r="ST151" s="157"/>
      <c r="SU151" s="157"/>
      <c r="SV151" s="157"/>
      <c r="SW151" s="157"/>
      <c r="SX151" s="157"/>
      <c r="SY151" s="157"/>
      <c r="SZ151" s="157"/>
      <c r="TA151" s="157"/>
      <c r="TB151" s="157"/>
    </row>
    <row r="152" spans="1:522" s="31" customFormat="1" x14ac:dyDescent="0.25">
      <c r="A152" s="157"/>
      <c r="B152" s="157"/>
      <c r="C152" s="157"/>
      <c r="D152" s="157"/>
      <c r="E152" s="157"/>
      <c r="F152" s="157"/>
      <c r="G152" s="157"/>
      <c r="H152" s="157"/>
      <c r="I152" s="157"/>
      <c r="J152" s="157"/>
      <c r="K152" s="157"/>
      <c r="L152" s="124"/>
      <c r="M152" s="157"/>
      <c r="N152" s="157"/>
      <c r="O152" s="157"/>
      <c r="P152" s="90"/>
      <c r="Q152" s="157"/>
      <c r="R152" s="223"/>
      <c r="S152" s="157"/>
      <c r="T152" s="90"/>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c r="CG152" s="157"/>
      <c r="CH152" s="157"/>
      <c r="CI152" s="157"/>
      <c r="CJ152" s="157"/>
      <c r="CK152" s="157"/>
      <c r="CL152" s="157"/>
      <c r="CM152" s="157"/>
      <c r="CN152" s="157"/>
      <c r="CO152" s="157"/>
      <c r="CP152" s="157"/>
      <c r="CQ152" s="157"/>
      <c r="CR152" s="157"/>
      <c r="CS152" s="157"/>
      <c r="CT152" s="157"/>
      <c r="CU152" s="157"/>
      <c r="CV152" s="157"/>
      <c r="CW152" s="157"/>
      <c r="CX152" s="157"/>
      <c r="CY152" s="157"/>
      <c r="CZ152" s="157"/>
      <c r="DA152" s="157"/>
      <c r="DB152" s="157"/>
      <c r="DC152" s="157"/>
      <c r="DD152" s="157"/>
      <c r="DE152" s="157"/>
      <c r="DF152" s="157"/>
      <c r="DG152" s="157"/>
      <c r="DH152" s="157"/>
      <c r="DI152" s="157"/>
      <c r="DJ152" s="157"/>
      <c r="DK152" s="157"/>
      <c r="DL152" s="157"/>
      <c r="DM152" s="157"/>
      <c r="DN152" s="157"/>
      <c r="DO152" s="157"/>
      <c r="DP152" s="157"/>
      <c r="DQ152" s="157"/>
      <c r="DR152" s="157"/>
      <c r="DS152" s="157"/>
      <c r="DT152" s="157"/>
      <c r="DU152" s="157"/>
      <c r="DV152" s="157"/>
      <c r="DW152" s="157"/>
      <c r="DX152" s="157"/>
      <c r="DY152" s="157"/>
      <c r="DZ152" s="157"/>
      <c r="EA152" s="157"/>
      <c r="EB152" s="157"/>
      <c r="EC152" s="157"/>
      <c r="ED152" s="157"/>
      <c r="EE152" s="157"/>
      <c r="EF152" s="157"/>
      <c r="EG152" s="157"/>
      <c r="EH152" s="157"/>
      <c r="EI152" s="157"/>
      <c r="EJ152" s="157"/>
      <c r="EK152" s="157"/>
      <c r="EL152" s="157"/>
      <c r="EM152" s="157"/>
      <c r="EN152" s="157"/>
      <c r="EO152" s="157"/>
      <c r="EP152" s="157"/>
      <c r="EQ152" s="157"/>
      <c r="ER152" s="157"/>
      <c r="ES152" s="157"/>
      <c r="ET152" s="157"/>
      <c r="EU152" s="157"/>
      <c r="EV152" s="157"/>
      <c r="EW152" s="157"/>
      <c r="EX152" s="157"/>
      <c r="EY152" s="157"/>
      <c r="EZ152" s="157"/>
      <c r="FA152" s="157"/>
      <c r="FB152" s="157"/>
      <c r="FC152" s="157"/>
      <c r="FD152" s="157"/>
      <c r="FE152" s="157"/>
      <c r="FF152" s="157"/>
      <c r="FG152" s="157"/>
      <c r="FH152" s="157"/>
      <c r="FI152" s="157"/>
      <c r="FJ152" s="157"/>
      <c r="FK152" s="157"/>
      <c r="FL152" s="157"/>
      <c r="FM152" s="157"/>
      <c r="FN152" s="157"/>
      <c r="FO152" s="157"/>
      <c r="FP152" s="157"/>
      <c r="FQ152" s="157"/>
      <c r="FR152" s="157"/>
      <c r="FS152" s="157"/>
      <c r="FT152" s="157"/>
      <c r="FU152" s="157"/>
      <c r="FV152" s="157"/>
      <c r="FW152" s="157"/>
      <c r="FX152" s="157"/>
      <c r="FY152" s="157"/>
      <c r="FZ152" s="157"/>
      <c r="GA152" s="157"/>
      <c r="GB152" s="157"/>
      <c r="GC152" s="157"/>
      <c r="GD152" s="157"/>
      <c r="GE152" s="157"/>
      <c r="GF152" s="157"/>
      <c r="GG152" s="157"/>
      <c r="GH152" s="157"/>
      <c r="GI152" s="157"/>
      <c r="GJ152" s="157"/>
      <c r="GK152" s="157"/>
      <c r="GL152" s="157"/>
      <c r="GM152" s="157"/>
      <c r="GN152" s="157"/>
      <c r="GO152" s="157"/>
      <c r="GP152" s="157"/>
      <c r="GQ152" s="157"/>
      <c r="GR152" s="157"/>
      <c r="GS152" s="157"/>
      <c r="GT152" s="157"/>
      <c r="GU152" s="157"/>
      <c r="GV152" s="157"/>
      <c r="GW152" s="157"/>
      <c r="GX152" s="157"/>
      <c r="GY152" s="157"/>
      <c r="GZ152" s="157"/>
      <c r="HA152" s="157"/>
      <c r="HB152" s="157"/>
      <c r="HC152" s="157"/>
      <c r="HD152" s="157"/>
      <c r="HE152" s="157"/>
      <c r="HF152" s="157"/>
      <c r="HG152" s="157"/>
      <c r="HH152" s="157"/>
      <c r="HI152" s="157"/>
      <c r="HJ152" s="157"/>
      <c r="HK152" s="157"/>
      <c r="HL152" s="157"/>
      <c r="HM152" s="157"/>
      <c r="HN152" s="157"/>
      <c r="HO152" s="157"/>
      <c r="HP152" s="157"/>
      <c r="HQ152" s="157"/>
      <c r="HR152" s="157"/>
      <c r="HS152" s="157"/>
      <c r="HT152" s="157"/>
      <c r="HU152" s="157"/>
      <c r="HV152" s="157"/>
      <c r="HW152" s="157"/>
      <c r="HX152" s="157"/>
      <c r="HY152" s="157"/>
      <c r="HZ152" s="157"/>
      <c r="IA152" s="157"/>
      <c r="IB152" s="157"/>
      <c r="IC152" s="157"/>
      <c r="ID152" s="157"/>
      <c r="IE152" s="157"/>
      <c r="IF152" s="157"/>
      <c r="IG152" s="157"/>
      <c r="IH152" s="157"/>
      <c r="II152" s="157"/>
      <c r="IJ152" s="157"/>
      <c r="IK152" s="157"/>
      <c r="IL152" s="157"/>
      <c r="IM152" s="157"/>
      <c r="IN152" s="157"/>
      <c r="IO152" s="157"/>
      <c r="IP152" s="157"/>
      <c r="IQ152" s="157"/>
      <c r="IR152" s="157"/>
      <c r="IS152" s="157"/>
      <c r="IT152" s="157"/>
      <c r="IU152" s="157"/>
      <c r="IV152" s="157"/>
      <c r="IW152" s="157"/>
      <c r="IX152" s="157"/>
      <c r="IY152" s="157"/>
      <c r="IZ152" s="157"/>
      <c r="JA152" s="157"/>
      <c r="JB152" s="157"/>
      <c r="JC152" s="157"/>
      <c r="JD152" s="157"/>
      <c r="JE152" s="157"/>
      <c r="JF152" s="157"/>
      <c r="JG152" s="157"/>
      <c r="JH152" s="157"/>
      <c r="JI152" s="157"/>
      <c r="JJ152" s="157"/>
      <c r="JK152" s="157"/>
      <c r="JL152" s="157"/>
      <c r="JM152" s="157"/>
      <c r="JN152" s="157"/>
      <c r="JO152" s="157"/>
      <c r="JP152" s="157"/>
      <c r="JQ152" s="157"/>
      <c r="JR152" s="157"/>
      <c r="JS152" s="157"/>
      <c r="JT152" s="157"/>
      <c r="JU152" s="157"/>
      <c r="JV152" s="157"/>
      <c r="JW152" s="157"/>
      <c r="JX152" s="157"/>
      <c r="JY152" s="157"/>
      <c r="JZ152" s="157"/>
      <c r="KA152" s="157"/>
      <c r="KB152" s="157"/>
      <c r="KC152" s="157"/>
      <c r="KD152" s="157"/>
      <c r="KE152" s="157"/>
      <c r="KF152" s="157"/>
      <c r="KG152" s="157"/>
      <c r="KH152" s="157"/>
      <c r="KI152" s="157"/>
      <c r="KJ152" s="157"/>
      <c r="KK152" s="157"/>
      <c r="KL152" s="157"/>
      <c r="KM152" s="157"/>
      <c r="KN152" s="157"/>
      <c r="KO152" s="157"/>
      <c r="KP152" s="157"/>
      <c r="KQ152" s="157"/>
      <c r="KR152" s="157"/>
      <c r="KS152" s="157"/>
      <c r="KT152" s="157"/>
      <c r="KU152" s="157"/>
      <c r="KV152" s="157"/>
      <c r="KW152" s="157"/>
      <c r="KX152" s="157"/>
      <c r="KY152" s="157"/>
      <c r="KZ152" s="157"/>
      <c r="LA152" s="157"/>
      <c r="LB152" s="157"/>
      <c r="LC152" s="157"/>
      <c r="LD152" s="157"/>
      <c r="LE152" s="157"/>
      <c r="LF152" s="157"/>
      <c r="LG152" s="157"/>
      <c r="LH152" s="157"/>
      <c r="LI152" s="157"/>
      <c r="LJ152" s="157"/>
      <c r="LK152" s="157"/>
      <c r="LL152" s="157"/>
      <c r="LM152" s="157"/>
      <c r="LN152" s="157"/>
      <c r="LO152" s="157"/>
      <c r="LP152" s="157"/>
      <c r="LQ152" s="157"/>
      <c r="LR152" s="157"/>
      <c r="LS152" s="157"/>
      <c r="LT152" s="157"/>
      <c r="LU152" s="157"/>
      <c r="LV152" s="157"/>
      <c r="LW152" s="157"/>
      <c r="LX152" s="157"/>
      <c r="LY152" s="157"/>
      <c r="LZ152" s="157"/>
      <c r="MA152" s="157"/>
      <c r="MB152" s="157"/>
      <c r="MC152" s="157"/>
      <c r="MD152" s="157"/>
      <c r="ME152" s="157"/>
      <c r="MF152" s="157"/>
      <c r="MG152" s="157"/>
      <c r="MH152" s="157"/>
      <c r="MI152" s="157"/>
      <c r="MJ152" s="157"/>
      <c r="MK152" s="157"/>
      <c r="ML152" s="157"/>
      <c r="MM152" s="157"/>
      <c r="MN152" s="157"/>
      <c r="MO152" s="157"/>
      <c r="MP152" s="157"/>
      <c r="MQ152" s="157"/>
      <c r="MR152" s="157"/>
      <c r="MS152" s="157"/>
      <c r="MT152" s="157"/>
      <c r="MU152" s="157"/>
      <c r="MV152" s="157"/>
      <c r="MW152" s="157"/>
      <c r="MX152" s="157"/>
      <c r="MY152" s="157"/>
      <c r="MZ152" s="157"/>
      <c r="NA152" s="157"/>
      <c r="NB152" s="157"/>
      <c r="NC152" s="157"/>
      <c r="ND152" s="157"/>
      <c r="NE152" s="157"/>
      <c r="NF152" s="157"/>
      <c r="NG152" s="157"/>
      <c r="NH152" s="157"/>
      <c r="NI152" s="157"/>
      <c r="NJ152" s="157"/>
      <c r="NK152" s="157"/>
      <c r="NL152" s="157"/>
      <c r="NM152" s="157"/>
      <c r="NN152" s="157"/>
      <c r="NO152" s="157"/>
      <c r="NP152" s="157"/>
      <c r="NQ152" s="157"/>
      <c r="NR152" s="157"/>
      <c r="NS152" s="157"/>
      <c r="NT152" s="157"/>
      <c r="NU152" s="157"/>
      <c r="NV152" s="157"/>
      <c r="NW152" s="157"/>
      <c r="NX152" s="157"/>
      <c r="NY152" s="157"/>
      <c r="NZ152" s="157"/>
      <c r="OA152" s="157"/>
      <c r="OB152" s="157"/>
      <c r="OC152" s="157"/>
      <c r="OD152" s="157"/>
      <c r="OE152" s="157"/>
      <c r="OF152" s="157"/>
      <c r="OG152" s="157"/>
      <c r="OH152" s="157"/>
      <c r="OI152" s="157"/>
      <c r="OJ152" s="157"/>
      <c r="OK152" s="157"/>
      <c r="OL152" s="157"/>
      <c r="OM152" s="157"/>
      <c r="ON152" s="157"/>
      <c r="OO152" s="157"/>
      <c r="OP152" s="157"/>
      <c r="OQ152" s="157"/>
      <c r="OR152" s="157"/>
      <c r="OS152" s="157"/>
      <c r="OT152" s="157"/>
      <c r="OU152" s="157"/>
      <c r="OV152" s="157"/>
      <c r="OW152" s="157"/>
      <c r="OX152" s="157"/>
      <c r="OY152" s="157"/>
      <c r="OZ152" s="157"/>
      <c r="PA152" s="157"/>
      <c r="PB152" s="157"/>
      <c r="PC152" s="157"/>
      <c r="PD152" s="157"/>
      <c r="PE152" s="157"/>
      <c r="PF152" s="157"/>
      <c r="PG152" s="157"/>
      <c r="PH152" s="157"/>
      <c r="PI152" s="157"/>
      <c r="PJ152" s="157"/>
      <c r="PK152" s="157"/>
      <c r="PL152" s="157"/>
      <c r="PM152" s="157"/>
      <c r="PN152" s="157"/>
      <c r="PO152" s="157"/>
      <c r="PP152" s="157"/>
      <c r="PQ152" s="157"/>
      <c r="PR152" s="157"/>
      <c r="PS152" s="157"/>
      <c r="PT152" s="157"/>
      <c r="PU152" s="157"/>
      <c r="PV152" s="157"/>
      <c r="PW152" s="157"/>
      <c r="PX152" s="157"/>
      <c r="PY152" s="157"/>
      <c r="PZ152" s="157"/>
      <c r="QA152" s="157"/>
      <c r="QB152" s="157"/>
      <c r="QC152" s="157"/>
      <c r="QD152" s="157"/>
      <c r="QE152" s="157"/>
      <c r="QF152" s="157"/>
      <c r="QG152" s="157"/>
      <c r="QH152" s="157"/>
      <c r="QI152" s="157"/>
      <c r="QJ152" s="157"/>
      <c r="QK152" s="157"/>
      <c r="QL152" s="157"/>
      <c r="QM152" s="157"/>
      <c r="QN152" s="157"/>
      <c r="QO152" s="157"/>
      <c r="QP152" s="157"/>
      <c r="QQ152" s="157"/>
      <c r="QR152" s="157"/>
      <c r="QS152" s="157"/>
      <c r="QT152" s="157"/>
      <c r="QU152" s="157"/>
      <c r="QV152" s="157"/>
      <c r="QW152" s="157"/>
      <c r="QX152" s="157"/>
      <c r="QY152" s="157"/>
      <c r="QZ152" s="157"/>
      <c r="RA152" s="157"/>
      <c r="RB152" s="157"/>
      <c r="RC152" s="157"/>
      <c r="RD152" s="157"/>
      <c r="RE152" s="157"/>
      <c r="RF152" s="157"/>
      <c r="RG152" s="157"/>
      <c r="RH152" s="157"/>
      <c r="RI152" s="157"/>
      <c r="RJ152" s="157"/>
      <c r="RK152" s="157"/>
      <c r="RL152" s="157"/>
      <c r="RM152" s="157"/>
      <c r="RN152" s="157"/>
      <c r="RO152" s="157"/>
      <c r="RP152" s="157"/>
      <c r="RQ152" s="157"/>
      <c r="RR152" s="157"/>
      <c r="RS152" s="157"/>
      <c r="RT152" s="157"/>
      <c r="RU152" s="157"/>
      <c r="RV152" s="157"/>
      <c r="RW152" s="157"/>
      <c r="RX152" s="157"/>
      <c r="RY152" s="157"/>
      <c r="RZ152" s="157"/>
      <c r="SA152" s="157"/>
      <c r="SB152" s="157"/>
      <c r="SC152" s="157"/>
      <c r="SD152" s="157"/>
      <c r="SE152" s="157"/>
      <c r="SF152" s="157"/>
      <c r="SG152" s="157"/>
      <c r="SH152" s="157"/>
      <c r="SI152" s="157"/>
      <c r="SJ152" s="157"/>
      <c r="SK152" s="157"/>
      <c r="SL152" s="157"/>
      <c r="SM152" s="157"/>
      <c r="SN152" s="157"/>
      <c r="SO152" s="157"/>
      <c r="SP152" s="157"/>
      <c r="SQ152" s="157"/>
      <c r="SR152" s="157"/>
      <c r="SS152" s="157"/>
      <c r="ST152" s="157"/>
      <c r="SU152" s="157"/>
      <c r="SV152" s="157"/>
      <c r="SW152" s="157"/>
      <c r="SX152" s="157"/>
      <c r="SY152" s="157"/>
      <c r="SZ152" s="157"/>
      <c r="TA152" s="157"/>
      <c r="TB152" s="157"/>
    </row>
    <row r="153" spans="1:522" s="31" customFormat="1" x14ac:dyDescent="0.25">
      <c r="A153" s="157"/>
      <c r="B153" s="157"/>
      <c r="C153" s="157"/>
      <c r="D153" s="157"/>
      <c r="E153" s="157"/>
      <c r="F153" s="157"/>
      <c r="G153" s="157"/>
      <c r="H153" s="157"/>
      <c r="I153" s="157"/>
      <c r="J153" s="157"/>
      <c r="K153" s="157"/>
      <c r="L153" s="124"/>
      <c r="M153" s="157"/>
      <c r="N153" s="157"/>
      <c r="O153" s="157"/>
      <c r="P153" s="90"/>
      <c r="Q153" s="157"/>
      <c r="R153" s="223"/>
      <c r="S153" s="157"/>
      <c r="T153" s="90"/>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c r="CG153" s="157"/>
      <c r="CH153" s="157"/>
      <c r="CI153" s="157"/>
      <c r="CJ153" s="157"/>
      <c r="CK153" s="157"/>
      <c r="CL153" s="157"/>
      <c r="CM153" s="157"/>
      <c r="CN153" s="157"/>
      <c r="CO153" s="157"/>
      <c r="CP153" s="157"/>
      <c r="CQ153" s="157"/>
      <c r="CR153" s="157"/>
      <c r="CS153" s="157"/>
      <c r="CT153" s="157"/>
      <c r="CU153" s="157"/>
      <c r="CV153" s="157"/>
      <c r="CW153" s="157"/>
      <c r="CX153" s="157"/>
      <c r="CY153" s="157"/>
      <c r="CZ153" s="157"/>
      <c r="DA153" s="157"/>
      <c r="DB153" s="157"/>
      <c r="DC153" s="157"/>
      <c r="DD153" s="157"/>
      <c r="DE153" s="157"/>
      <c r="DF153" s="157"/>
      <c r="DG153" s="157"/>
      <c r="DH153" s="157"/>
      <c r="DI153" s="157"/>
      <c r="DJ153" s="157"/>
      <c r="DK153" s="157"/>
      <c r="DL153" s="157"/>
      <c r="DM153" s="157"/>
      <c r="DN153" s="157"/>
      <c r="DO153" s="157"/>
      <c r="DP153" s="157"/>
      <c r="DQ153" s="157"/>
      <c r="DR153" s="157"/>
      <c r="DS153" s="157"/>
      <c r="DT153" s="157"/>
      <c r="DU153" s="157"/>
      <c r="DV153" s="157"/>
      <c r="DW153" s="157"/>
      <c r="DX153" s="157"/>
      <c r="DY153" s="157"/>
      <c r="DZ153" s="157"/>
      <c r="EA153" s="157"/>
      <c r="EB153" s="157"/>
      <c r="EC153" s="157"/>
      <c r="ED153" s="157"/>
      <c r="EE153" s="157"/>
      <c r="EF153" s="157"/>
      <c r="EG153" s="157"/>
      <c r="EH153" s="157"/>
      <c r="EI153" s="157"/>
      <c r="EJ153" s="157"/>
      <c r="EK153" s="157"/>
      <c r="EL153" s="157"/>
      <c r="EM153" s="157"/>
      <c r="EN153" s="157"/>
      <c r="EO153" s="157"/>
      <c r="EP153" s="157"/>
      <c r="EQ153" s="157"/>
      <c r="ER153" s="157"/>
      <c r="ES153" s="157"/>
      <c r="ET153" s="157"/>
      <c r="EU153" s="157"/>
      <c r="EV153" s="157"/>
      <c r="EW153" s="157"/>
      <c r="EX153" s="157"/>
      <c r="EY153" s="157"/>
      <c r="EZ153" s="157"/>
      <c r="FA153" s="157"/>
      <c r="FB153" s="157"/>
      <c r="FC153" s="157"/>
      <c r="FD153" s="157"/>
      <c r="FE153" s="157"/>
      <c r="FF153" s="157"/>
      <c r="FG153" s="157"/>
      <c r="FH153" s="157"/>
      <c r="FI153" s="157"/>
      <c r="FJ153" s="157"/>
      <c r="FK153" s="157"/>
      <c r="FL153" s="157"/>
      <c r="FM153" s="157"/>
      <c r="FN153" s="157"/>
      <c r="FO153" s="157"/>
      <c r="FP153" s="157"/>
      <c r="FQ153" s="157"/>
      <c r="FR153" s="157"/>
      <c r="FS153" s="157"/>
      <c r="FT153" s="157"/>
      <c r="FU153" s="157"/>
      <c r="FV153" s="157"/>
      <c r="FW153" s="157"/>
      <c r="FX153" s="157"/>
      <c r="FY153" s="157"/>
      <c r="FZ153" s="157"/>
      <c r="GA153" s="157"/>
      <c r="GB153" s="157"/>
      <c r="GC153" s="157"/>
      <c r="GD153" s="157"/>
      <c r="GE153" s="157"/>
      <c r="GF153" s="157"/>
      <c r="GG153" s="157"/>
      <c r="GH153" s="157"/>
      <c r="GI153" s="157"/>
      <c r="GJ153" s="157"/>
      <c r="GK153" s="157"/>
      <c r="GL153" s="157"/>
      <c r="GM153" s="157"/>
      <c r="GN153" s="157"/>
      <c r="GO153" s="157"/>
      <c r="GP153" s="157"/>
      <c r="GQ153" s="157"/>
      <c r="GR153" s="157"/>
      <c r="GS153" s="157"/>
      <c r="GT153" s="157"/>
      <c r="GU153" s="157"/>
      <c r="GV153" s="157"/>
      <c r="GW153" s="157"/>
      <c r="GX153" s="157"/>
      <c r="GY153" s="157"/>
      <c r="GZ153" s="157"/>
      <c r="HA153" s="157"/>
      <c r="HB153" s="157"/>
      <c r="HC153" s="157"/>
      <c r="HD153" s="157"/>
      <c r="HE153" s="157"/>
      <c r="HF153" s="157"/>
      <c r="HG153" s="157"/>
      <c r="HH153" s="157"/>
      <c r="HI153" s="157"/>
      <c r="HJ153" s="157"/>
      <c r="HK153" s="157"/>
      <c r="HL153" s="157"/>
      <c r="HM153" s="157"/>
      <c r="HN153" s="157"/>
      <c r="HO153" s="157"/>
      <c r="HP153" s="157"/>
      <c r="HQ153" s="157"/>
      <c r="HR153" s="157"/>
      <c r="HS153" s="157"/>
      <c r="HT153" s="157"/>
      <c r="HU153" s="157"/>
      <c r="HV153" s="157"/>
      <c r="HW153" s="157"/>
      <c r="HX153" s="157"/>
      <c r="HY153" s="157"/>
      <c r="HZ153" s="157"/>
      <c r="IA153" s="157"/>
      <c r="IB153" s="157"/>
      <c r="IC153" s="157"/>
      <c r="ID153" s="157"/>
      <c r="IE153" s="157"/>
      <c r="IF153" s="157"/>
      <c r="IG153" s="157"/>
      <c r="IH153" s="157"/>
      <c r="II153" s="157"/>
      <c r="IJ153" s="157"/>
      <c r="IK153" s="157"/>
      <c r="IL153" s="157"/>
      <c r="IM153" s="157"/>
      <c r="IN153" s="157"/>
      <c r="IO153" s="157"/>
      <c r="IP153" s="157"/>
      <c r="IQ153" s="157"/>
      <c r="IR153" s="157"/>
      <c r="IS153" s="157"/>
      <c r="IT153" s="157"/>
      <c r="IU153" s="157"/>
      <c r="IV153" s="157"/>
      <c r="IW153" s="157"/>
      <c r="IX153" s="157"/>
      <c r="IY153" s="157"/>
      <c r="IZ153" s="157"/>
      <c r="JA153" s="157"/>
      <c r="JB153" s="157"/>
      <c r="JC153" s="157"/>
      <c r="JD153" s="157"/>
      <c r="JE153" s="157"/>
      <c r="JF153" s="157"/>
      <c r="JG153" s="157"/>
      <c r="JH153" s="157"/>
      <c r="JI153" s="157"/>
      <c r="JJ153" s="157"/>
      <c r="JK153" s="157"/>
      <c r="JL153" s="157"/>
      <c r="JM153" s="157"/>
      <c r="JN153" s="157"/>
      <c r="JO153" s="157"/>
      <c r="JP153" s="157"/>
      <c r="JQ153" s="157"/>
      <c r="JR153" s="157"/>
      <c r="JS153" s="157"/>
      <c r="JT153" s="157"/>
      <c r="JU153" s="157"/>
      <c r="JV153" s="157"/>
      <c r="JW153" s="157"/>
      <c r="JX153" s="157"/>
      <c r="JY153" s="157"/>
      <c r="JZ153" s="157"/>
      <c r="KA153" s="157"/>
      <c r="KB153" s="157"/>
      <c r="KC153" s="157"/>
      <c r="KD153" s="157"/>
      <c r="KE153" s="157"/>
      <c r="KF153" s="157"/>
      <c r="KG153" s="157"/>
      <c r="KH153" s="157"/>
      <c r="KI153" s="157"/>
      <c r="KJ153" s="157"/>
      <c r="KK153" s="157"/>
      <c r="KL153" s="157"/>
      <c r="KM153" s="157"/>
      <c r="KN153" s="157"/>
      <c r="KO153" s="157"/>
      <c r="KP153" s="157"/>
      <c r="KQ153" s="157"/>
      <c r="KR153" s="157"/>
      <c r="KS153" s="157"/>
      <c r="KT153" s="157"/>
      <c r="KU153" s="157"/>
      <c r="KV153" s="157"/>
      <c r="KW153" s="157"/>
      <c r="KX153" s="157"/>
      <c r="KY153" s="157"/>
      <c r="KZ153" s="157"/>
      <c r="LA153" s="157"/>
      <c r="LB153" s="157"/>
      <c r="LC153" s="157"/>
      <c r="LD153" s="157"/>
      <c r="LE153" s="157"/>
      <c r="LF153" s="157"/>
      <c r="LG153" s="157"/>
      <c r="LH153" s="157"/>
      <c r="LI153" s="157"/>
      <c r="LJ153" s="157"/>
      <c r="LK153" s="157"/>
      <c r="LL153" s="157"/>
      <c r="LM153" s="157"/>
      <c r="LN153" s="157"/>
      <c r="LO153" s="157"/>
      <c r="LP153" s="157"/>
      <c r="LQ153" s="157"/>
      <c r="LR153" s="157"/>
      <c r="LS153" s="157"/>
      <c r="LT153" s="157"/>
      <c r="LU153" s="157"/>
      <c r="LV153" s="157"/>
      <c r="LW153" s="157"/>
      <c r="LX153" s="157"/>
      <c r="LY153" s="157"/>
      <c r="LZ153" s="157"/>
      <c r="MA153" s="157"/>
      <c r="MB153" s="157"/>
      <c r="MC153" s="157"/>
      <c r="MD153" s="157"/>
      <c r="ME153" s="157"/>
      <c r="MF153" s="157"/>
      <c r="MG153" s="157"/>
      <c r="MH153" s="157"/>
      <c r="MI153" s="157"/>
      <c r="MJ153" s="157"/>
      <c r="MK153" s="157"/>
      <c r="ML153" s="157"/>
      <c r="MM153" s="157"/>
      <c r="MN153" s="157"/>
      <c r="MO153" s="157"/>
      <c r="MP153" s="157"/>
      <c r="MQ153" s="157"/>
      <c r="MR153" s="157"/>
      <c r="MS153" s="157"/>
      <c r="MT153" s="157"/>
      <c r="MU153" s="157"/>
      <c r="MV153" s="157"/>
      <c r="MW153" s="157"/>
      <c r="MX153" s="157"/>
      <c r="MY153" s="157"/>
      <c r="MZ153" s="157"/>
      <c r="NA153" s="157"/>
      <c r="NB153" s="157"/>
      <c r="NC153" s="157"/>
      <c r="ND153" s="157"/>
      <c r="NE153" s="157"/>
      <c r="NF153" s="157"/>
      <c r="NG153" s="157"/>
      <c r="NH153" s="157"/>
      <c r="NI153" s="157"/>
      <c r="NJ153" s="157"/>
      <c r="NK153" s="157"/>
      <c r="NL153" s="157"/>
      <c r="NM153" s="157"/>
      <c r="NN153" s="157"/>
      <c r="NO153" s="157"/>
      <c r="NP153" s="157"/>
      <c r="NQ153" s="157"/>
      <c r="NR153" s="157"/>
      <c r="NS153" s="157"/>
      <c r="NT153" s="157"/>
      <c r="NU153" s="157"/>
      <c r="NV153" s="157"/>
      <c r="NW153" s="157"/>
      <c r="NX153" s="157"/>
      <c r="NY153" s="157"/>
      <c r="NZ153" s="157"/>
      <c r="OA153" s="157"/>
      <c r="OB153" s="157"/>
      <c r="OC153" s="157"/>
      <c r="OD153" s="157"/>
      <c r="OE153" s="157"/>
      <c r="OF153" s="157"/>
      <c r="OG153" s="157"/>
      <c r="OH153" s="157"/>
      <c r="OI153" s="157"/>
      <c r="OJ153" s="157"/>
      <c r="OK153" s="157"/>
      <c r="OL153" s="157"/>
      <c r="OM153" s="157"/>
      <c r="ON153" s="157"/>
      <c r="OO153" s="157"/>
      <c r="OP153" s="157"/>
      <c r="OQ153" s="157"/>
      <c r="OR153" s="157"/>
      <c r="OS153" s="157"/>
      <c r="OT153" s="157"/>
      <c r="OU153" s="157"/>
      <c r="OV153" s="157"/>
      <c r="OW153" s="157"/>
      <c r="OX153" s="157"/>
      <c r="OY153" s="157"/>
      <c r="OZ153" s="157"/>
      <c r="PA153" s="157"/>
      <c r="PB153" s="157"/>
      <c r="PC153" s="157"/>
      <c r="PD153" s="157"/>
      <c r="PE153" s="157"/>
      <c r="PF153" s="157"/>
      <c r="PG153" s="157"/>
      <c r="PH153" s="157"/>
      <c r="PI153" s="157"/>
      <c r="PJ153" s="157"/>
      <c r="PK153" s="157"/>
      <c r="PL153" s="157"/>
      <c r="PM153" s="157"/>
      <c r="PN153" s="157"/>
      <c r="PO153" s="157"/>
      <c r="PP153" s="157"/>
      <c r="PQ153" s="157"/>
      <c r="PR153" s="157"/>
      <c r="PS153" s="157"/>
      <c r="PT153" s="157"/>
      <c r="PU153" s="157"/>
      <c r="PV153" s="157"/>
      <c r="PW153" s="157"/>
      <c r="PX153" s="157"/>
      <c r="PY153" s="157"/>
      <c r="PZ153" s="157"/>
      <c r="QA153" s="157"/>
      <c r="QB153" s="157"/>
      <c r="QC153" s="157"/>
      <c r="QD153" s="157"/>
      <c r="QE153" s="157"/>
      <c r="QF153" s="157"/>
      <c r="QG153" s="157"/>
      <c r="QH153" s="157"/>
      <c r="QI153" s="157"/>
      <c r="QJ153" s="157"/>
      <c r="QK153" s="157"/>
      <c r="QL153" s="157"/>
      <c r="QM153" s="157"/>
      <c r="QN153" s="157"/>
      <c r="QO153" s="157"/>
      <c r="QP153" s="157"/>
      <c r="QQ153" s="157"/>
      <c r="QR153" s="157"/>
      <c r="QS153" s="157"/>
      <c r="QT153" s="157"/>
      <c r="QU153" s="157"/>
      <c r="QV153" s="157"/>
      <c r="QW153" s="157"/>
      <c r="QX153" s="157"/>
      <c r="QY153" s="157"/>
      <c r="QZ153" s="157"/>
      <c r="RA153" s="157"/>
      <c r="RB153" s="157"/>
      <c r="RC153" s="157"/>
      <c r="RD153" s="157"/>
      <c r="RE153" s="157"/>
      <c r="RF153" s="157"/>
      <c r="RG153" s="157"/>
      <c r="RH153" s="157"/>
      <c r="RI153" s="157"/>
      <c r="RJ153" s="157"/>
      <c r="RK153" s="157"/>
      <c r="RL153" s="157"/>
      <c r="RM153" s="157"/>
      <c r="RN153" s="157"/>
      <c r="RO153" s="157"/>
      <c r="RP153" s="157"/>
      <c r="RQ153" s="157"/>
      <c r="RR153" s="157"/>
      <c r="RS153" s="157"/>
      <c r="RT153" s="157"/>
      <c r="RU153" s="157"/>
      <c r="RV153" s="157"/>
      <c r="RW153" s="157"/>
      <c r="RX153" s="157"/>
      <c r="RY153" s="157"/>
      <c r="RZ153" s="157"/>
      <c r="SA153" s="157"/>
      <c r="SB153" s="157"/>
      <c r="SC153" s="157"/>
      <c r="SD153" s="157"/>
      <c r="SE153" s="157"/>
      <c r="SF153" s="157"/>
      <c r="SG153" s="157"/>
      <c r="SH153" s="157"/>
      <c r="SI153" s="157"/>
      <c r="SJ153" s="157"/>
      <c r="SK153" s="157"/>
      <c r="SL153" s="157"/>
      <c r="SM153" s="157"/>
      <c r="SN153" s="157"/>
      <c r="SO153" s="157"/>
      <c r="SP153" s="157"/>
      <c r="SQ153" s="157"/>
      <c r="SR153" s="157"/>
      <c r="SS153" s="157"/>
      <c r="ST153" s="157"/>
      <c r="SU153" s="157"/>
      <c r="SV153" s="157"/>
      <c r="SW153" s="157"/>
      <c r="SX153" s="157"/>
      <c r="SY153" s="157"/>
      <c r="SZ153" s="157"/>
      <c r="TA153" s="157"/>
      <c r="TB153" s="157"/>
    </row>
    <row r="154" spans="1:522" s="31" customFormat="1" x14ac:dyDescent="0.25">
      <c r="A154" s="157"/>
      <c r="B154" s="157"/>
      <c r="C154" s="157"/>
      <c r="D154" s="157"/>
      <c r="E154" s="157"/>
      <c r="F154" s="157"/>
      <c r="G154" s="157"/>
      <c r="H154" s="157"/>
      <c r="I154" s="157"/>
      <c r="J154" s="157"/>
      <c r="K154" s="157"/>
      <c r="L154" s="124"/>
      <c r="M154" s="157"/>
      <c r="N154" s="157"/>
      <c r="O154" s="157"/>
      <c r="P154" s="90"/>
      <c r="Q154" s="157"/>
      <c r="R154" s="223"/>
      <c r="S154" s="157"/>
      <c r="T154" s="90"/>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7"/>
      <c r="AT154" s="157"/>
      <c r="AU154" s="157"/>
      <c r="AV154" s="157"/>
      <c r="AW154" s="157"/>
      <c r="AX154" s="157"/>
      <c r="AY154" s="157"/>
      <c r="AZ154" s="157"/>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c r="CE154" s="157"/>
      <c r="CF154" s="157"/>
      <c r="CG154" s="157"/>
      <c r="CH154" s="157"/>
      <c r="CI154" s="157"/>
      <c r="CJ154" s="157"/>
      <c r="CK154" s="157"/>
      <c r="CL154" s="157"/>
      <c r="CM154" s="157"/>
      <c r="CN154" s="157"/>
      <c r="CO154" s="157"/>
      <c r="CP154" s="157"/>
      <c r="CQ154" s="157"/>
      <c r="CR154" s="157"/>
      <c r="CS154" s="157"/>
      <c r="CT154" s="157"/>
      <c r="CU154" s="157"/>
      <c r="CV154" s="157"/>
      <c r="CW154" s="157"/>
      <c r="CX154" s="157"/>
      <c r="CY154" s="157"/>
      <c r="CZ154" s="157"/>
      <c r="DA154" s="157"/>
      <c r="DB154" s="157"/>
      <c r="DC154" s="157"/>
      <c r="DD154" s="157"/>
      <c r="DE154" s="157"/>
      <c r="DF154" s="157"/>
      <c r="DG154" s="157"/>
      <c r="DH154" s="157"/>
      <c r="DI154" s="157"/>
      <c r="DJ154" s="157"/>
      <c r="DK154" s="157"/>
      <c r="DL154" s="157"/>
      <c r="DM154" s="157"/>
      <c r="DN154" s="157"/>
      <c r="DO154" s="157"/>
      <c r="DP154" s="157"/>
      <c r="DQ154" s="157"/>
      <c r="DR154" s="157"/>
      <c r="DS154" s="157"/>
      <c r="DT154" s="157"/>
      <c r="DU154" s="157"/>
      <c r="DV154" s="157"/>
      <c r="DW154" s="157"/>
      <c r="DX154" s="157"/>
      <c r="DY154" s="157"/>
      <c r="DZ154" s="157"/>
      <c r="EA154" s="157"/>
      <c r="EB154" s="157"/>
      <c r="EC154" s="157"/>
      <c r="ED154" s="157"/>
      <c r="EE154" s="157"/>
      <c r="EF154" s="157"/>
      <c r="EG154" s="157"/>
      <c r="EH154" s="157"/>
      <c r="EI154" s="157"/>
      <c r="EJ154" s="157"/>
      <c r="EK154" s="157"/>
      <c r="EL154" s="157"/>
      <c r="EM154" s="157"/>
      <c r="EN154" s="157"/>
      <c r="EO154" s="157"/>
      <c r="EP154" s="157"/>
      <c r="EQ154" s="157"/>
      <c r="ER154" s="157"/>
      <c r="ES154" s="157"/>
      <c r="ET154" s="157"/>
      <c r="EU154" s="157"/>
      <c r="EV154" s="157"/>
      <c r="EW154" s="157"/>
      <c r="EX154" s="157"/>
      <c r="EY154" s="157"/>
      <c r="EZ154" s="157"/>
      <c r="FA154" s="157"/>
      <c r="FB154" s="157"/>
      <c r="FC154" s="157"/>
      <c r="FD154" s="157"/>
      <c r="FE154" s="157"/>
      <c r="FF154" s="157"/>
      <c r="FG154" s="157"/>
      <c r="FH154" s="157"/>
      <c r="FI154" s="157"/>
      <c r="FJ154" s="157"/>
      <c r="FK154" s="157"/>
      <c r="FL154" s="157"/>
      <c r="FM154" s="157"/>
      <c r="FN154" s="157"/>
      <c r="FO154" s="157"/>
      <c r="FP154" s="157"/>
      <c r="FQ154" s="157"/>
      <c r="FR154" s="157"/>
      <c r="FS154" s="157"/>
      <c r="FT154" s="157"/>
      <c r="FU154" s="157"/>
      <c r="FV154" s="157"/>
      <c r="FW154" s="157"/>
      <c r="FX154" s="157"/>
      <c r="FY154" s="157"/>
      <c r="FZ154" s="157"/>
      <c r="GA154" s="157"/>
      <c r="GB154" s="157"/>
      <c r="GC154" s="157"/>
      <c r="GD154" s="157"/>
      <c r="GE154" s="157"/>
      <c r="GF154" s="157"/>
      <c r="GG154" s="157"/>
      <c r="GH154" s="157"/>
      <c r="GI154" s="157"/>
      <c r="GJ154" s="157"/>
      <c r="GK154" s="157"/>
      <c r="GL154" s="157"/>
      <c r="GM154" s="157"/>
      <c r="GN154" s="157"/>
      <c r="GO154" s="157"/>
      <c r="GP154" s="157"/>
      <c r="GQ154" s="157"/>
      <c r="GR154" s="157"/>
      <c r="GS154" s="157"/>
      <c r="GT154" s="157"/>
      <c r="GU154" s="157"/>
      <c r="GV154" s="157"/>
      <c r="GW154" s="157"/>
      <c r="GX154" s="157"/>
      <c r="GY154" s="157"/>
      <c r="GZ154" s="157"/>
      <c r="HA154" s="157"/>
      <c r="HB154" s="157"/>
      <c r="HC154" s="157"/>
      <c r="HD154" s="157"/>
      <c r="HE154" s="157"/>
      <c r="HF154" s="157"/>
      <c r="HG154" s="157"/>
      <c r="HH154" s="157"/>
      <c r="HI154" s="157"/>
      <c r="HJ154" s="157"/>
      <c r="HK154" s="157"/>
      <c r="HL154" s="157"/>
      <c r="HM154" s="157"/>
      <c r="HN154" s="157"/>
      <c r="HO154" s="157"/>
      <c r="HP154" s="157"/>
      <c r="HQ154" s="157"/>
      <c r="HR154" s="157"/>
      <c r="HS154" s="157"/>
      <c r="HT154" s="157"/>
      <c r="HU154" s="157"/>
      <c r="HV154" s="157"/>
      <c r="HW154" s="157"/>
      <c r="HX154" s="157"/>
      <c r="HY154" s="157"/>
      <c r="HZ154" s="157"/>
      <c r="IA154" s="157"/>
      <c r="IB154" s="157"/>
      <c r="IC154" s="157"/>
      <c r="ID154" s="157"/>
      <c r="IE154" s="157"/>
      <c r="IF154" s="157"/>
      <c r="IG154" s="157"/>
      <c r="IH154" s="157"/>
      <c r="II154" s="157"/>
      <c r="IJ154" s="157"/>
      <c r="IK154" s="157"/>
      <c r="IL154" s="157"/>
      <c r="IM154" s="157"/>
      <c r="IN154" s="157"/>
      <c r="IO154" s="157"/>
      <c r="IP154" s="157"/>
      <c r="IQ154" s="157"/>
      <c r="IR154" s="157"/>
      <c r="IS154" s="157"/>
      <c r="IT154" s="157"/>
      <c r="IU154" s="157"/>
      <c r="IV154" s="157"/>
      <c r="IW154" s="157"/>
      <c r="IX154" s="157"/>
      <c r="IY154" s="157"/>
      <c r="IZ154" s="157"/>
      <c r="JA154" s="157"/>
      <c r="JB154" s="157"/>
      <c r="JC154" s="157"/>
      <c r="JD154" s="157"/>
      <c r="JE154" s="157"/>
      <c r="JF154" s="157"/>
      <c r="JG154" s="157"/>
      <c r="JH154" s="157"/>
      <c r="JI154" s="157"/>
      <c r="JJ154" s="157"/>
      <c r="JK154" s="157"/>
      <c r="JL154" s="157"/>
      <c r="JM154" s="157"/>
      <c r="JN154" s="157"/>
      <c r="JO154" s="157"/>
      <c r="JP154" s="157"/>
      <c r="JQ154" s="157"/>
      <c r="JR154" s="157"/>
      <c r="JS154" s="157"/>
      <c r="JT154" s="157"/>
      <c r="JU154" s="157"/>
      <c r="JV154" s="157"/>
      <c r="JW154" s="157"/>
      <c r="JX154" s="157"/>
      <c r="JY154" s="157"/>
      <c r="JZ154" s="157"/>
      <c r="KA154" s="157"/>
      <c r="KB154" s="157"/>
      <c r="KC154" s="157"/>
      <c r="KD154" s="157"/>
      <c r="KE154" s="157"/>
      <c r="KF154" s="157"/>
      <c r="KG154" s="157"/>
      <c r="KH154" s="157"/>
      <c r="KI154" s="157"/>
      <c r="KJ154" s="157"/>
      <c r="KK154" s="157"/>
      <c r="KL154" s="157"/>
      <c r="KM154" s="157"/>
      <c r="KN154" s="157"/>
      <c r="KO154" s="157"/>
      <c r="KP154" s="157"/>
      <c r="KQ154" s="157"/>
      <c r="KR154" s="157"/>
      <c r="KS154" s="157"/>
      <c r="KT154" s="157"/>
      <c r="KU154" s="157"/>
      <c r="KV154" s="157"/>
      <c r="KW154" s="157"/>
      <c r="KX154" s="157"/>
      <c r="KY154" s="157"/>
      <c r="KZ154" s="157"/>
      <c r="LA154" s="157"/>
      <c r="LB154" s="157"/>
      <c r="LC154" s="157"/>
      <c r="LD154" s="157"/>
      <c r="LE154" s="157"/>
      <c r="LF154" s="157"/>
      <c r="LG154" s="157"/>
      <c r="LH154" s="157"/>
      <c r="LI154" s="157"/>
      <c r="LJ154" s="157"/>
      <c r="LK154" s="157"/>
      <c r="LL154" s="157"/>
      <c r="LM154" s="157"/>
      <c r="LN154" s="157"/>
      <c r="LO154" s="157"/>
      <c r="LP154" s="157"/>
      <c r="LQ154" s="157"/>
      <c r="LR154" s="157"/>
      <c r="LS154" s="157"/>
      <c r="LT154" s="157"/>
      <c r="LU154" s="157"/>
      <c r="LV154" s="157"/>
      <c r="LW154" s="157"/>
      <c r="LX154" s="157"/>
      <c r="LY154" s="157"/>
      <c r="LZ154" s="157"/>
      <c r="MA154" s="157"/>
      <c r="MB154" s="157"/>
      <c r="MC154" s="157"/>
      <c r="MD154" s="157"/>
      <c r="ME154" s="157"/>
      <c r="MF154" s="157"/>
      <c r="MG154" s="157"/>
      <c r="MH154" s="157"/>
      <c r="MI154" s="157"/>
      <c r="MJ154" s="157"/>
      <c r="MK154" s="157"/>
      <c r="ML154" s="157"/>
      <c r="MM154" s="157"/>
      <c r="MN154" s="157"/>
      <c r="MO154" s="157"/>
      <c r="MP154" s="157"/>
      <c r="MQ154" s="157"/>
      <c r="MR154" s="157"/>
      <c r="MS154" s="157"/>
      <c r="MT154" s="157"/>
      <c r="MU154" s="157"/>
      <c r="MV154" s="157"/>
      <c r="MW154" s="157"/>
      <c r="MX154" s="157"/>
      <c r="MY154" s="157"/>
      <c r="MZ154" s="157"/>
      <c r="NA154" s="157"/>
      <c r="NB154" s="157"/>
      <c r="NC154" s="157"/>
      <c r="ND154" s="157"/>
      <c r="NE154" s="157"/>
      <c r="NF154" s="157"/>
      <c r="NG154" s="157"/>
      <c r="NH154" s="157"/>
      <c r="NI154" s="157"/>
      <c r="NJ154" s="157"/>
      <c r="NK154" s="157"/>
      <c r="NL154" s="157"/>
      <c r="NM154" s="157"/>
      <c r="NN154" s="157"/>
      <c r="NO154" s="157"/>
      <c r="NP154" s="157"/>
      <c r="NQ154" s="157"/>
      <c r="NR154" s="157"/>
      <c r="NS154" s="157"/>
      <c r="NT154" s="157"/>
      <c r="NU154" s="157"/>
      <c r="NV154" s="157"/>
      <c r="NW154" s="157"/>
      <c r="NX154" s="157"/>
      <c r="NY154" s="157"/>
      <c r="NZ154" s="157"/>
      <c r="OA154" s="157"/>
      <c r="OB154" s="157"/>
      <c r="OC154" s="157"/>
      <c r="OD154" s="157"/>
      <c r="OE154" s="157"/>
      <c r="OF154" s="157"/>
      <c r="OG154" s="157"/>
      <c r="OH154" s="157"/>
      <c r="OI154" s="157"/>
      <c r="OJ154" s="157"/>
      <c r="OK154" s="157"/>
      <c r="OL154" s="157"/>
      <c r="OM154" s="157"/>
      <c r="ON154" s="157"/>
      <c r="OO154" s="157"/>
      <c r="OP154" s="157"/>
      <c r="OQ154" s="157"/>
      <c r="OR154" s="157"/>
      <c r="OS154" s="157"/>
      <c r="OT154" s="157"/>
      <c r="OU154" s="157"/>
      <c r="OV154" s="157"/>
      <c r="OW154" s="157"/>
      <c r="OX154" s="157"/>
      <c r="OY154" s="157"/>
      <c r="OZ154" s="157"/>
      <c r="PA154" s="157"/>
      <c r="PB154" s="157"/>
      <c r="PC154" s="157"/>
      <c r="PD154" s="157"/>
      <c r="PE154" s="157"/>
      <c r="PF154" s="157"/>
      <c r="PG154" s="157"/>
      <c r="PH154" s="157"/>
      <c r="PI154" s="157"/>
      <c r="PJ154" s="157"/>
      <c r="PK154" s="157"/>
      <c r="PL154" s="157"/>
      <c r="PM154" s="157"/>
      <c r="PN154" s="157"/>
      <c r="PO154" s="157"/>
      <c r="PP154" s="157"/>
      <c r="PQ154" s="157"/>
      <c r="PR154" s="157"/>
      <c r="PS154" s="157"/>
      <c r="PT154" s="157"/>
      <c r="PU154" s="157"/>
      <c r="PV154" s="157"/>
      <c r="PW154" s="157"/>
      <c r="PX154" s="157"/>
      <c r="PY154" s="157"/>
      <c r="PZ154" s="157"/>
      <c r="QA154" s="157"/>
      <c r="QB154" s="157"/>
      <c r="QC154" s="157"/>
      <c r="QD154" s="157"/>
      <c r="QE154" s="157"/>
      <c r="QF154" s="157"/>
      <c r="QG154" s="157"/>
      <c r="QH154" s="157"/>
      <c r="QI154" s="157"/>
      <c r="QJ154" s="157"/>
      <c r="QK154" s="157"/>
      <c r="QL154" s="157"/>
      <c r="QM154" s="157"/>
      <c r="QN154" s="157"/>
      <c r="QO154" s="157"/>
      <c r="QP154" s="157"/>
      <c r="QQ154" s="157"/>
      <c r="QR154" s="157"/>
      <c r="QS154" s="157"/>
      <c r="QT154" s="157"/>
      <c r="QU154" s="157"/>
      <c r="QV154" s="157"/>
      <c r="QW154" s="157"/>
      <c r="QX154" s="157"/>
      <c r="QY154" s="157"/>
      <c r="QZ154" s="157"/>
      <c r="RA154" s="157"/>
      <c r="RB154" s="157"/>
      <c r="RC154" s="157"/>
      <c r="RD154" s="157"/>
      <c r="RE154" s="157"/>
      <c r="RF154" s="157"/>
      <c r="RG154" s="157"/>
      <c r="RH154" s="157"/>
      <c r="RI154" s="157"/>
      <c r="RJ154" s="157"/>
      <c r="RK154" s="157"/>
      <c r="RL154" s="157"/>
      <c r="RM154" s="157"/>
      <c r="RN154" s="157"/>
      <c r="RO154" s="157"/>
      <c r="RP154" s="157"/>
      <c r="RQ154" s="157"/>
      <c r="RR154" s="157"/>
      <c r="RS154" s="157"/>
      <c r="RT154" s="157"/>
      <c r="RU154" s="157"/>
      <c r="RV154" s="157"/>
      <c r="RW154" s="157"/>
      <c r="RX154" s="157"/>
      <c r="RY154" s="157"/>
      <c r="RZ154" s="157"/>
      <c r="SA154" s="157"/>
      <c r="SB154" s="157"/>
      <c r="SC154" s="157"/>
      <c r="SD154" s="157"/>
      <c r="SE154" s="157"/>
      <c r="SF154" s="157"/>
      <c r="SG154" s="157"/>
      <c r="SH154" s="157"/>
      <c r="SI154" s="157"/>
      <c r="SJ154" s="157"/>
      <c r="SK154" s="157"/>
      <c r="SL154" s="157"/>
      <c r="SM154" s="157"/>
      <c r="SN154" s="157"/>
      <c r="SO154" s="157"/>
      <c r="SP154" s="157"/>
      <c r="SQ154" s="157"/>
      <c r="SR154" s="157"/>
      <c r="SS154" s="157"/>
      <c r="ST154" s="157"/>
      <c r="SU154" s="157"/>
      <c r="SV154" s="157"/>
      <c r="SW154" s="157"/>
      <c r="SX154" s="157"/>
      <c r="SY154" s="157"/>
      <c r="SZ154" s="157"/>
      <c r="TA154" s="157"/>
      <c r="TB154" s="157"/>
    </row>
    <row r="155" spans="1:522" s="31" customFormat="1" x14ac:dyDescent="0.25">
      <c r="A155" s="157"/>
      <c r="B155" s="157"/>
      <c r="C155" s="157"/>
      <c r="D155" s="157"/>
      <c r="E155" s="157"/>
      <c r="F155" s="157"/>
      <c r="G155" s="157"/>
      <c r="H155" s="157"/>
      <c r="I155" s="157"/>
      <c r="J155" s="157"/>
      <c r="K155" s="157"/>
      <c r="L155" s="124"/>
      <c r="M155" s="157"/>
      <c r="N155" s="157"/>
      <c r="O155" s="157"/>
      <c r="P155" s="90"/>
      <c r="Q155" s="157"/>
      <c r="R155" s="223"/>
      <c r="S155" s="157"/>
      <c r="T155" s="90"/>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c r="CG155" s="157"/>
      <c r="CH155" s="157"/>
      <c r="CI155" s="157"/>
      <c r="CJ155" s="157"/>
      <c r="CK155" s="157"/>
      <c r="CL155" s="157"/>
      <c r="CM155" s="157"/>
      <c r="CN155" s="157"/>
      <c r="CO155" s="157"/>
      <c r="CP155" s="157"/>
      <c r="CQ155" s="157"/>
      <c r="CR155" s="157"/>
      <c r="CS155" s="157"/>
      <c r="CT155" s="157"/>
      <c r="CU155" s="157"/>
      <c r="CV155" s="157"/>
      <c r="CW155" s="157"/>
      <c r="CX155" s="157"/>
      <c r="CY155" s="157"/>
      <c r="CZ155" s="157"/>
      <c r="DA155" s="157"/>
      <c r="DB155" s="157"/>
      <c r="DC155" s="157"/>
      <c r="DD155" s="157"/>
      <c r="DE155" s="157"/>
      <c r="DF155" s="157"/>
      <c r="DG155" s="157"/>
      <c r="DH155" s="157"/>
      <c r="DI155" s="157"/>
      <c r="DJ155" s="157"/>
      <c r="DK155" s="157"/>
      <c r="DL155" s="157"/>
      <c r="DM155" s="157"/>
      <c r="DN155" s="157"/>
      <c r="DO155" s="157"/>
      <c r="DP155" s="157"/>
      <c r="DQ155" s="157"/>
      <c r="DR155" s="157"/>
      <c r="DS155" s="157"/>
      <c r="DT155" s="157"/>
      <c r="DU155" s="157"/>
      <c r="DV155" s="157"/>
      <c r="DW155" s="157"/>
      <c r="DX155" s="157"/>
      <c r="DY155" s="157"/>
      <c r="DZ155" s="157"/>
      <c r="EA155" s="157"/>
      <c r="EB155" s="157"/>
      <c r="EC155" s="157"/>
      <c r="ED155" s="157"/>
      <c r="EE155" s="157"/>
      <c r="EF155" s="157"/>
      <c r="EG155" s="157"/>
      <c r="EH155" s="157"/>
      <c r="EI155" s="157"/>
      <c r="EJ155" s="157"/>
      <c r="EK155" s="157"/>
      <c r="EL155" s="157"/>
      <c r="EM155" s="157"/>
      <c r="EN155" s="157"/>
      <c r="EO155" s="157"/>
      <c r="EP155" s="157"/>
      <c r="EQ155" s="157"/>
      <c r="ER155" s="157"/>
      <c r="ES155" s="157"/>
      <c r="ET155" s="157"/>
      <c r="EU155" s="157"/>
      <c r="EV155" s="157"/>
      <c r="EW155" s="157"/>
      <c r="EX155" s="157"/>
      <c r="EY155" s="157"/>
      <c r="EZ155" s="157"/>
      <c r="FA155" s="157"/>
      <c r="FB155" s="157"/>
      <c r="FC155" s="157"/>
      <c r="FD155" s="157"/>
      <c r="FE155" s="157"/>
      <c r="FF155" s="157"/>
      <c r="FG155" s="157"/>
      <c r="FH155" s="157"/>
      <c r="FI155" s="157"/>
      <c r="FJ155" s="157"/>
      <c r="FK155" s="157"/>
      <c r="FL155" s="157"/>
      <c r="FM155" s="157"/>
      <c r="FN155" s="157"/>
      <c r="FO155" s="157"/>
      <c r="FP155" s="157"/>
      <c r="FQ155" s="157"/>
      <c r="FR155" s="157"/>
      <c r="FS155" s="157"/>
      <c r="FT155" s="157"/>
      <c r="FU155" s="157"/>
      <c r="FV155" s="157"/>
      <c r="FW155" s="157"/>
      <c r="FX155" s="157"/>
      <c r="FY155" s="157"/>
      <c r="FZ155" s="157"/>
      <c r="GA155" s="157"/>
      <c r="GB155" s="157"/>
      <c r="GC155" s="157"/>
      <c r="GD155" s="157"/>
      <c r="GE155" s="157"/>
      <c r="GF155" s="157"/>
      <c r="GG155" s="157"/>
      <c r="GH155" s="157"/>
      <c r="GI155" s="157"/>
      <c r="GJ155" s="157"/>
      <c r="GK155" s="157"/>
      <c r="GL155" s="157"/>
      <c r="GM155" s="157"/>
      <c r="GN155" s="157"/>
      <c r="GO155" s="157"/>
      <c r="GP155" s="157"/>
      <c r="GQ155" s="157"/>
      <c r="GR155" s="157"/>
      <c r="GS155" s="157"/>
      <c r="GT155" s="157"/>
      <c r="GU155" s="157"/>
      <c r="GV155" s="157"/>
      <c r="GW155" s="157"/>
      <c r="GX155" s="157"/>
      <c r="GY155" s="157"/>
      <c r="GZ155" s="157"/>
      <c r="HA155" s="157"/>
      <c r="HB155" s="157"/>
      <c r="HC155" s="157"/>
      <c r="HD155" s="157"/>
      <c r="HE155" s="157"/>
      <c r="HF155" s="157"/>
      <c r="HG155" s="157"/>
      <c r="HH155" s="157"/>
      <c r="HI155" s="157"/>
      <c r="HJ155" s="157"/>
      <c r="HK155" s="157"/>
      <c r="HL155" s="157"/>
      <c r="HM155" s="157"/>
      <c r="HN155" s="157"/>
      <c r="HO155" s="157"/>
      <c r="HP155" s="157"/>
      <c r="HQ155" s="157"/>
      <c r="HR155" s="157"/>
      <c r="HS155" s="157"/>
      <c r="HT155" s="157"/>
      <c r="HU155" s="157"/>
      <c r="HV155" s="157"/>
      <c r="HW155" s="157"/>
      <c r="HX155" s="157"/>
      <c r="HY155" s="157"/>
      <c r="HZ155" s="157"/>
      <c r="IA155" s="157"/>
      <c r="IB155" s="157"/>
      <c r="IC155" s="157"/>
      <c r="ID155" s="157"/>
      <c r="IE155" s="157"/>
      <c r="IF155" s="157"/>
      <c r="IG155" s="157"/>
      <c r="IH155" s="157"/>
      <c r="II155" s="157"/>
      <c r="IJ155" s="157"/>
      <c r="IK155" s="157"/>
      <c r="IL155" s="157"/>
      <c r="IM155" s="157"/>
      <c r="IN155" s="157"/>
      <c r="IO155" s="157"/>
      <c r="IP155" s="157"/>
      <c r="IQ155" s="157"/>
      <c r="IR155" s="157"/>
      <c r="IS155" s="157"/>
      <c r="IT155" s="157"/>
      <c r="IU155" s="157"/>
      <c r="IV155" s="157"/>
      <c r="IW155" s="157"/>
      <c r="IX155" s="157"/>
      <c r="IY155" s="157"/>
      <c r="IZ155" s="157"/>
      <c r="JA155" s="157"/>
      <c r="JB155" s="157"/>
      <c r="JC155" s="157"/>
      <c r="JD155" s="157"/>
      <c r="JE155" s="157"/>
      <c r="JF155" s="157"/>
      <c r="JG155" s="157"/>
      <c r="JH155" s="157"/>
      <c r="JI155" s="157"/>
      <c r="JJ155" s="157"/>
      <c r="JK155" s="157"/>
      <c r="JL155" s="157"/>
      <c r="JM155" s="157"/>
      <c r="JN155" s="157"/>
      <c r="JO155" s="157"/>
      <c r="JP155" s="157"/>
      <c r="JQ155" s="157"/>
      <c r="JR155" s="157"/>
      <c r="JS155" s="157"/>
      <c r="JT155" s="157"/>
      <c r="JU155" s="157"/>
      <c r="JV155" s="157"/>
      <c r="JW155" s="157"/>
      <c r="JX155" s="157"/>
      <c r="JY155" s="157"/>
      <c r="JZ155" s="157"/>
      <c r="KA155" s="157"/>
      <c r="KB155" s="157"/>
      <c r="KC155" s="157"/>
      <c r="KD155" s="157"/>
      <c r="KE155" s="157"/>
      <c r="KF155" s="157"/>
      <c r="KG155" s="157"/>
      <c r="KH155" s="157"/>
      <c r="KI155" s="157"/>
      <c r="KJ155" s="157"/>
      <c r="KK155" s="157"/>
      <c r="KL155" s="157"/>
      <c r="KM155" s="157"/>
      <c r="KN155" s="157"/>
      <c r="KO155" s="157"/>
      <c r="KP155" s="157"/>
      <c r="KQ155" s="157"/>
      <c r="KR155" s="157"/>
      <c r="KS155" s="157"/>
      <c r="KT155" s="157"/>
      <c r="KU155" s="157"/>
      <c r="KV155" s="157"/>
      <c r="KW155" s="157"/>
      <c r="KX155" s="157"/>
      <c r="KY155" s="157"/>
      <c r="KZ155" s="157"/>
      <c r="LA155" s="157"/>
      <c r="LB155" s="157"/>
      <c r="LC155" s="157"/>
      <c r="LD155" s="157"/>
      <c r="LE155" s="157"/>
      <c r="LF155" s="157"/>
      <c r="LG155" s="157"/>
      <c r="LH155" s="157"/>
      <c r="LI155" s="157"/>
      <c r="LJ155" s="157"/>
      <c r="LK155" s="157"/>
      <c r="LL155" s="157"/>
      <c r="LM155" s="157"/>
      <c r="LN155" s="157"/>
      <c r="LO155" s="157"/>
      <c r="LP155" s="157"/>
      <c r="LQ155" s="157"/>
      <c r="LR155" s="157"/>
      <c r="LS155" s="157"/>
      <c r="LT155" s="157"/>
      <c r="LU155" s="157"/>
      <c r="LV155" s="157"/>
      <c r="LW155" s="157"/>
      <c r="LX155" s="157"/>
      <c r="LY155" s="157"/>
      <c r="LZ155" s="157"/>
      <c r="MA155" s="157"/>
      <c r="MB155" s="157"/>
      <c r="MC155" s="157"/>
      <c r="MD155" s="157"/>
      <c r="ME155" s="157"/>
      <c r="MF155" s="157"/>
      <c r="MG155" s="157"/>
      <c r="MH155" s="157"/>
      <c r="MI155" s="157"/>
      <c r="MJ155" s="157"/>
      <c r="MK155" s="157"/>
      <c r="ML155" s="157"/>
      <c r="MM155" s="157"/>
      <c r="MN155" s="157"/>
      <c r="MO155" s="157"/>
      <c r="MP155" s="157"/>
      <c r="MQ155" s="157"/>
      <c r="MR155" s="157"/>
      <c r="MS155" s="157"/>
      <c r="MT155" s="157"/>
      <c r="MU155" s="157"/>
      <c r="MV155" s="157"/>
      <c r="MW155" s="157"/>
      <c r="MX155" s="157"/>
      <c r="MY155" s="157"/>
      <c r="MZ155" s="157"/>
      <c r="NA155" s="157"/>
      <c r="NB155" s="157"/>
      <c r="NC155" s="157"/>
      <c r="ND155" s="157"/>
      <c r="NE155" s="157"/>
      <c r="NF155" s="157"/>
      <c r="NG155" s="157"/>
      <c r="NH155" s="157"/>
      <c r="NI155" s="157"/>
      <c r="NJ155" s="157"/>
      <c r="NK155" s="157"/>
      <c r="NL155" s="157"/>
      <c r="NM155" s="157"/>
      <c r="NN155" s="157"/>
      <c r="NO155" s="157"/>
      <c r="NP155" s="157"/>
      <c r="NQ155" s="157"/>
      <c r="NR155" s="157"/>
      <c r="NS155" s="157"/>
      <c r="NT155" s="157"/>
      <c r="NU155" s="157"/>
      <c r="NV155" s="157"/>
      <c r="NW155" s="157"/>
      <c r="NX155" s="157"/>
      <c r="NY155" s="157"/>
      <c r="NZ155" s="157"/>
      <c r="OA155" s="157"/>
      <c r="OB155" s="157"/>
      <c r="OC155" s="157"/>
      <c r="OD155" s="157"/>
      <c r="OE155" s="157"/>
      <c r="OF155" s="157"/>
      <c r="OG155" s="157"/>
      <c r="OH155" s="157"/>
      <c r="OI155" s="157"/>
      <c r="OJ155" s="157"/>
      <c r="OK155" s="157"/>
      <c r="OL155" s="157"/>
      <c r="OM155" s="157"/>
      <c r="ON155" s="157"/>
      <c r="OO155" s="157"/>
      <c r="OP155" s="157"/>
      <c r="OQ155" s="157"/>
      <c r="OR155" s="157"/>
      <c r="OS155" s="157"/>
      <c r="OT155" s="157"/>
      <c r="OU155" s="157"/>
      <c r="OV155" s="157"/>
      <c r="OW155" s="157"/>
      <c r="OX155" s="157"/>
      <c r="OY155" s="157"/>
      <c r="OZ155" s="157"/>
      <c r="PA155" s="157"/>
      <c r="PB155" s="157"/>
      <c r="PC155" s="157"/>
      <c r="PD155" s="157"/>
      <c r="PE155" s="157"/>
      <c r="PF155" s="157"/>
      <c r="PG155" s="157"/>
      <c r="PH155" s="157"/>
      <c r="PI155" s="157"/>
      <c r="PJ155" s="157"/>
      <c r="PK155" s="157"/>
      <c r="PL155" s="157"/>
      <c r="PM155" s="157"/>
      <c r="PN155" s="157"/>
      <c r="PO155" s="157"/>
      <c r="PP155" s="157"/>
      <c r="PQ155" s="157"/>
      <c r="PR155" s="157"/>
      <c r="PS155" s="157"/>
      <c r="PT155" s="157"/>
      <c r="PU155" s="157"/>
      <c r="PV155" s="157"/>
      <c r="PW155" s="157"/>
      <c r="PX155" s="157"/>
      <c r="PY155" s="157"/>
      <c r="PZ155" s="157"/>
      <c r="QA155" s="157"/>
      <c r="QB155" s="157"/>
      <c r="QC155" s="157"/>
      <c r="QD155" s="157"/>
      <c r="QE155" s="157"/>
      <c r="QF155" s="157"/>
      <c r="QG155" s="157"/>
      <c r="QH155" s="157"/>
      <c r="QI155" s="157"/>
      <c r="QJ155" s="157"/>
      <c r="QK155" s="157"/>
      <c r="QL155" s="157"/>
      <c r="QM155" s="157"/>
      <c r="QN155" s="157"/>
      <c r="QO155" s="157"/>
      <c r="QP155" s="157"/>
      <c r="QQ155" s="157"/>
      <c r="QR155" s="157"/>
      <c r="QS155" s="157"/>
      <c r="QT155" s="157"/>
      <c r="QU155" s="157"/>
      <c r="QV155" s="157"/>
      <c r="QW155" s="157"/>
      <c r="QX155" s="157"/>
      <c r="QY155" s="157"/>
      <c r="QZ155" s="157"/>
      <c r="RA155" s="157"/>
      <c r="RB155" s="157"/>
      <c r="RC155" s="157"/>
      <c r="RD155" s="157"/>
      <c r="RE155" s="157"/>
      <c r="RF155" s="157"/>
      <c r="RG155" s="157"/>
      <c r="RH155" s="157"/>
      <c r="RI155" s="157"/>
      <c r="RJ155" s="157"/>
      <c r="RK155" s="157"/>
      <c r="RL155" s="157"/>
      <c r="RM155" s="157"/>
      <c r="RN155" s="157"/>
      <c r="RO155" s="157"/>
      <c r="RP155" s="157"/>
      <c r="RQ155" s="157"/>
      <c r="RR155" s="157"/>
      <c r="RS155" s="157"/>
      <c r="RT155" s="157"/>
      <c r="RU155" s="157"/>
      <c r="RV155" s="157"/>
      <c r="RW155" s="157"/>
      <c r="RX155" s="157"/>
      <c r="RY155" s="157"/>
      <c r="RZ155" s="157"/>
      <c r="SA155" s="157"/>
      <c r="SB155" s="157"/>
      <c r="SC155" s="157"/>
      <c r="SD155" s="157"/>
      <c r="SE155" s="157"/>
      <c r="SF155" s="157"/>
      <c r="SG155" s="157"/>
      <c r="SH155" s="157"/>
      <c r="SI155" s="157"/>
      <c r="SJ155" s="157"/>
      <c r="SK155" s="157"/>
      <c r="SL155" s="157"/>
      <c r="SM155" s="157"/>
      <c r="SN155" s="157"/>
      <c r="SO155" s="157"/>
      <c r="SP155" s="157"/>
      <c r="SQ155" s="157"/>
      <c r="SR155" s="157"/>
      <c r="SS155" s="157"/>
      <c r="ST155" s="157"/>
      <c r="SU155" s="157"/>
      <c r="SV155" s="157"/>
      <c r="SW155" s="157"/>
      <c r="SX155" s="157"/>
      <c r="SY155" s="157"/>
      <c r="SZ155" s="157"/>
      <c r="TA155" s="157"/>
      <c r="TB155" s="157"/>
    </row>
    <row r="156" spans="1:522" s="31" customFormat="1" x14ac:dyDescent="0.25">
      <c r="A156" s="157"/>
      <c r="B156" s="157"/>
      <c r="C156" s="157"/>
      <c r="D156" s="157"/>
      <c r="E156" s="157"/>
      <c r="F156" s="157"/>
      <c r="G156" s="157"/>
      <c r="H156" s="157"/>
      <c r="I156" s="157"/>
      <c r="J156" s="157"/>
      <c r="K156" s="157"/>
      <c r="L156" s="124"/>
      <c r="M156" s="157"/>
      <c r="N156" s="157"/>
      <c r="O156" s="157"/>
      <c r="P156" s="90"/>
      <c r="Q156" s="157"/>
      <c r="R156" s="223"/>
      <c r="S156" s="157"/>
      <c r="T156" s="90"/>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c r="CG156" s="157"/>
      <c r="CH156" s="157"/>
      <c r="CI156" s="157"/>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57"/>
      <c r="DF156" s="157"/>
      <c r="DG156" s="157"/>
      <c r="DH156" s="157"/>
      <c r="DI156" s="157"/>
      <c r="DJ156" s="157"/>
      <c r="DK156" s="157"/>
      <c r="DL156" s="157"/>
      <c r="DM156" s="157"/>
      <c r="DN156" s="157"/>
      <c r="DO156" s="157"/>
      <c r="DP156" s="157"/>
      <c r="DQ156" s="157"/>
      <c r="DR156" s="157"/>
      <c r="DS156" s="157"/>
      <c r="DT156" s="157"/>
      <c r="DU156" s="157"/>
      <c r="DV156" s="157"/>
      <c r="DW156" s="157"/>
      <c r="DX156" s="157"/>
      <c r="DY156" s="157"/>
      <c r="DZ156" s="157"/>
      <c r="EA156" s="157"/>
      <c r="EB156" s="157"/>
      <c r="EC156" s="157"/>
      <c r="ED156" s="157"/>
      <c r="EE156" s="157"/>
      <c r="EF156" s="157"/>
      <c r="EG156" s="157"/>
      <c r="EH156" s="157"/>
      <c r="EI156" s="157"/>
      <c r="EJ156" s="157"/>
      <c r="EK156" s="157"/>
      <c r="EL156" s="157"/>
      <c r="EM156" s="157"/>
      <c r="EN156" s="157"/>
      <c r="EO156" s="157"/>
      <c r="EP156" s="157"/>
      <c r="EQ156" s="157"/>
      <c r="ER156" s="157"/>
      <c r="ES156" s="157"/>
      <c r="ET156" s="157"/>
      <c r="EU156" s="157"/>
      <c r="EV156" s="157"/>
      <c r="EW156" s="157"/>
      <c r="EX156" s="157"/>
      <c r="EY156" s="157"/>
      <c r="EZ156" s="157"/>
      <c r="FA156" s="157"/>
      <c r="FB156" s="157"/>
      <c r="FC156" s="157"/>
      <c r="FD156" s="157"/>
      <c r="FE156" s="157"/>
      <c r="FF156" s="157"/>
      <c r="FG156" s="157"/>
      <c r="FH156" s="157"/>
      <c r="FI156" s="157"/>
      <c r="FJ156" s="157"/>
      <c r="FK156" s="157"/>
      <c r="FL156" s="157"/>
      <c r="FM156" s="157"/>
      <c r="FN156" s="157"/>
      <c r="FO156" s="157"/>
      <c r="FP156" s="157"/>
      <c r="FQ156" s="157"/>
      <c r="FR156" s="157"/>
      <c r="FS156" s="157"/>
      <c r="FT156" s="157"/>
      <c r="FU156" s="157"/>
      <c r="FV156" s="157"/>
      <c r="FW156" s="157"/>
      <c r="FX156" s="157"/>
      <c r="FY156" s="157"/>
      <c r="FZ156" s="157"/>
      <c r="GA156" s="157"/>
      <c r="GB156" s="157"/>
      <c r="GC156" s="157"/>
      <c r="GD156" s="157"/>
      <c r="GE156" s="157"/>
      <c r="GF156" s="157"/>
      <c r="GG156" s="157"/>
      <c r="GH156" s="157"/>
      <c r="GI156" s="157"/>
      <c r="GJ156" s="157"/>
      <c r="GK156" s="157"/>
      <c r="GL156" s="157"/>
      <c r="GM156" s="157"/>
      <c r="GN156" s="157"/>
      <c r="GO156" s="157"/>
      <c r="GP156" s="157"/>
      <c r="GQ156" s="157"/>
      <c r="GR156" s="157"/>
      <c r="GS156" s="157"/>
      <c r="GT156" s="157"/>
      <c r="GU156" s="157"/>
      <c r="GV156" s="157"/>
      <c r="GW156" s="157"/>
      <c r="GX156" s="157"/>
      <c r="GY156" s="157"/>
      <c r="GZ156" s="157"/>
      <c r="HA156" s="157"/>
      <c r="HB156" s="157"/>
      <c r="HC156" s="157"/>
      <c r="HD156" s="157"/>
      <c r="HE156" s="157"/>
      <c r="HF156" s="157"/>
      <c r="HG156" s="157"/>
      <c r="HH156" s="157"/>
      <c r="HI156" s="157"/>
      <c r="HJ156" s="157"/>
      <c r="HK156" s="157"/>
      <c r="HL156" s="157"/>
      <c r="HM156" s="157"/>
      <c r="HN156" s="157"/>
      <c r="HO156" s="157"/>
      <c r="HP156" s="157"/>
      <c r="HQ156" s="157"/>
      <c r="HR156" s="157"/>
      <c r="HS156" s="157"/>
      <c r="HT156" s="157"/>
      <c r="HU156" s="157"/>
      <c r="HV156" s="157"/>
      <c r="HW156" s="157"/>
      <c r="HX156" s="157"/>
      <c r="HY156" s="157"/>
      <c r="HZ156" s="157"/>
      <c r="IA156" s="157"/>
      <c r="IB156" s="157"/>
      <c r="IC156" s="157"/>
      <c r="ID156" s="157"/>
      <c r="IE156" s="157"/>
      <c r="IF156" s="157"/>
      <c r="IG156" s="157"/>
      <c r="IH156" s="157"/>
      <c r="II156" s="157"/>
      <c r="IJ156" s="157"/>
      <c r="IK156" s="157"/>
      <c r="IL156" s="157"/>
      <c r="IM156" s="157"/>
      <c r="IN156" s="157"/>
      <c r="IO156" s="157"/>
      <c r="IP156" s="157"/>
      <c r="IQ156" s="157"/>
      <c r="IR156" s="157"/>
      <c r="IS156" s="157"/>
      <c r="IT156" s="157"/>
      <c r="IU156" s="157"/>
      <c r="IV156" s="157"/>
      <c r="IW156" s="157"/>
      <c r="IX156" s="157"/>
      <c r="IY156" s="157"/>
      <c r="IZ156" s="157"/>
      <c r="JA156" s="157"/>
      <c r="JB156" s="157"/>
      <c r="JC156" s="157"/>
      <c r="JD156" s="157"/>
      <c r="JE156" s="157"/>
      <c r="JF156" s="157"/>
      <c r="JG156" s="157"/>
      <c r="JH156" s="157"/>
      <c r="JI156" s="157"/>
      <c r="JJ156" s="157"/>
      <c r="JK156" s="157"/>
      <c r="JL156" s="157"/>
      <c r="JM156" s="157"/>
      <c r="JN156" s="157"/>
      <c r="JO156" s="157"/>
      <c r="JP156" s="157"/>
      <c r="JQ156" s="157"/>
      <c r="JR156" s="157"/>
      <c r="JS156" s="157"/>
      <c r="JT156" s="157"/>
      <c r="JU156" s="157"/>
      <c r="JV156" s="157"/>
      <c r="JW156" s="157"/>
      <c r="JX156" s="157"/>
      <c r="JY156" s="157"/>
      <c r="JZ156" s="157"/>
      <c r="KA156" s="157"/>
      <c r="KB156" s="157"/>
      <c r="KC156" s="157"/>
      <c r="KD156" s="157"/>
      <c r="KE156" s="157"/>
      <c r="KF156" s="157"/>
      <c r="KG156" s="157"/>
      <c r="KH156" s="157"/>
      <c r="KI156" s="157"/>
      <c r="KJ156" s="157"/>
      <c r="KK156" s="157"/>
      <c r="KL156" s="157"/>
      <c r="KM156" s="157"/>
      <c r="KN156" s="157"/>
      <c r="KO156" s="157"/>
      <c r="KP156" s="157"/>
      <c r="KQ156" s="157"/>
      <c r="KR156" s="157"/>
      <c r="KS156" s="157"/>
      <c r="KT156" s="157"/>
      <c r="KU156" s="157"/>
      <c r="KV156" s="157"/>
      <c r="KW156" s="157"/>
      <c r="KX156" s="157"/>
      <c r="KY156" s="157"/>
      <c r="KZ156" s="157"/>
      <c r="LA156" s="157"/>
      <c r="LB156" s="157"/>
      <c r="LC156" s="157"/>
      <c r="LD156" s="157"/>
      <c r="LE156" s="157"/>
      <c r="LF156" s="157"/>
      <c r="LG156" s="157"/>
      <c r="LH156" s="157"/>
      <c r="LI156" s="157"/>
      <c r="LJ156" s="157"/>
      <c r="LK156" s="157"/>
      <c r="LL156" s="157"/>
      <c r="LM156" s="157"/>
      <c r="LN156" s="157"/>
      <c r="LO156" s="157"/>
      <c r="LP156" s="157"/>
      <c r="LQ156" s="157"/>
      <c r="LR156" s="157"/>
      <c r="LS156" s="157"/>
      <c r="LT156" s="157"/>
      <c r="LU156" s="157"/>
      <c r="LV156" s="157"/>
      <c r="LW156" s="157"/>
      <c r="LX156" s="157"/>
      <c r="LY156" s="157"/>
      <c r="LZ156" s="157"/>
      <c r="MA156" s="157"/>
      <c r="MB156" s="157"/>
      <c r="MC156" s="157"/>
      <c r="MD156" s="157"/>
      <c r="ME156" s="157"/>
      <c r="MF156" s="157"/>
      <c r="MG156" s="157"/>
      <c r="MH156" s="157"/>
      <c r="MI156" s="157"/>
      <c r="MJ156" s="157"/>
      <c r="MK156" s="157"/>
      <c r="ML156" s="157"/>
      <c r="MM156" s="157"/>
      <c r="MN156" s="157"/>
      <c r="MO156" s="157"/>
      <c r="MP156" s="157"/>
      <c r="MQ156" s="157"/>
      <c r="MR156" s="157"/>
      <c r="MS156" s="157"/>
      <c r="MT156" s="157"/>
      <c r="MU156" s="157"/>
      <c r="MV156" s="157"/>
      <c r="MW156" s="157"/>
      <c r="MX156" s="157"/>
      <c r="MY156" s="157"/>
      <c r="MZ156" s="157"/>
      <c r="NA156" s="157"/>
      <c r="NB156" s="157"/>
      <c r="NC156" s="157"/>
      <c r="ND156" s="157"/>
      <c r="NE156" s="157"/>
      <c r="NF156" s="157"/>
      <c r="NG156" s="157"/>
      <c r="NH156" s="157"/>
      <c r="NI156" s="157"/>
      <c r="NJ156" s="157"/>
      <c r="NK156" s="157"/>
      <c r="NL156" s="157"/>
      <c r="NM156" s="157"/>
      <c r="NN156" s="157"/>
      <c r="NO156" s="157"/>
      <c r="NP156" s="157"/>
      <c r="NQ156" s="157"/>
      <c r="NR156" s="157"/>
      <c r="NS156" s="157"/>
      <c r="NT156" s="157"/>
      <c r="NU156" s="157"/>
      <c r="NV156" s="157"/>
      <c r="NW156" s="157"/>
      <c r="NX156" s="157"/>
      <c r="NY156" s="157"/>
      <c r="NZ156" s="157"/>
      <c r="OA156" s="157"/>
      <c r="OB156" s="157"/>
      <c r="OC156" s="157"/>
      <c r="OD156" s="157"/>
      <c r="OE156" s="157"/>
      <c r="OF156" s="157"/>
      <c r="OG156" s="157"/>
      <c r="OH156" s="157"/>
      <c r="OI156" s="157"/>
      <c r="OJ156" s="157"/>
      <c r="OK156" s="157"/>
      <c r="OL156" s="157"/>
      <c r="OM156" s="157"/>
      <c r="ON156" s="157"/>
      <c r="OO156" s="157"/>
      <c r="OP156" s="157"/>
      <c r="OQ156" s="157"/>
      <c r="OR156" s="157"/>
      <c r="OS156" s="157"/>
      <c r="OT156" s="157"/>
      <c r="OU156" s="157"/>
      <c r="OV156" s="157"/>
      <c r="OW156" s="157"/>
      <c r="OX156" s="157"/>
      <c r="OY156" s="157"/>
      <c r="OZ156" s="157"/>
      <c r="PA156" s="157"/>
      <c r="PB156" s="157"/>
      <c r="PC156" s="157"/>
      <c r="PD156" s="157"/>
      <c r="PE156" s="157"/>
      <c r="PF156" s="157"/>
      <c r="PG156" s="157"/>
      <c r="PH156" s="157"/>
      <c r="PI156" s="157"/>
      <c r="PJ156" s="157"/>
      <c r="PK156" s="157"/>
      <c r="PL156" s="157"/>
      <c r="PM156" s="157"/>
      <c r="PN156" s="157"/>
      <c r="PO156" s="157"/>
      <c r="PP156" s="157"/>
      <c r="PQ156" s="157"/>
      <c r="PR156" s="157"/>
      <c r="PS156" s="157"/>
      <c r="PT156" s="157"/>
      <c r="PU156" s="157"/>
      <c r="PV156" s="157"/>
      <c r="PW156" s="157"/>
      <c r="PX156" s="157"/>
      <c r="PY156" s="157"/>
      <c r="PZ156" s="157"/>
      <c r="QA156" s="157"/>
      <c r="QB156" s="157"/>
      <c r="QC156" s="157"/>
      <c r="QD156" s="157"/>
      <c r="QE156" s="157"/>
      <c r="QF156" s="157"/>
      <c r="QG156" s="157"/>
      <c r="QH156" s="157"/>
      <c r="QI156" s="157"/>
      <c r="QJ156" s="157"/>
      <c r="QK156" s="157"/>
      <c r="QL156" s="157"/>
      <c r="QM156" s="157"/>
      <c r="QN156" s="157"/>
      <c r="QO156" s="157"/>
      <c r="QP156" s="157"/>
      <c r="QQ156" s="157"/>
      <c r="QR156" s="157"/>
      <c r="QS156" s="157"/>
      <c r="QT156" s="157"/>
      <c r="QU156" s="157"/>
      <c r="QV156" s="157"/>
      <c r="QW156" s="157"/>
      <c r="QX156" s="157"/>
      <c r="QY156" s="157"/>
      <c r="QZ156" s="157"/>
      <c r="RA156" s="157"/>
      <c r="RB156" s="157"/>
      <c r="RC156" s="157"/>
      <c r="RD156" s="157"/>
      <c r="RE156" s="157"/>
      <c r="RF156" s="157"/>
      <c r="RG156" s="157"/>
      <c r="RH156" s="157"/>
      <c r="RI156" s="157"/>
      <c r="RJ156" s="157"/>
      <c r="RK156" s="157"/>
      <c r="RL156" s="157"/>
      <c r="RM156" s="157"/>
      <c r="RN156" s="157"/>
      <c r="RO156" s="157"/>
      <c r="RP156" s="157"/>
      <c r="RQ156" s="157"/>
      <c r="RR156" s="157"/>
      <c r="RS156" s="157"/>
      <c r="RT156" s="157"/>
      <c r="RU156" s="157"/>
      <c r="RV156" s="157"/>
      <c r="RW156" s="157"/>
      <c r="RX156" s="157"/>
      <c r="RY156" s="157"/>
      <c r="RZ156" s="157"/>
      <c r="SA156" s="157"/>
      <c r="SB156" s="157"/>
      <c r="SC156" s="157"/>
      <c r="SD156" s="157"/>
      <c r="SE156" s="157"/>
      <c r="SF156" s="157"/>
      <c r="SG156" s="157"/>
      <c r="SH156" s="157"/>
      <c r="SI156" s="157"/>
      <c r="SJ156" s="157"/>
      <c r="SK156" s="157"/>
      <c r="SL156" s="157"/>
      <c r="SM156" s="157"/>
      <c r="SN156" s="157"/>
      <c r="SO156" s="157"/>
      <c r="SP156" s="157"/>
      <c r="SQ156" s="157"/>
      <c r="SR156" s="157"/>
      <c r="SS156" s="157"/>
      <c r="ST156" s="157"/>
      <c r="SU156" s="157"/>
      <c r="SV156" s="157"/>
      <c r="SW156" s="157"/>
      <c r="SX156" s="157"/>
      <c r="SY156" s="157"/>
      <c r="SZ156" s="157"/>
      <c r="TA156" s="157"/>
      <c r="TB156" s="157"/>
    </row>
    <row r="157" spans="1:522" s="31" customFormat="1" x14ac:dyDescent="0.25">
      <c r="A157" s="157"/>
      <c r="B157" s="157"/>
      <c r="C157" s="157"/>
      <c r="D157" s="157"/>
      <c r="E157" s="157"/>
      <c r="F157" s="157"/>
      <c r="G157" s="157"/>
      <c r="H157" s="157"/>
      <c r="I157" s="157"/>
      <c r="J157" s="157"/>
      <c r="K157" s="157"/>
      <c r="L157" s="124"/>
      <c r="M157" s="157"/>
      <c r="N157" s="157"/>
      <c r="O157" s="157"/>
      <c r="P157" s="90"/>
      <c r="Q157" s="157"/>
      <c r="R157" s="223"/>
      <c r="S157" s="157"/>
      <c r="T157" s="90"/>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7"/>
      <c r="AT157" s="157"/>
      <c r="AU157" s="157"/>
      <c r="AV157" s="157"/>
      <c r="AW157" s="157"/>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c r="CG157" s="157"/>
      <c r="CH157" s="157"/>
      <c r="CI157" s="157"/>
      <c r="CJ157" s="157"/>
      <c r="CK157" s="157"/>
      <c r="CL157" s="157"/>
      <c r="CM157" s="157"/>
      <c r="CN157" s="157"/>
      <c r="CO157" s="157"/>
      <c r="CP157" s="157"/>
      <c r="CQ157" s="157"/>
      <c r="CR157" s="157"/>
      <c r="CS157" s="157"/>
      <c r="CT157" s="157"/>
      <c r="CU157" s="157"/>
      <c r="CV157" s="157"/>
      <c r="CW157" s="157"/>
      <c r="CX157" s="157"/>
      <c r="CY157" s="157"/>
      <c r="CZ157" s="157"/>
      <c r="DA157" s="157"/>
      <c r="DB157" s="157"/>
      <c r="DC157" s="157"/>
      <c r="DD157" s="157"/>
      <c r="DE157" s="157"/>
      <c r="DF157" s="157"/>
      <c r="DG157" s="157"/>
      <c r="DH157" s="157"/>
      <c r="DI157" s="157"/>
      <c r="DJ157" s="157"/>
      <c r="DK157" s="157"/>
      <c r="DL157" s="157"/>
      <c r="DM157" s="157"/>
      <c r="DN157" s="157"/>
      <c r="DO157" s="157"/>
      <c r="DP157" s="157"/>
      <c r="DQ157" s="157"/>
      <c r="DR157" s="157"/>
      <c r="DS157" s="157"/>
      <c r="DT157" s="157"/>
      <c r="DU157" s="157"/>
      <c r="DV157" s="157"/>
      <c r="DW157" s="157"/>
      <c r="DX157" s="157"/>
      <c r="DY157" s="157"/>
      <c r="DZ157" s="157"/>
      <c r="EA157" s="157"/>
      <c r="EB157" s="157"/>
      <c r="EC157" s="157"/>
      <c r="ED157" s="157"/>
      <c r="EE157" s="157"/>
      <c r="EF157" s="157"/>
      <c r="EG157" s="157"/>
      <c r="EH157" s="157"/>
      <c r="EI157" s="157"/>
      <c r="EJ157" s="157"/>
      <c r="EK157" s="157"/>
      <c r="EL157" s="157"/>
      <c r="EM157" s="157"/>
      <c r="EN157" s="157"/>
      <c r="EO157" s="157"/>
      <c r="EP157" s="157"/>
      <c r="EQ157" s="157"/>
      <c r="ER157" s="157"/>
      <c r="ES157" s="157"/>
      <c r="ET157" s="157"/>
      <c r="EU157" s="157"/>
      <c r="EV157" s="157"/>
      <c r="EW157" s="157"/>
      <c r="EX157" s="157"/>
      <c r="EY157" s="157"/>
      <c r="EZ157" s="157"/>
      <c r="FA157" s="157"/>
      <c r="FB157" s="157"/>
      <c r="FC157" s="157"/>
      <c r="FD157" s="157"/>
      <c r="FE157" s="157"/>
      <c r="FF157" s="157"/>
      <c r="FG157" s="157"/>
      <c r="FH157" s="157"/>
      <c r="FI157" s="157"/>
      <c r="FJ157" s="157"/>
      <c r="FK157" s="157"/>
      <c r="FL157" s="157"/>
      <c r="FM157" s="157"/>
      <c r="FN157" s="157"/>
      <c r="FO157" s="157"/>
      <c r="FP157" s="157"/>
      <c r="FQ157" s="157"/>
      <c r="FR157" s="157"/>
      <c r="FS157" s="157"/>
      <c r="FT157" s="157"/>
      <c r="FU157" s="157"/>
      <c r="FV157" s="157"/>
      <c r="FW157" s="157"/>
      <c r="FX157" s="157"/>
      <c r="FY157" s="157"/>
      <c r="FZ157" s="157"/>
      <c r="GA157" s="157"/>
      <c r="GB157" s="157"/>
      <c r="GC157" s="157"/>
      <c r="GD157" s="157"/>
      <c r="GE157" s="157"/>
      <c r="GF157" s="157"/>
      <c r="GG157" s="157"/>
      <c r="GH157" s="157"/>
      <c r="GI157" s="157"/>
      <c r="GJ157" s="157"/>
      <c r="GK157" s="157"/>
      <c r="GL157" s="157"/>
      <c r="GM157" s="157"/>
      <c r="GN157" s="157"/>
      <c r="GO157" s="157"/>
      <c r="GP157" s="157"/>
      <c r="GQ157" s="157"/>
      <c r="GR157" s="157"/>
      <c r="GS157" s="157"/>
      <c r="GT157" s="157"/>
      <c r="GU157" s="157"/>
      <c r="GV157" s="157"/>
      <c r="GW157" s="157"/>
      <c r="GX157" s="157"/>
      <c r="GY157" s="157"/>
      <c r="GZ157" s="157"/>
      <c r="HA157" s="157"/>
      <c r="HB157" s="157"/>
      <c r="HC157" s="157"/>
      <c r="HD157" s="157"/>
      <c r="HE157" s="157"/>
      <c r="HF157" s="157"/>
      <c r="HG157" s="157"/>
      <c r="HH157" s="157"/>
      <c r="HI157" s="157"/>
      <c r="HJ157" s="157"/>
      <c r="HK157" s="157"/>
      <c r="HL157" s="157"/>
      <c r="HM157" s="157"/>
      <c r="HN157" s="157"/>
      <c r="HO157" s="157"/>
      <c r="HP157" s="157"/>
      <c r="HQ157" s="157"/>
      <c r="HR157" s="157"/>
      <c r="HS157" s="157"/>
      <c r="HT157" s="157"/>
      <c r="HU157" s="157"/>
      <c r="HV157" s="157"/>
      <c r="HW157" s="157"/>
      <c r="HX157" s="157"/>
      <c r="HY157" s="157"/>
      <c r="HZ157" s="157"/>
      <c r="IA157" s="157"/>
      <c r="IB157" s="157"/>
      <c r="IC157" s="157"/>
      <c r="ID157" s="157"/>
      <c r="IE157" s="157"/>
      <c r="IF157" s="157"/>
      <c r="IG157" s="157"/>
      <c r="IH157" s="157"/>
      <c r="II157" s="157"/>
      <c r="IJ157" s="157"/>
      <c r="IK157" s="157"/>
      <c r="IL157" s="157"/>
      <c r="IM157" s="157"/>
      <c r="IN157" s="157"/>
      <c r="IO157" s="157"/>
      <c r="IP157" s="157"/>
      <c r="IQ157" s="157"/>
      <c r="IR157" s="157"/>
      <c r="IS157" s="157"/>
      <c r="IT157" s="157"/>
      <c r="IU157" s="157"/>
      <c r="IV157" s="157"/>
      <c r="IW157" s="157"/>
      <c r="IX157" s="157"/>
      <c r="IY157" s="157"/>
      <c r="IZ157" s="157"/>
      <c r="JA157" s="157"/>
      <c r="JB157" s="157"/>
      <c r="JC157" s="157"/>
      <c r="JD157" s="157"/>
      <c r="JE157" s="157"/>
      <c r="JF157" s="157"/>
      <c r="JG157" s="157"/>
      <c r="JH157" s="157"/>
      <c r="JI157" s="157"/>
      <c r="JJ157" s="157"/>
      <c r="JK157" s="157"/>
      <c r="JL157" s="157"/>
      <c r="JM157" s="157"/>
      <c r="JN157" s="157"/>
      <c r="JO157" s="157"/>
      <c r="JP157" s="157"/>
      <c r="JQ157" s="157"/>
      <c r="JR157" s="157"/>
      <c r="JS157" s="157"/>
      <c r="JT157" s="157"/>
      <c r="JU157" s="157"/>
      <c r="JV157" s="157"/>
      <c r="JW157" s="157"/>
      <c r="JX157" s="157"/>
      <c r="JY157" s="157"/>
      <c r="JZ157" s="157"/>
      <c r="KA157" s="157"/>
      <c r="KB157" s="157"/>
      <c r="KC157" s="157"/>
      <c r="KD157" s="157"/>
      <c r="KE157" s="157"/>
      <c r="KF157" s="157"/>
      <c r="KG157" s="157"/>
      <c r="KH157" s="157"/>
      <c r="KI157" s="157"/>
      <c r="KJ157" s="157"/>
      <c r="KK157" s="157"/>
      <c r="KL157" s="157"/>
      <c r="KM157" s="157"/>
      <c r="KN157" s="157"/>
      <c r="KO157" s="157"/>
      <c r="KP157" s="157"/>
      <c r="KQ157" s="157"/>
      <c r="KR157" s="157"/>
      <c r="KS157" s="157"/>
      <c r="KT157" s="157"/>
      <c r="KU157" s="157"/>
      <c r="KV157" s="157"/>
      <c r="KW157" s="157"/>
      <c r="KX157" s="157"/>
      <c r="KY157" s="157"/>
      <c r="KZ157" s="157"/>
      <c r="LA157" s="157"/>
      <c r="LB157" s="157"/>
      <c r="LC157" s="157"/>
      <c r="LD157" s="157"/>
      <c r="LE157" s="157"/>
      <c r="LF157" s="157"/>
      <c r="LG157" s="157"/>
      <c r="LH157" s="157"/>
      <c r="LI157" s="157"/>
      <c r="LJ157" s="157"/>
      <c r="LK157" s="157"/>
      <c r="LL157" s="157"/>
      <c r="LM157" s="157"/>
      <c r="LN157" s="157"/>
      <c r="LO157" s="157"/>
      <c r="LP157" s="157"/>
      <c r="LQ157" s="157"/>
      <c r="LR157" s="157"/>
      <c r="LS157" s="157"/>
      <c r="LT157" s="157"/>
      <c r="LU157" s="157"/>
      <c r="LV157" s="157"/>
      <c r="LW157" s="157"/>
      <c r="LX157" s="157"/>
      <c r="LY157" s="157"/>
      <c r="LZ157" s="157"/>
      <c r="MA157" s="157"/>
      <c r="MB157" s="157"/>
      <c r="MC157" s="157"/>
      <c r="MD157" s="157"/>
      <c r="ME157" s="157"/>
      <c r="MF157" s="157"/>
      <c r="MG157" s="157"/>
      <c r="MH157" s="157"/>
      <c r="MI157" s="157"/>
      <c r="MJ157" s="157"/>
      <c r="MK157" s="157"/>
      <c r="ML157" s="157"/>
      <c r="MM157" s="157"/>
      <c r="MN157" s="157"/>
      <c r="MO157" s="157"/>
      <c r="MP157" s="157"/>
      <c r="MQ157" s="157"/>
      <c r="MR157" s="157"/>
      <c r="MS157" s="157"/>
      <c r="MT157" s="157"/>
      <c r="MU157" s="157"/>
      <c r="MV157" s="157"/>
      <c r="MW157" s="157"/>
      <c r="MX157" s="157"/>
      <c r="MY157" s="157"/>
      <c r="MZ157" s="157"/>
      <c r="NA157" s="157"/>
      <c r="NB157" s="157"/>
      <c r="NC157" s="157"/>
      <c r="ND157" s="157"/>
      <c r="NE157" s="157"/>
      <c r="NF157" s="157"/>
      <c r="NG157" s="157"/>
      <c r="NH157" s="157"/>
      <c r="NI157" s="157"/>
      <c r="NJ157" s="157"/>
      <c r="NK157" s="157"/>
      <c r="NL157" s="157"/>
      <c r="NM157" s="157"/>
      <c r="NN157" s="157"/>
      <c r="NO157" s="157"/>
      <c r="NP157" s="157"/>
      <c r="NQ157" s="157"/>
      <c r="NR157" s="157"/>
      <c r="NS157" s="157"/>
      <c r="NT157" s="157"/>
      <c r="NU157" s="157"/>
      <c r="NV157" s="157"/>
      <c r="NW157" s="157"/>
      <c r="NX157" s="157"/>
      <c r="NY157" s="157"/>
      <c r="NZ157" s="157"/>
      <c r="OA157" s="157"/>
      <c r="OB157" s="157"/>
      <c r="OC157" s="157"/>
      <c r="OD157" s="157"/>
      <c r="OE157" s="157"/>
      <c r="OF157" s="157"/>
      <c r="OG157" s="157"/>
      <c r="OH157" s="157"/>
      <c r="OI157" s="157"/>
      <c r="OJ157" s="157"/>
      <c r="OK157" s="157"/>
      <c r="OL157" s="157"/>
      <c r="OM157" s="157"/>
      <c r="ON157" s="157"/>
      <c r="OO157" s="157"/>
      <c r="OP157" s="157"/>
      <c r="OQ157" s="157"/>
      <c r="OR157" s="157"/>
      <c r="OS157" s="157"/>
      <c r="OT157" s="157"/>
      <c r="OU157" s="157"/>
      <c r="OV157" s="157"/>
      <c r="OW157" s="157"/>
      <c r="OX157" s="157"/>
      <c r="OY157" s="157"/>
      <c r="OZ157" s="157"/>
      <c r="PA157" s="157"/>
      <c r="PB157" s="157"/>
      <c r="PC157" s="157"/>
      <c r="PD157" s="157"/>
      <c r="PE157" s="157"/>
      <c r="PF157" s="157"/>
      <c r="PG157" s="157"/>
      <c r="PH157" s="157"/>
      <c r="PI157" s="157"/>
      <c r="PJ157" s="157"/>
      <c r="PK157" s="157"/>
      <c r="PL157" s="157"/>
      <c r="PM157" s="157"/>
      <c r="PN157" s="157"/>
      <c r="PO157" s="157"/>
      <c r="PP157" s="157"/>
      <c r="PQ157" s="157"/>
      <c r="PR157" s="157"/>
      <c r="PS157" s="157"/>
      <c r="PT157" s="157"/>
      <c r="PU157" s="157"/>
      <c r="PV157" s="157"/>
      <c r="PW157" s="157"/>
      <c r="PX157" s="157"/>
      <c r="PY157" s="157"/>
      <c r="PZ157" s="157"/>
      <c r="QA157" s="157"/>
      <c r="QB157" s="157"/>
      <c r="QC157" s="157"/>
      <c r="QD157" s="157"/>
      <c r="QE157" s="157"/>
      <c r="QF157" s="157"/>
      <c r="QG157" s="157"/>
      <c r="QH157" s="157"/>
      <c r="QI157" s="157"/>
      <c r="QJ157" s="157"/>
      <c r="QK157" s="157"/>
      <c r="QL157" s="157"/>
      <c r="QM157" s="157"/>
      <c r="QN157" s="157"/>
      <c r="QO157" s="157"/>
      <c r="QP157" s="157"/>
      <c r="QQ157" s="157"/>
      <c r="QR157" s="157"/>
      <c r="QS157" s="157"/>
      <c r="QT157" s="157"/>
      <c r="QU157" s="157"/>
      <c r="QV157" s="157"/>
      <c r="QW157" s="157"/>
      <c r="QX157" s="157"/>
      <c r="QY157" s="157"/>
      <c r="QZ157" s="157"/>
      <c r="RA157" s="157"/>
      <c r="RB157" s="157"/>
      <c r="RC157" s="157"/>
      <c r="RD157" s="157"/>
      <c r="RE157" s="157"/>
      <c r="RF157" s="157"/>
      <c r="RG157" s="157"/>
      <c r="RH157" s="157"/>
      <c r="RI157" s="157"/>
      <c r="RJ157" s="157"/>
      <c r="RK157" s="157"/>
      <c r="RL157" s="157"/>
      <c r="RM157" s="157"/>
      <c r="RN157" s="157"/>
      <c r="RO157" s="157"/>
      <c r="RP157" s="157"/>
      <c r="RQ157" s="157"/>
      <c r="RR157" s="157"/>
      <c r="RS157" s="157"/>
      <c r="RT157" s="157"/>
      <c r="RU157" s="157"/>
      <c r="RV157" s="157"/>
      <c r="RW157" s="157"/>
      <c r="RX157" s="157"/>
      <c r="RY157" s="157"/>
      <c r="RZ157" s="157"/>
      <c r="SA157" s="157"/>
      <c r="SB157" s="157"/>
      <c r="SC157" s="157"/>
      <c r="SD157" s="157"/>
      <c r="SE157" s="157"/>
      <c r="SF157" s="157"/>
      <c r="SG157" s="157"/>
      <c r="SH157" s="157"/>
      <c r="SI157" s="157"/>
      <c r="SJ157" s="157"/>
      <c r="SK157" s="157"/>
      <c r="SL157" s="157"/>
      <c r="SM157" s="157"/>
      <c r="SN157" s="157"/>
      <c r="SO157" s="157"/>
      <c r="SP157" s="157"/>
      <c r="SQ157" s="157"/>
      <c r="SR157" s="157"/>
      <c r="SS157" s="157"/>
      <c r="ST157" s="157"/>
      <c r="SU157" s="157"/>
      <c r="SV157" s="157"/>
      <c r="SW157" s="157"/>
      <c r="SX157" s="157"/>
      <c r="SY157" s="157"/>
      <c r="SZ157" s="157"/>
      <c r="TA157" s="157"/>
      <c r="TB157" s="157"/>
    </row>
    <row r="158" spans="1:522" s="31" customFormat="1" x14ac:dyDescent="0.25">
      <c r="A158" s="157"/>
      <c r="B158" s="157"/>
      <c r="C158" s="157"/>
      <c r="D158" s="157"/>
      <c r="E158" s="157"/>
      <c r="F158" s="157"/>
      <c r="G158" s="157"/>
      <c r="H158" s="157"/>
      <c r="I158" s="157"/>
      <c r="J158" s="157"/>
      <c r="K158" s="157"/>
      <c r="L158" s="124"/>
      <c r="M158" s="157"/>
      <c r="N158" s="157"/>
      <c r="O158" s="157"/>
      <c r="P158" s="90"/>
      <c r="Q158" s="157"/>
      <c r="R158" s="223"/>
      <c r="S158" s="157"/>
      <c r="T158" s="90"/>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7"/>
      <c r="AS158" s="157"/>
      <c r="AT158" s="157"/>
      <c r="AU158" s="157"/>
      <c r="AV158" s="157"/>
      <c r="AW158" s="157"/>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c r="CG158" s="157"/>
      <c r="CH158" s="157"/>
      <c r="CI158" s="157"/>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57"/>
      <c r="DF158" s="157"/>
      <c r="DG158" s="157"/>
      <c r="DH158" s="157"/>
      <c r="DI158" s="157"/>
      <c r="DJ158" s="157"/>
      <c r="DK158" s="157"/>
      <c r="DL158" s="157"/>
      <c r="DM158" s="157"/>
      <c r="DN158" s="157"/>
      <c r="DO158" s="157"/>
      <c r="DP158" s="157"/>
      <c r="DQ158" s="157"/>
      <c r="DR158" s="157"/>
      <c r="DS158" s="157"/>
      <c r="DT158" s="157"/>
      <c r="DU158" s="157"/>
      <c r="DV158" s="157"/>
      <c r="DW158" s="157"/>
      <c r="DX158" s="157"/>
      <c r="DY158" s="157"/>
      <c r="DZ158" s="157"/>
      <c r="EA158" s="157"/>
      <c r="EB158" s="157"/>
      <c r="EC158" s="157"/>
      <c r="ED158" s="157"/>
      <c r="EE158" s="157"/>
      <c r="EF158" s="157"/>
      <c r="EG158" s="157"/>
      <c r="EH158" s="157"/>
      <c r="EI158" s="157"/>
      <c r="EJ158" s="157"/>
      <c r="EK158" s="157"/>
      <c r="EL158" s="157"/>
      <c r="EM158" s="157"/>
      <c r="EN158" s="157"/>
      <c r="EO158" s="157"/>
      <c r="EP158" s="157"/>
      <c r="EQ158" s="157"/>
      <c r="ER158" s="157"/>
      <c r="ES158" s="157"/>
      <c r="ET158" s="157"/>
      <c r="EU158" s="157"/>
      <c r="EV158" s="157"/>
      <c r="EW158" s="157"/>
      <c r="EX158" s="157"/>
      <c r="EY158" s="157"/>
      <c r="EZ158" s="157"/>
      <c r="FA158" s="157"/>
      <c r="FB158" s="157"/>
      <c r="FC158" s="157"/>
      <c r="FD158" s="157"/>
      <c r="FE158" s="157"/>
      <c r="FF158" s="157"/>
      <c r="FG158" s="157"/>
      <c r="FH158" s="157"/>
      <c r="FI158" s="157"/>
      <c r="FJ158" s="157"/>
      <c r="FK158" s="157"/>
      <c r="FL158" s="157"/>
      <c r="FM158" s="157"/>
      <c r="FN158" s="157"/>
      <c r="FO158" s="157"/>
      <c r="FP158" s="157"/>
      <c r="FQ158" s="157"/>
      <c r="FR158" s="157"/>
      <c r="FS158" s="157"/>
      <c r="FT158" s="157"/>
      <c r="FU158" s="157"/>
      <c r="FV158" s="157"/>
      <c r="FW158" s="157"/>
      <c r="FX158" s="157"/>
      <c r="FY158" s="157"/>
      <c r="FZ158" s="157"/>
      <c r="GA158" s="157"/>
      <c r="GB158" s="157"/>
      <c r="GC158" s="157"/>
      <c r="GD158" s="157"/>
      <c r="GE158" s="157"/>
      <c r="GF158" s="157"/>
      <c r="GG158" s="157"/>
      <c r="GH158" s="157"/>
      <c r="GI158" s="157"/>
      <c r="GJ158" s="157"/>
      <c r="GK158" s="157"/>
      <c r="GL158" s="157"/>
      <c r="GM158" s="157"/>
      <c r="GN158" s="157"/>
      <c r="GO158" s="157"/>
      <c r="GP158" s="157"/>
      <c r="GQ158" s="157"/>
      <c r="GR158" s="157"/>
      <c r="GS158" s="157"/>
      <c r="GT158" s="157"/>
      <c r="GU158" s="157"/>
      <c r="GV158" s="157"/>
      <c r="GW158" s="157"/>
      <c r="GX158" s="157"/>
      <c r="GY158" s="157"/>
      <c r="GZ158" s="157"/>
      <c r="HA158" s="157"/>
      <c r="HB158" s="157"/>
      <c r="HC158" s="157"/>
      <c r="HD158" s="157"/>
      <c r="HE158" s="157"/>
      <c r="HF158" s="157"/>
      <c r="HG158" s="157"/>
      <c r="HH158" s="157"/>
      <c r="HI158" s="157"/>
      <c r="HJ158" s="157"/>
      <c r="HK158" s="157"/>
      <c r="HL158" s="157"/>
      <c r="HM158" s="157"/>
      <c r="HN158" s="157"/>
      <c r="HO158" s="157"/>
      <c r="HP158" s="157"/>
      <c r="HQ158" s="157"/>
      <c r="HR158" s="157"/>
      <c r="HS158" s="157"/>
      <c r="HT158" s="157"/>
      <c r="HU158" s="157"/>
      <c r="HV158" s="157"/>
      <c r="HW158" s="157"/>
      <c r="HX158" s="157"/>
      <c r="HY158" s="157"/>
      <c r="HZ158" s="157"/>
      <c r="IA158" s="157"/>
      <c r="IB158" s="157"/>
      <c r="IC158" s="157"/>
      <c r="ID158" s="157"/>
      <c r="IE158" s="157"/>
      <c r="IF158" s="157"/>
      <c r="IG158" s="157"/>
      <c r="IH158" s="157"/>
      <c r="II158" s="157"/>
      <c r="IJ158" s="157"/>
      <c r="IK158" s="157"/>
      <c r="IL158" s="157"/>
      <c r="IM158" s="157"/>
      <c r="IN158" s="157"/>
      <c r="IO158" s="157"/>
      <c r="IP158" s="157"/>
      <c r="IQ158" s="157"/>
      <c r="IR158" s="157"/>
      <c r="IS158" s="157"/>
      <c r="IT158" s="157"/>
      <c r="IU158" s="157"/>
      <c r="IV158" s="157"/>
      <c r="IW158" s="157"/>
      <c r="IX158" s="157"/>
      <c r="IY158" s="157"/>
      <c r="IZ158" s="157"/>
      <c r="JA158" s="157"/>
      <c r="JB158" s="157"/>
      <c r="JC158" s="157"/>
      <c r="JD158" s="157"/>
      <c r="JE158" s="157"/>
      <c r="JF158" s="157"/>
      <c r="JG158" s="157"/>
      <c r="JH158" s="157"/>
      <c r="JI158" s="157"/>
      <c r="JJ158" s="157"/>
      <c r="JK158" s="157"/>
      <c r="JL158" s="157"/>
      <c r="JM158" s="157"/>
      <c r="JN158" s="157"/>
      <c r="JO158" s="157"/>
      <c r="JP158" s="157"/>
      <c r="JQ158" s="157"/>
      <c r="JR158" s="157"/>
      <c r="JS158" s="157"/>
      <c r="JT158" s="157"/>
      <c r="JU158" s="157"/>
      <c r="JV158" s="157"/>
      <c r="JW158" s="157"/>
      <c r="JX158" s="157"/>
      <c r="JY158" s="157"/>
      <c r="JZ158" s="157"/>
      <c r="KA158" s="157"/>
      <c r="KB158" s="157"/>
      <c r="KC158" s="157"/>
      <c r="KD158" s="157"/>
      <c r="KE158" s="157"/>
      <c r="KF158" s="157"/>
      <c r="KG158" s="157"/>
      <c r="KH158" s="157"/>
      <c r="KI158" s="157"/>
      <c r="KJ158" s="157"/>
      <c r="KK158" s="157"/>
      <c r="KL158" s="157"/>
      <c r="KM158" s="157"/>
      <c r="KN158" s="157"/>
      <c r="KO158" s="157"/>
      <c r="KP158" s="157"/>
      <c r="KQ158" s="157"/>
      <c r="KR158" s="157"/>
      <c r="KS158" s="157"/>
      <c r="KT158" s="157"/>
      <c r="KU158" s="157"/>
      <c r="KV158" s="157"/>
      <c r="KW158" s="157"/>
      <c r="KX158" s="157"/>
      <c r="KY158" s="157"/>
      <c r="KZ158" s="157"/>
      <c r="LA158" s="157"/>
      <c r="LB158" s="157"/>
      <c r="LC158" s="157"/>
      <c r="LD158" s="157"/>
      <c r="LE158" s="157"/>
      <c r="LF158" s="157"/>
      <c r="LG158" s="157"/>
      <c r="LH158" s="157"/>
      <c r="LI158" s="157"/>
      <c r="LJ158" s="157"/>
      <c r="LK158" s="157"/>
      <c r="LL158" s="157"/>
      <c r="LM158" s="157"/>
      <c r="LN158" s="157"/>
      <c r="LO158" s="157"/>
      <c r="LP158" s="157"/>
      <c r="LQ158" s="157"/>
      <c r="LR158" s="157"/>
      <c r="LS158" s="157"/>
      <c r="LT158" s="157"/>
      <c r="LU158" s="157"/>
      <c r="LV158" s="157"/>
      <c r="LW158" s="157"/>
      <c r="LX158" s="157"/>
      <c r="LY158" s="157"/>
      <c r="LZ158" s="157"/>
      <c r="MA158" s="157"/>
      <c r="MB158" s="157"/>
      <c r="MC158" s="157"/>
      <c r="MD158" s="157"/>
      <c r="ME158" s="157"/>
      <c r="MF158" s="157"/>
      <c r="MG158" s="157"/>
      <c r="MH158" s="157"/>
      <c r="MI158" s="157"/>
      <c r="MJ158" s="157"/>
      <c r="MK158" s="157"/>
      <c r="ML158" s="157"/>
      <c r="MM158" s="157"/>
      <c r="MN158" s="157"/>
      <c r="MO158" s="157"/>
      <c r="MP158" s="157"/>
      <c r="MQ158" s="157"/>
      <c r="MR158" s="157"/>
      <c r="MS158" s="157"/>
      <c r="MT158" s="157"/>
      <c r="MU158" s="157"/>
      <c r="MV158" s="157"/>
      <c r="MW158" s="157"/>
      <c r="MX158" s="157"/>
      <c r="MY158" s="157"/>
      <c r="MZ158" s="157"/>
      <c r="NA158" s="157"/>
      <c r="NB158" s="157"/>
      <c r="NC158" s="157"/>
      <c r="ND158" s="157"/>
      <c r="NE158" s="157"/>
      <c r="NF158" s="157"/>
      <c r="NG158" s="157"/>
      <c r="NH158" s="157"/>
      <c r="NI158" s="157"/>
      <c r="NJ158" s="157"/>
      <c r="NK158" s="157"/>
      <c r="NL158" s="157"/>
      <c r="NM158" s="157"/>
      <c r="NN158" s="157"/>
      <c r="NO158" s="157"/>
      <c r="NP158" s="157"/>
      <c r="NQ158" s="157"/>
      <c r="NR158" s="157"/>
      <c r="NS158" s="157"/>
      <c r="NT158" s="157"/>
      <c r="NU158" s="157"/>
      <c r="NV158" s="157"/>
      <c r="NW158" s="157"/>
      <c r="NX158" s="157"/>
      <c r="NY158" s="157"/>
      <c r="NZ158" s="157"/>
      <c r="OA158" s="157"/>
      <c r="OB158" s="157"/>
      <c r="OC158" s="157"/>
      <c r="OD158" s="157"/>
      <c r="OE158" s="157"/>
      <c r="OF158" s="157"/>
      <c r="OG158" s="157"/>
      <c r="OH158" s="157"/>
      <c r="OI158" s="157"/>
      <c r="OJ158" s="157"/>
      <c r="OK158" s="157"/>
      <c r="OL158" s="157"/>
      <c r="OM158" s="157"/>
      <c r="ON158" s="157"/>
      <c r="OO158" s="157"/>
      <c r="OP158" s="157"/>
      <c r="OQ158" s="157"/>
      <c r="OR158" s="157"/>
      <c r="OS158" s="157"/>
      <c r="OT158" s="157"/>
      <c r="OU158" s="157"/>
      <c r="OV158" s="157"/>
      <c r="OW158" s="157"/>
      <c r="OX158" s="157"/>
      <c r="OY158" s="157"/>
      <c r="OZ158" s="157"/>
      <c r="PA158" s="157"/>
      <c r="PB158" s="157"/>
      <c r="PC158" s="157"/>
      <c r="PD158" s="157"/>
      <c r="PE158" s="157"/>
      <c r="PF158" s="157"/>
      <c r="PG158" s="157"/>
      <c r="PH158" s="157"/>
      <c r="PI158" s="157"/>
      <c r="PJ158" s="157"/>
      <c r="PK158" s="157"/>
      <c r="PL158" s="157"/>
      <c r="PM158" s="157"/>
      <c r="PN158" s="157"/>
      <c r="PO158" s="157"/>
      <c r="PP158" s="157"/>
      <c r="PQ158" s="157"/>
      <c r="PR158" s="157"/>
      <c r="PS158" s="157"/>
      <c r="PT158" s="157"/>
      <c r="PU158" s="157"/>
      <c r="PV158" s="157"/>
      <c r="PW158" s="157"/>
      <c r="PX158" s="157"/>
      <c r="PY158" s="157"/>
      <c r="PZ158" s="157"/>
      <c r="QA158" s="157"/>
      <c r="QB158" s="157"/>
      <c r="QC158" s="157"/>
      <c r="QD158" s="157"/>
      <c r="QE158" s="157"/>
      <c r="QF158" s="157"/>
      <c r="QG158" s="157"/>
      <c r="QH158" s="157"/>
      <c r="QI158" s="157"/>
      <c r="QJ158" s="157"/>
      <c r="QK158" s="157"/>
      <c r="QL158" s="157"/>
      <c r="QM158" s="157"/>
      <c r="QN158" s="157"/>
      <c r="QO158" s="157"/>
      <c r="QP158" s="157"/>
      <c r="QQ158" s="157"/>
      <c r="QR158" s="157"/>
      <c r="QS158" s="157"/>
      <c r="QT158" s="157"/>
      <c r="QU158" s="157"/>
      <c r="QV158" s="157"/>
      <c r="QW158" s="157"/>
      <c r="QX158" s="157"/>
      <c r="QY158" s="157"/>
      <c r="QZ158" s="157"/>
      <c r="RA158" s="157"/>
      <c r="RB158" s="157"/>
      <c r="RC158" s="157"/>
      <c r="RD158" s="157"/>
      <c r="RE158" s="157"/>
      <c r="RF158" s="157"/>
      <c r="RG158" s="157"/>
      <c r="RH158" s="157"/>
      <c r="RI158" s="157"/>
      <c r="RJ158" s="157"/>
      <c r="RK158" s="157"/>
      <c r="RL158" s="157"/>
      <c r="RM158" s="157"/>
      <c r="RN158" s="157"/>
      <c r="RO158" s="157"/>
      <c r="RP158" s="157"/>
      <c r="RQ158" s="157"/>
      <c r="RR158" s="157"/>
      <c r="RS158" s="157"/>
      <c r="RT158" s="157"/>
      <c r="RU158" s="157"/>
      <c r="RV158" s="157"/>
      <c r="RW158" s="157"/>
      <c r="RX158" s="157"/>
      <c r="RY158" s="157"/>
      <c r="RZ158" s="157"/>
      <c r="SA158" s="157"/>
      <c r="SB158" s="157"/>
      <c r="SC158" s="157"/>
      <c r="SD158" s="157"/>
      <c r="SE158" s="157"/>
      <c r="SF158" s="157"/>
      <c r="SG158" s="157"/>
      <c r="SH158" s="157"/>
      <c r="SI158" s="157"/>
      <c r="SJ158" s="157"/>
      <c r="SK158" s="157"/>
      <c r="SL158" s="157"/>
      <c r="SM158" s="157"/>
      <c r="SN158" s="157"/>
      <c r="SO158" s="157"/>
      <c r="SP158" s="157"/>
      <c r="SQ158" s="157"/>
      <c r="SR158" s="157"/>
      <c r="SS158" s="157"/>
      <c r="ST158" s="157"/>
      <c r="SU158" s="157"/>
      <c r="SV158" s="157"/>
      <c r="SW158" s="157"/>
      <c r="SX158" s="157"/>
      <c r="SY158" s="157"/>
      <c r="SZ158" s="157"/>
      <c r="TA158" s="157"/>
      <c r="TB158" s="157"/>
    </row>
    <row r="159" spans="1:522" s="31" customFormat="1" x14ac:dyDescent="0.25">
      <c r="A159" s="157"/>
      <c r="B159" s="157"/>
      <c r="C159" s="157"/>
      <c r="D159" s="157"/>
      <c r="E159" s="157"/>
      <c r="F159" s="157"/>
      <c r="G159" s="157"/>
      <c r="H159" s="157"/>
      <c r="I159" s="157"/>
      <c r="J159" s="157"/>
      <c r="K159" s="157"/>
      <c r="L159" s="124"/>
      <c r="M159" s="157"/>
      <c r="N159" s="157"/>
      <c r="O159" s="157"/>
      <c r="P159" s="90"/>
      <c r="Q159" s="157"/>
      <c r="R159" s="223"/>
      <c r="S159" s="157"/>
      <c r="T159" s="90"/>
      <c r="U159" s="157"/>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7"/>
      <c r="AS159" s="157"/>
      <c r="AT159" s="157"/>
      <c r="AU159" s="157"/>
      <c r="AV159" s="157"/>
      <c r="AW159" s="157"/>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c r="CG159" s="157"/>
      <c r="CH159" s="157"/>
      <c r="CI159" s="157"/>
      <c r="CJ159" s="157"/>
      <c r="CK159" s="157"/>
      <c r="CL159" s="157"/>
      <c r="CM159" s="157"/>
      <c r="CN159" s="157"/>
      <c r="CO159" s="157"/>
      <c r="CP159" s="157"/>
      <c r="CQ159" s="157"/>
      <c r="CR159" s="157"/>
      <c r="CS159" s="157"/>
      <c r="CT159" s="157"/>
      <c r="CU159" s="157"/>
      <c r="CV159" s="157"/>
      <c r="CW159" s="157"/>
      <c r="CX159" s="157"/>
      <c r="CY159" s="157"/>
      <c r="CZ159" s="157"/>
      <c r="DA159" s="157"/>
      <c r="DB159" s="157"/>
      <c r="DC159" s="157"/>
      <c r="DD159" s="157"/>
      <c r="DE159" s="157"/>
      <c r="DF159" s="157"/>
      <c r="DG159" s="157"/>
      <c r="DH159" s="157"/>
      <c r="DI159" s="157"/>
      <c r="DJ159" s="157"/>
      <c r="DK159" s="157"/>
      <c r="DL159" s="157"/>
      <c r="DM159" s="157"/>
      <c r="DN159" s="157"/>
      <c r="DO159" s="157"/>
      <c r="DP159" s="157"/>
      <c r="DQ159" s="157"/>
      <c r="DR159" s="157"/>
      <c r="DS159" s="157"/>
      <c r="DT159" s="157"/>
      <c r="DU159" s="157"/>
      <c r="DV159" s="157"/>
      <c r="DW159" s="157"/>
      <c r="DX159" s="157"/>
      <c r="DY159" s="157"/>
      <c r="DZ159" s="157"/>
      <c r="EA159" s="157"/>
      <c r="EB159" s="157"/>
      <c r="EC159" s="157"/>
      <c r="ED159" s="157"/>
      <c r="EE159" s="157"/>
      <c r="EF159" s="157"/>
      <c r="EG159" s="157"/>
      <c r="EH159" s="157"/>
      <c r="EI159" s="157"/>
      <c r="EJ159" s="157"/>
      <c r="EK159" s="157"/>
      <c r="EL159" s="157"/>
      <c r="EM159" s="157"/>
      <c r="EN159" s="157"/>
      <c r="EO159" s="157"/>
      <c r="EP159" s="157"/>
      <c r="EQ159" s="157"/>
      <c r="ER159" s="157"/>
      <c r="ES159" s="157"/>
      <c r="ET159" s="157"/>
      <c r="EU159" s="157"/>
      <c r="EV159" s="157"/>
      <c r="EW159" s="157"/>
      <c r="EX159" s="157"/>
      <c r="EY159" s="157"/>
      <c r="EZ159" s="157"/>
      <c r="FA159" s="157"/>
      <c r="FB159" s="157"/>
      <c r="FC159" s="157"/>
      <c r="FD159" s="157"/>
      <c r="FE159" s="157"/>
      <c r="FF159" s="157"/>
      <c r="FG159" s="157"/>
      <c r="FH159" s="157"/>
      <c r="FI159" s="157"/>
      <c r="FJ159" s="157"/>
      <c r="FK159" s="157"/>
      <c r="FL159" s="157"/>
      <c r="FM159" s="157"/>
      <c r="FN159" s="157"/>
      <c r="FO159" s="157"/>
      <c r="FP159" s="157"/>
      <c r="FQ159" s="157"/>
      <c r="FR159" s="157"/>
      <c r="FS159" s="157"/>
      <c r="FT159" s="157"/>
      <c r="FU159" s="157"/>
      <c r="FV159" s="157"/>
      <c r="FW159" s="157"/>
      <c r="FX159" s="157"/>
      <c r="FY159" s="157"/>
      <c r="FZ159" s="157"/>
      <c r="GA159" s="157"/>
      <c r="GB159" s="157"/>
      <c r="GC159" s="157"/>
      <c r="GD159" s="157"/>
      <c r="GE159" s="157"/>
      <c r="GF159" s="157"/>
      <c r="GG159" s="157"/>
      <c r="GH159" s="157"/>
      <c r="GI159" s="157"/>
      <c r="GJ159" s="157"/>
      <c r="GK159" s="157"/>
      <c r="GL159" s="157"/>
      <c r="GM159" s="157"/>
      <c r="GN159" s="157"/>
      <c r="GO159" s="157"/>
      <c r="GP159" s="157"/>
      <c r="GQ159" s="157"/>
      <c r="GR159" s="157"/>
      <c r="GS159" s="157"/>
      <c r="GT159" s="157"/>
      <c r="GU159" s="157"/>
      <c r="GV159" s="157"/>
      <c r="GW159" s="157"/>
      <c r="GX159" s="157"/>
      <c r="GY159" s="157"/>
      <c r="GZ159" s="157"/>
      <c r="HA159" s="157"/>
      <c r="HB159" s="157"/>
      <c r="HC159" s="157"/>
      <c r="HD159" s="157"/>
      <c r="HE159" s="157"/>
      <c r="HF159" s="157"/>
      <c r="HG159" s="157"/>
      <c r="HH159" s="157"/>
      <c r="HI159" s="157"/>
      <c r="HJ159" s="157"/>
      <c r="HK159" s="157"/>
      <c r="HL159" s="157"/>
      <c r="HM159" s="157"/>
      <c r="HN159" s="157"/>
      <c r="HO159" s="157"/>
      <c r="HP159" s="157"/>
      <c r="HQ159" s="157"/>
      <c r="HR159" s="157"/>
      <c r="HS159" s="157"/>
      <c r="HT159" s="157"/>
      <c r="HU159" s="157"/>
      <c r="HV159" s="157"/>
      <c r="HW159" s="157"/>
      <c r="HX159" s="157"/>
      <c r="HY159" s="157"/>
      <c r="HZ159" s="157"/>
      <c r="IA159" s="157"/>
      <c r="IB159" s="157"/>
      <c r="IC159" s="157"/>
      <c r="ID159" s="157"/>
      <c r="IE159" s="157"/>
      <c r="IF159" s="157"/>
      <c r="IG159" s="157"/>
      <c r="IH159" s="157"/>
      <c r="II159" s="157"/>
      <c r="IJ159" s="157"/>
      <c r="IK159" s="157"/>
      <c r="IL159" s="157"/>
      <c r="IM159" s="157"/>
      <c r="IN159" s="157"/>
      <c r="IO159" s="157"/>
      <c r="IP159" s="157"/>
      <c r="IQ159" s="157"/>
      <c r="IR159" s="157"/>
      <c r="IS159" s="157"/>
      <c r="IT159" s="157"/>
      <c r="IU159" s="157"/>
      <c r="IV159" s="157"/>
      <c r="IW159" s="157"/>
      <c r="IX159" s="157"/>
      <c r="IY159" s="157"/>
      <c r="IZ159" s="157"/>
      <c r="JA159" s="157"/>
      <c r="JB159" s="157"/>
      <c r="JC159" s="157"/>
      <c r="JD159" s="157"/>
      <c r="JE159" s="157"/>
      <c r="JF159" s="157"/>
      <c r="JG159" s="157"/>
      <c r="JH159" s="157"/>
      <c r="JI159" s="157"/>
      <c r="JJ159" s="157"/>
      <c r="JK159" s="157"/>
      <c r="JL159" s="157"/>
      <c r="JM159" s="157"/>
      <c r="JN159" s="157"/>
      <c r="JO159" s="157"/>
      <c r="JP159" s="157"/>
      <c r="JQ159" s="157"/>
      <c r="JR159" s="157"/>
      <c r="JS159" s="157"/>
      <c r="JT159" s="157"/>
      <c r="JU159" s="157"/>
      <c r="JV159" s="157"/>
      <c r="JW159" s="157"/>
      <c r="JX159" s="157"/>
      <c r="JY159" s="157"/>
      <c r="JZ159" s="157"/>
      <c r="KA159" s="157"/>
      <c r="KB159" s="157"/>
      <c r="KC159" s="157"/>
      <c r="KD159" s="157"/>
      <c r="KE159" s="157"/>
      <c r="KF159" s="157"/>
      <c r="KG159" s="157"/>
      <c r="KH159" s="157"/>
      <c r="KI159" s="157"/>
      <c r="KJ159" s="157"/>
      <c r="KK159" s="157"/>
      <c r="KL159" s="157"/>
      <c r="KM159" s="157"/>
      <c r="KN159" s="157"/>
      <c r="KO159" s="157"/>
      <c r="KP159" s="157"/>
      <c r="KQ159" s="157"/>
      <c r="KR159" s="157"/>
      <c r="KS159" s="157"/>
      <c r="KT159" s="157"/>
      <c r="KU159" s="157"/>
      <c r="KV159" s="157"/>
      <c r="KW159" s="157"/>
      <c r="KX159" s="157"/>
      <c r="KY159" s="157"/>
      <c r="KZ159" s="157"/>
      <c r="LA159" s="157"/>
      <c r="LB159" s="157"/>
      <c r="LC159" s="157"/>
      <c r="LD159" s="157"/>
      <c r="LE159" s="157"/>
      <c r="LF159" s="157"/>
      <c r="LG159" s="157"/>
      <c r="LH159" s="157"/>
      <c r="LI159" s="157"/>
      <c r="LJ159" s="157"/>
      <c r="LK159" s="157"/>
      <c r="LL159" s="157"/>
      <c r="LM159" s="157"/>
      <c r="LN159" s="157"/>
      <c r="LO159" s="157"/>
      <c r="LP159" s="157"/>
      <c r="LQ159" s="157"/>
      <c r="LR159" s="157"/>
      <c r="LS159" s="157"/>
      <c r="LT159" s="157"/>
      <c r="LU159" s="157"/>
      <c r="LV159" s="157"/>
      <c r="LW159" s="157"/>
      <c r="LX159" s="157"/>
      <c r="LY159" s="157"/>
      <c r="LZ159" s="157"/>
      <c r="MA159" s="157"/>
      <c r="MB159" s="157"/>
      <c r="MC159" s="157"/>
      <c r="MD159" s="157"/>
      <c r="ME159" s="157"/>
      <c r="MF159" s="157"/>
      <c r="MG159" s="157"/>
      <c r="MH159" s="157"/>
      <c r="MI159" s="157"/>
      <c r="MJ159" s="157"/>
      <c r="MK159" s="157"/>
      <c r="ML159" s="157"/>
      <c r="MM159" s="157"/>
      <c r="MN159" s="157"/>
      <c r="MO159" s="157"/>
      <c r="MP159" s="157"/>
      <c r="MQ159" s="157"/>
      <c r="MR159" s="157"/>
      <c r="MS159" s="157"/>
      <c r="MT159" s="157"/>
      <c r="MU159" s="157"/>
      <c r="MV159" s="157"/>
      <c r="MW159" s="157"/>
      <c r="MX159" s="157"/>
      <c r="MY159" s="157"/>
      <c r="MZ159" s="157"/>
      <c r="NA159" s="157"/>
      <c r="NB159" s="157"/>
      <c r="NC159" s="157"/>
      <c r="ND159" s="157"/>
      <c r="NE159" s="157"/>
      <c r="NF159" s="157"/>
      <c r="NG159" s="157"/>
      <c r="NH159" s="157"/>
      <c r="NI159" s="157"/>
      <c r="NJ159" s="157"/>
      <c r="NK159" s="157"/>
      <c r="NL159" s="157"/>
      <c r="NM159" s="157"/>
      <c r="NN159" s="157"/>
      <c r="NO159" s="157"/>
      <c r="NP159" s="157"/>
      <c r="NQ159" s="157"/>
      <c r="NR159" s="157"/>
      <c r="NS159" s="157"/>
      <c r="NT159" s="157"/>
      <c r="NU159" s="157"/>
      <c r="NV159" s="157"/>
      <c r="NW159" s="157"/>
      <c r="NX159" s="157"/>
      <c r="NY159" s="157"/>
      <c r="NZ159" s="157"/>
      <c r="OA159" s="157"/>
      <c r="OB159" s="157"/>
      <c r="OC159" s="157"/>
      <c r="OD159" s="157"/>
      <c r="OE159" s="157"/>
      <c r="OF159" s="157"/>
      <c r="OG159" s="157"/>
      <c r="OH159" s="157"/>
      <c r="OI159" s="157"/>
      <c r="OJ159" s="157"/>
      <c r="OK159" s="157"/>
      <c r="OL159" s="157"/>
      <c r="OM159" s="157"/>
      <c r="ON159" s="157"/>
      <c r="OO159" s="157"/>
      <c r="OP159" s="157"/>
      <c r="OQ159" s="157"/>
      <c r="OR159" s="157"/>
      <c r="OS159" s="157"/>
      <c r="OT159" s="157"/>
      <c r="OU159" s="157"/>
      <c r="OV159" s="157"/>
      <c r="OW159" s="157"/>
      <c r="OX159" s="157"/>
      <c r="OY159" s="157"/>
      <c r="OZ159" s="157"/>
      <c r="PA159" s="157"/>
      <c r="PB159" s="157"/>
      <c r="PC159" s="157"/>
      <c r="PD159" s="157"/>
      <c r="PE159" s="157"/>
      <c r="PF159" s="157"/>
      <c r="PG159" s="157"/>
      <c r="PH159" s="157"/>
      <c r="PI159" s="157"/>
      <c r="PJ159" s="157"/>
      <c r="PK159" s="157"/>
      <c r="PL159" s="157"/>
      <c r="PM159" s="157"/>
      <c r="PN159" s="157"/>
      <c r="PO159" s="157"/>
      <c r="PP159" s="157"/>
      <c r="PQ159" s="157"/>
      <c r="PR159" s="157"/>
      <c r="PS159" s="157"/>
      <c r="PT159" s="157"/>
      <c r="PU159" s="157"/>
      <c r="PV159" s="157"/>
      <c r="PW159" s="157"/>
      <c r="PX159" s="157"/>
      <c r="PY159" s="157"/>
      <c r="PZ159" s="157"/>
      <c r="QA159" s="157"/>
      <c r="QB159" s="157"/>
      <c r="QC159" s="157"/>
      <c r="QD159" s="157"/>
      <c r="QE159" s="157"/>
      <c r="QF159" s="157"/>
      <c r="QG159" s="157"/>
      <c r="QH159" s="157"/>
      <c r="QI159" s="157"/>
      <c r="QJ159" s="157"/>
      <c r="QK159" s="157"/>
      <c r="QL159" s="157"/>
      <c r="QM159" s="157"/>
      <c r="QN159" s="157"/>
      <c r="QO159" s="157"/>
      <c r="QP159" s="157"/>
      <c r="QQ159" s="157"/>
      <c r="QR159" s="157"/>
      <c r="QS159" s="157"/>
      <c r="QT159" s="157"/>
      <c r="QU159" s="157"/>
      <c r="QV159" s="157"/>
      <c r="QW159" s="157"/>
      <c r="QX159" s="157"/>
      <c r="QY159" s="157"/>
      <c r="QZ159" s="157"/>
      <c r="RA159" s="157"/>
      <c r="RB159" s="157"/>
      <c r="RC159" s="157"/>
      <c r="RD159" s="157"/>
      <c r="RE159" s="157"/>
      <c r="RF159" s="157"/>
      <c r="RG159" s="157"/>
      <c r="RH159" s="157"/>
      <c r="RI159" s="157"/>
      <c r="RJ159" s="157"/>
      <c r="RK159" s="157"/>
      <c r="RL159" s="157"/>
      <c r="RM159" s="157"/>
      <c r="RN159" s="157"/>
      <c r="RO159" s="157"/>
      <c r="RP159" s="157"/>
      <c r="RQ159" s="157"/>
      <c r="RR159" s="157"/>
      <c r="RS159" s="157"/>
      <c r="RT159" s="157"/>
      <c r="RU159" s="157"/>
      <c r="RV159" s="157"/>
      <c r="RW159" s="157"/>
      <c r="RX159" s="157"/>
      <c r="RY159" s="157"/>
      <c r="RZ159" s="157"/>
      <c r="SA159" s="157"/>
      <c r="SB159" s="157"/>
      <c r="SC159" s="157"/>
      <c r="SD159" s="157"/>
      <c r="SE159" s="157"/>
      <c r="SF159" s="157"/>
      <c r="SG159" s="157"/>
      <c r="SH159" s="157"/>
      <c r="SI159" s="157"/>
      <c r="SJ159" s="157"/>
      <c r="SK159" s="157"/>
      <c r="SL159" s="157"/>
      <c r="SM159" s="157"/>
      <c r="SN159" s="157"/>
      <c r="SO159" s="157"/>
      <c r="SP159" s="157"/>
      <c r="SQ159" s="157"/>
      <c r="SR159" s="157"/>
      <c r="SS159" s="157"/>
      <c r="ST159" s="157"/>
      <c r="SU159" s="157"/>
      <c r="SV159" s="157"/>
      <c r="SW159" s="157"/>
      <c r="SX159" s="157"/>
      <c r="SY159" s="157"/>
      <c r="SZ159" s="157"/>
      <c r="TA159" s="157"/>
      <c r="TB159" s="157"/>
    </row>
    <row r="160" spans="1:522" s="31" customFormat="1" x14ac:dyDescent="0.25">
      <c r="A160" s="157"/>
      <c r="B160" s="157"/>
      <c r="C160" s="157"/>
      <c r="D160" s="157"/>
      <c r="E160" s="157"/>
      <c r="F160" s="157"/>
      <c r="G160" s="157"/>
      <c r="H160" s="157"/>
      <c r="I160" s="157"/>
      <c r="J160" s="157"/>
      <c r="K160" s="157"/>
      <c r="L160" s="124"/>
      <c r="M160" s="157"/>
      <c r="N160" s="157"/>
      <c r="O160" s="157"/>
      <c r="P160" s="90"/>
      <c r="Q160" s="157"/>
      <c r="R160" s="223"/>
      <c r="S160" s="157"/>
      <c r="T160" s="90"/>
      <c r="U160" s="157"/>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7"/>
      <c r="AS160" s="157"/>
      <c r="AT160" s="157"/>
      <c r="AU160" s="157"/>
      <c r="AV160" s="157"/>
      <c r="AW160" s="157"/>
      <c r="AX160" s="157"/>
      <c r="AY160" s="157"/>
      <c r="AZ160" s="157"/>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c r="CE160" s="157"/>
      <c r="CF160" s="157"/>
      <c r="CG160" s="157"/>
      <c r="CH160" s="157"/>
      <c r="CI160" s="157"/>
      <c r="CJ160" s="157"/>
      <c r="CK160" s="157"/>
      <c r="CL160" s="157"/>
      <c r="CM160" s="157"/>
      <c r="CN160" s="157"/>
      <c r="CO160" s="157"/>
      <c r="CP160" s="157"/>
      <c r="CQ160" s="157"/>
      <c r="CR160" s="157"/>
      <c r="CS160" s="157"/>
      <c r="CT160" s="157"/>
      <c r="CU160" s="157"/>
      <c r="CV160" s="157"/>
      <c r="CW160" s="157"/>
      <c r="CX160" s="157"/>
      <c r="CY160" s="157"/>
      <c r="CZ160" s="157"/>
      <c r="DA160" s="157"/>
      <c r="DB160" s="157"/>
      <c r="DC160" s="157"/>
      <c r="DD160" s="157"/>
      <c r="DE160" s="157"/>
      <c r="DF160" s="157"/>
      <c r="DG160" s="157"/>
      <c r="DH160" s="157"/>
      <c r="DI160" s="157"/>
      <c r="DJ160" s="157"/>
      <c r="DK160" s="157"/>
      <c r="DL160" s="157"/>
      <c r="DM160" s="157"/>
      <c r="DN160" s="157"/>
      <c r="DO160" s="157"/>
      <c r="DP160" s="157"/>
      <c r="DQ160" s="157"/>
      <c r="DR160" s="157"/>
      <c r="DS160" s="157"/>
      <c r="DT160" s="157"/>
      <c r="DU160" s="157"/>
      <c r="DV160" s="157"/>
      <c r="DW160" s="157"/>
      <c r="DX160" s="157"/>
      <c r="DY160" s="157"/>
      <c r="DZ160" s="157"/>
      <c r="EA160" s="157"/>
      <c r="EB160" s="157"/>
      <c r="EC160" s="157"/>
      <c r="ED160" s="157"/>
      <c r="EE160" s="157"/>
      <c r="EF160" s="157"/>
      <c r="EG160" s="157"/>
      <c r="EH160" s="157"/>
      <c r="EI160" s="157"/>
      <c r="EJ160" s="157"/>
      <c r="EK160" s="157"/>
      <c r="EL160" s="157"/>
      <c r="EM160" s="157"/>
      <c r="EN160" s="157"/>
      <c r="EO160" s="157"/>
      <c r="EP160" s="157"/>
      <c r="EQ160" s="157"/>
      <c r="ER160" s="157"/>
      <c r="ES160" s="157"/>
      <c r="ET160" s="157"/>
      <c r="EU160" s="157"/>
      <c r="EV160" s="157"/>
      <c r="EW160" s="157"/>
      <c r="EX160" s="157"/>
      <c r="EY160" s="157"/>
      <c r="EZ160" s="157"/>
      <c r="FA160" s="157"/>
      <c r="FB160" s="157"/>
      <c r="FC160" s="157"/>
      <c r="FD160" s="157"/>
      <c r="FE160" s="157"/>
      <c r="FF160" s="157"/>
      <c r="FG160" s="157"/>
      <c r="FH160" s="157"/>
      <c r="FI160" s="157"/>
      <c r="FJ160" s="157"/>
      <c r="FK160" s="157"/>
      <c r="FL160" s="157"/>
      <c r="FM160" s="157"/>
      <c r="FN160" s="157"/>
      <c r="FO160" s="157"/>
      <c r="FP160" s="157"/>
      <c r="FQ160" s="157"/>
      <c r="FR160" s="157"/>
      <c r="FS160" s="157"/>
      <c r="FT160" s="157"/>
      <c r="FU160" s="157"/>
      <c r="FV160" s="157"/>
      <c r="FW160" s="157"/>
      <c r="FX160" s="157"/>
      <c r="FY160" s="157"/>
      <c r="FZ160" s="157"/>
      <c r="GA160" s="157"/>
      <c r="GB160" s="157"/>
      <c r="GC160" s="157"/>
      <c r="GD160" s="157"/>
      <c r="GE160" s="157"/>
      <c r="GF160" s="157"/>
      <c r="GG160" s="157"/>
      <c r="GH160" s="157"/>
      <c r="GI160" s="157"/>
      <c r="GJ160" s="157"/>
      <c r="GK160" s="157"/>
      <c r="GL160" s="157"/>
      <c r="GM160" s="157"/>
      <c r="GN160" s="157"/>
      <c r="GO160" s="157"/>
      <c r="GP160" s="157"/>
      <c r="GQ160" s="157"/>
      <c r="GR160" s="157"/>
      <c r="GS160" s="157"/>
      <c r="GT160" s="157"/>
      <c r="GU160" s="157"/>
      <c r="GV160" s="157"/>
      <c r="GW160" s="157"/>
      <c r="GX160" s="157"/>
      <c r="GY160" s="157"/>
      <c r="GZ160" s="157"/>
      <c r="HA160" s="157"/>
      <c r="HB160" s="157"/>
      <c r="HC160" s="157"/>
      <c r="HD160" s="157"/>
      <c r="HE160" s="157"/>
      <c r="HF160" s="157"/>
      <c r="HG160" s="157"/>
      <c r="HH160" s="157"/>
      <c r="HI160" s="157"/>
      <c r="HJ160" s="157"/>
      <c r="HK160" s="157"/>
      <c r="HL160" s="157"/>
      <c r="HM160" s="157"/>
      <c r="HN160" s="157"/>
      <c r="HO160" s="157"/>
      <c r="HP160" s="157"/>
      <c r="HQ160" s="157"/>
      <c r="HR160" s="157"/>
      <c r="HS160" s="157"/>
      <c r="HT160" s="157"/>
      <c r="HU160" s="157"/>
      <c r="HV160" s="157"/>
      <c r="HW160" s="157"/>
      <c r="HX160" s="157"/>
      <c r="HY160" s="157"/>
      <c r="HZ160" s="157"/>
      <c r="IA160" s="157"/>
      <c r="IB160" s="157"/>
      <c r="IC160" s="157"/>
      <c r="ID160" s="157"/>
      <c r="IE160" s="157"/>
      <c r="IF160" s="157"/>
      <c r="IG160" s="157"/>
      <c r="IH160" s="157"/>
      <c r="II160" s="157"/>
      <c r="IJ160" s="157"/>
      <c r="IK160" s="157"/>
      <c r="IL160" s="157"/>
      <c r="IM160" s="157"/>
      <c r="IN160" s="157"/>
      <c r="IO160" s="157"/>
      <c r="IP160" s="157"/>
      <c r="IQ160" s="157"/>
      <c r="IR160" s="157"/>
      <c r="IS160" s="157"/>
      <c r="IT160" s="157"/>
      <c r="IU160" s="157"/>
      <c r="IV160" s="157"/>
      <c r="IW160" s="157"/>
      <c r="IX160" s="157"/>
      <c r="IY160" s="157"/>
      <c r="IZ160" s="157"/>
      <c r="JA160" s="157"/>
      <c r="JB160" s="157"/>
      <c r="JC160" s="157"/>
      <c r="JD160" s="157"/>
      <c r="JE160" s="157"/>
      <c r="JF160" s="157"/>
      <c r="JG160" s="157"/>
      <c r="JH160" s="157"/>
      <c r="JI160" s="157"/>
      <c r="JJ160" s="157"/>
      <c r="JK160" s="157"/>
      <c r="JL160" s="157"/>
      <c r="JM160" s="157"/>
      <c r="JN160" s="157"/>
      <c r="JO160" s="157"/>
      <c r="JP160" s="157"/>
      <c r="JQ160" s="157"/>
      <c r="JR160" s="157"/>
      <c r="JS160" s="157"/>
      <c r="JT160" s="157"/>
      <c r="JU160" s="157"/>
      <c r="JV160" s="157"/>
      <c r="JW160" s="157"/>
      <c r="JX160" s="157"/>
      <c r="JY160" s="157"/>
      <c r="JZ160" s="157"/>
      <c r="KA160" s="157"/>
      <c r="KB160" s="157"/>
      <c r="KC160" s="157"/>
      <c r="KD160" s="157"/>
      <c r="KE160" s="157"/>
      <c r="KF160" s="157"/>
      <c r="KG160" s="157"/>
      <c r="KH160" s="157"/>
      <c r="KI160" s="157"/>
      <c r="KJ160" s="157"/>
      <c r="KK160" s="157"/>
      <c r="KL160" s="157"/>
      <c r="KM160" s="157"/>
      <c r="KN160" s="157"/>
      <c r="KO160" s="157"/>
      <c r="KP160" s="157"/>
      <c r="KQ160" s="157"/>
      <c r="KR160" s="157"/>
      <c r="KS160" s="157"/>
      <c r="KT160" s="157"/>
      <c r="KU160" s="157"/>
      <c r="KV160" s="157"/>
      <c r="KW160" s="157"/>
      <c r="KX160" s="157"/>
      <c r="KY160" s="157"/>
      <c r="KZ160" s="157"/>
      <c r="LA160" s="157"/>
      <c r="LB160" s="157"/>
      <c r="LC160" s="157"/>
      <c r="LD160" s="157"/>
      <c r="LE160" s="157"/>
      <c r="LF160" s="157"/>
      <c r="LG160" s="157"/>
      <c r="LH160" s="157"/>
      <c r="LI160" s="157"/>
      <c r="LJ160" s="157"/>
      <c r="LK160" s="157"/>
      <c r="LL160" s="157"/>
      <c r="LM160" s="157"/>
      <c r="LN160" s="157"/>
      <c r="LO160" s="157"/>
      <c r="LP160" s="157"/>
      <c r="LQ160" s="157"/>
      <c r="LR160" s="157"/>
      <c r="LS160" s="157"/>
      <c r="LT160" s="157"/>
      <c r="LU160" s="157"/>
      <c r="LV160" s="157"/>
      <c r="LW160" s="157"/>
      <c r="LX160" s="157"/>
      <c r="LY160" s="157"/>
      <c r="LZ160" s="157"/>
      <c r="MA160" s="157"/>
      <c r="MB160" s="157"/>
      <c r="MC160" s="157"/>
      <c r="MD160" s="157"/>
      <c r="ME160" s="157"/>
      <c r="MF160" s="157"/>
      <c r="MG160" s="157"/>
      <c r="MH160" s="157"/>
      <c r="MI160" s="157"/>
      <c r="MJ160" s="157"/>
      <c r="MK160" s="157"/>
      <c r="ML160" s="157"/>
      <c r="MM160" s="157"/>
      <c r="MN160" s="157"/>
      <c r="MO160" s="157"/>
      <c r="MP160" s="157"/>
      <c r="MQ160" s="157"/>
      <c r="MR160" s="157"/>
      <c r="MS160" s="157"/>
      <c r="MT160" s="157"/>
      <c r="MU160" s="157"/>
      <c r="MV160" s="157"/>
      <c r="MW160" s="157"/>
      <c r="MX160" s="157"/>
      <c r="MY160" s="157"/>
      <c r="MZ160" s="157"/>
      <c r="NA160" s="157"/>
      <c r="NB160" s="157"/>
      <c r="NC160" s="157"/>
      <c r="ND160" s="157"/>
      <c r="NE160" s="157"/>
      <c r="NF160" s="157"/>
      <c r="NG160" s="157"/>
      <c r="NH160" s="157"/>
      <c r="NI160" s="157"/>
      <c r="NJ160" s="157"/>
      <c r="NK160" s="157"/>
      <c r="NL160" s="157"/>
      <c r="NM160" s="157"/>
      <c r="NN160" s="157"/>
      <c r="NO160" s="157"/>
      <c r="NP160" s="157"/>
      <c r="NQ160" s="157"/>
      <c r="NR160" s="157"/>
      <c r="NS160" s="157"/>
      <c r="NT160" s="157"/>
      <c r="NU160" s="157"/>
      <c r="NV160" s="157"/>
      <c r="NW160" s="157"/>
      <c r="NX160" s="157"/>
      <c r="NY160" s="157"/>
      <c r="NZ160" s="157"/>
      <c r="OA160" s="157"/>
      <c r="OB160" s="157"/>
      <c r="OC160" s="157"/>
      <c r="OD160" s="157"/>
      <c r="OE160" s="157"/>
      <c r="OF160" s="157"/>
      <c r="OG160" s="157"/>
      <c r="OH160" s="157"/>
      <c r="OI160" s="157"/>
      <c r="OJ160" s="157"/>
      <c r="OK160" s="157"/>
      <c r="OL160" s="157"/>
      <c r="OM160" s="157"/>
      <c r="ON160" s="157"/>
      <c r="OO160" s="157"/>
      <c r="OP160" s="157"/>
      <c r="OQ160" s="157"/>
      <c r="OR160" s="157"/>
      <c r="OS160" s="157"/>
      <c r="OT160" s="157"/>
      <c r="OU160" s="157"/>
      <c r="OV160" s="157"/>
      <c r="OW160" s="157"/>
      <c r="OX160" s="157"/>
      <c r="OY160" s="157"/>
      <c r="OZ160" s="157"/>
      <c r="PA160" s="157"/>
      <c r="PB160" s="157"/>
      <c r="PC160" s="157"/>
      <c r="PD160" s="157"/>
      <c r="PE160" s="157"/>
      <c r="PF160" s="157"/>
      <c r="PG160" s="157"/>
      <c r="PH160" s="157"/>
      <c r="PI160" s="157"/>
      <c r="PJ160" s="157"/>
      <c r="PK160" s="157"/>
      <c r="PL160" s="157"/>
      <c r="PM160" s="157"/>
      <c r="PN160" s="157"/>
      <c r="PO160" s="157"/>
      <c r="PP160" s="157"/>
      <c r="PQ160" s="157"/>
      <c r="PR160" s="157"/>
      <c r="PS160" s="157"/>
      <c r="PT160" s="157"/>
      <c r="PU160" s="157"/>
      <c r="PV160" s="157"/>
      <c r="PW160" s="157"/>
      <c r="PX160" s="157"/>
      <c r="PY160" s="157"/>
      <c r="PZ160" s="157"/>
      <c r="QA160" s="157"/>
      <c r="QB160" s="157"/>
      <c r="QC160" s="157"/>
      <c r="QD160" s="157"/>
      <c r="QE160" s="157"/>
      <c r="QF160" s="157"/>
      <c r="QG160" s="157"/>
      <c r="QH160" s="157"/>
      <c r="QI160" s="157"/>
      <c r="QJ160" s="157"/>
      <c r="QK160" s="157"/>
      <c r="QL160" s="157"/>
      <c r="QM160" s="157"/>
      <c r="QN160" s="157"/>
      <c r="QO160" s="157"/>
      <c r="QP160" s="157"/>
      <c r="QQ160" s="157"/>
      <c r="QR160" s="157"/>
      <c r="QS160" s="157"/>
      <c r="QT160" s="157"/>
      <c r="QU160" s="157"/>
      <c r="QV160" s="157"/>
      <c r="QW160" s="157"/>
      <c r="QX160" s="157"/>
      <c r="QY160" s="157"/>
      <c r="QZ160" s="157"/>
      <c r="RA160" s="157"/>
      <c r="RB160" s="157"/>
      <c r="RC160" s="157"/>
      <c r="RD160" s="157"/>
      <c r="RE160" s="157"/>
      <c r="RF160" s="157"/>
      <c r="RG160" s="157"/>
      <c r="RH160" s="157"/>
      <c r="RI160" s="157"/>
      <c r="RJ160" s="157"/>
      <c r="RK160" s="157"/>
      <c r="RL160" s="157"/>
      <c r="RM160" s="157"/>
      <c r="RN160" s="157"/>
      <c r="RO160" s="157"/>
      <c r="RP160" s="157"/>
      <c r="RQ160" s="157"/>
      <c r="RR160" s="157"/>
      <c r="RS160" s="157"/>
      <c r="RT160" s="157"/>
      <c r="RU160" s="157"/>
      <c r="RV160" s="157"/>
      <c r="RW160" s="157"/>
      <c r="RX160" s="157"/>
      <c r="RY160" s="157"/>
      <c r="RZ160" s="157"/>
      <c r="SA160" s="157"/>
      <c r="SB160" s="157"/>
      <c r="SC160" s="157"/>
      <c r="SD160" s="157"/>
      <c r="SE160" s="157"/>
      <c r="SF160" s="157"/>
      <c r="SG160" s="157"/>
      <c r="SH160" s="157"/>
      <c r="SI160" s="157"/>
      <c r="SJ160" s="157"/>
      <c r="SK160" s="157"/>
      <c r="SL160" s="157"/>
      <c r="SM160" s="157"/>
      <c r="SN160" s="157"/>
      <c r="SO160" s="157"/>
      <c r="SP160" s="157"/>
      <c r="SQ160" s="157"/>
      <c r="SR160" s="157"/>
      <c r="SS160" s="157"/>
      <c r="ST160" s="157"/>
      <c r="SU160" s="157"/>
      <c r="SV160" s="157"/>
      <c r="SW160" s="157"/>
      <c r="SX160" s="157"/>
      <c r="SY160" s="157"/>
      <c r="SZ160" s="157"/>
      <c r="TA160" s="157"/>
      <c r="TB160" s="157"/>
    </row>
    <row r="161" spans="1:522" s="31" customFormat="1" x14ac:dyDescent="0.25">
      <c r="A161" s="157"/>
      <c r="B161" s="157"/>
      <c r="C161" s="157"/>
      <c r="D161" s="157"/>
      <c r="E161" s="157"/>
      <c r="F161" s="157"/>
      <c r="G161" s="157"/>
      <c r="H161" s="157"/>
      <c r="I161" s="157"/>
      <c r="J161" s="157"/>
      <c r="K161" s="157"/>
      <c r="L161" s="124"/>
      <c r="M161" s="157"/>
      <c r="N161" s="157"/>
      <c r="O161" s="157"/>
      <c r="P161" s="90"/>
      <c r="Q161" s="157"/>
      <c r="R161" s="223"/>
      <c r="S161" s="157"/>
      <c r="T161" s="90"/>
      <c r="U161" s="157"/>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7"/>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c r="CG161" s="157"/>
      <c r="CH161" s="157"/>
      <c r="CI161" s="157"/>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57"/>
      <c r="DF161" s="157"/>
      <c r="DG161" s="157"/>
      <c r="DH161" s="157"/>
      <c r="DI161" s="157"/>
      <c r="DJ161" s="157"/>
      <c r="DK161" s="157"/>
      <c r="DL161" s="157"/>
      <c r="DM161" s="157"/>
      <c r="DN161" s="157"/>
      <c r="DO161" s="157"/>
      <c r="DP161" s="157"/>
      <c r="DQ161" s="157"/>
      <c r="DR161" s="157"/>
      <c r="DS161" s="157"/>
      <c r="DT161" s="157"/>
      <c r="DU161" s="157"/>
      <c r="DV161" s="157"/>
      <c r="DW161" s="157"/>
      <c r="DX161" s="157"/>
      <c r="DY161" s="157"/>
      <c r="DZ161" s="157"/>
      <c r="EA161" s="157"/>
      <c r="EB161" s="157"/>
      <c r="EC161" s="157"/>
      <c r="ED161" s="157"/>
      <c r="EE161" s="157"/>
      <c r="EF161" s="157"/>
      <c r="EG161" s="157"/>
      <c r="EH161" s="157"/>
      <c r="EI161" s="157"/>
      <c r="EJ161" s="157"/>
      <c r="EK161" s="157"/>
      <c r="EL161" s="157"/>
      <c r="EM161" s="157"/>
      <c r="EN161" s="157"/>
      <c r="EO161" s="157"/>
      <c r="EP161" s="157"/>
      <c r="EQ161" s="157"/>
      <c r="ER161" s="157"/>
      <c r="ES161" s="157"/>
      <c r="ET161" s="157"/>
      <c r="EU161" s="157"/>
      <c r="EV161" s="157"/>
      <c r="EW161" s="157"/>
      <c r="EX161" s="157"/>
      <c r="EY161" s="157"/>
      <c r="EZ161" s="157"/>
      <c r="FA161" s="157"/>
      <c r="FB161" s="157"/>
      <c r="FC161" s="157"/>
      <c r="FD161" s="157"/>
      <c r="FE161" s="157"/>
      <c r="FF161" s="157"/>
      <c r="FG161" s="157"/>
      <c r="FH161" s="157"/>
      <c r="FI161" s="157"/>
      <c r="FJ161" s="157"/>
      <c r="FK161" s="157"/>
      <c r="FL161" s="157"/>
      <c r="FM161" s="157"/>
      <c r="FN161" s="157"/>
      <c r="FO161" s="157"/>
      <c r="FP161" s="157"/>
      <c r="FQ161" s="157"/>
      <c r="FR161" s="157"/>
      <c r="FS161" s="157"/>
      <c r="FT161" s="157"/>
      <c r="FU161" s="157"/>
      <c r="FV161" s="157"/>
      <c r="FW161" s="157"/>
      <c r="FX161" s="157"/>
      <c r="FY161" s="157"/>
      <c r="FZ161" s="157"/>
      <c r="GA161" s="157"/>
      <c r="GB161" s="157"/>
      <c r="GC161" s="157"/>
      <c r="GD161" s="157"/>
      <c r="GE161" s="157"/>
      <c r="GF161" s="157"/>
      <c r="GG161" s="157"/>
      <c r="GH161" s="157"/>
      <c r="GI161" s="157"/>
      <c r="GJ161" s="157"/>
      <c r="GK161" s="157"/>
      <c r="GL161" s="157"/>
      <c r="GM161" s="157"/>
      <c r="GN161" s="157"/>
      <c r="GO161" s="157"/>
      <c r="GP161" s="157"/>
      <c r="GQ161" s="157"/>
      <c r="GR161" s="157"/>
      <c r="GS161" s="157"/>
      <c r="GT161" s="157"/>
      <c r="GU161" s="157"/>
      <c r="GV161" s="157"/>
      <c r="GW161" s="157"/>
      <c r="GX161" s="157"/>
      <c r="GY161" s="157"/>
      <c r="GZ161" s="157"/>
      <c r="HA161" s="157"/>
      <c r="HB161" s="157"/>
      <c r="HC161" s="157"/>
      <c r="HD161" s="157"/>
      <c r="HE161" s="157"/>
      <c r="HF161" s="157"/>
      <c r="HG161" s="157"/>
      <c r="HH161" s="157"/>
      <c r="HI161" s="157"/>
      <c r="HJ161" s="157"/>
      <c r="HK161" s="157"/>
      <c r="HL161" s="157"/>
      <c r="HM161" s="157"/>
      <c r="HN161" s="157"/>
      <c r="HO161" s="157"/>
      <c r="HP161" s="157"/>
      <c r="HQ161" s="157"/>
      <c r="HR161" s="157"/>
      <c r="HS161" s="157"/>
      <c r="HT161" s="157"/>
      <c r="HU161" s="157"/>
      <c r="HV161" s="157"/>
      <c r="HW161" s="157"/>
      <c r="HX161" s="157"/>
      <c r="HY161" s="157"/>
      <c r="HZ161" s="157"/>
      <c r="IA161" s="157"/>
      <c r="IB161" s="157"/>
      <c r="IC161" s="157"/>
      <c r="ID161" s="157"/>
      <c r="IE161" s="157"/>
      <c r="IF161" s="157"/>
      <c r="IG161" s="157"/>
      <c r="IH161" s="157"/>
      <c r="II161" s="157"/>
      <c r="IJ161" s="157"/>
      <c r="IK161" s="157"/>
      <c r="IL161" s="157"/>
      <c r="IM161" s="157"/>
      <c r="IN161" s="157"/>
      <c r="IO161" s="157"/>
      <c r="IP161" s="157"/>
      <c r="IQ161" s="157"/>
      <c r="IR161" s="157"/>
      <c r="IS161" s="157"/>
      <c r="IT161" s="157"/>
      <c r="IU161" s="157"/>
      <c r="IV161" s="157"/>
      <c r="IW161" s="157"/>
      <c r="IX161" s="157"/>
      <c r="IY161" s="157"/>
      <c r="IZ161" s="157"/>
      <c r="JA161" s="157"/>
      <c r="JB161" s="157"/>
      <c r="JC161" s="157"/>
      <c r="JD161" s="157"/>
      <c r="JE161" s="157"/>
      <c r="JF161" s="157"/>
      <c r="JG161" s="157"/>
      <c r="JH161" s="157"/>
      <c r="JI161" s="157"/>
      <c r="JJ161" s="157"/>
      <c r="JK161" s="157"/>
      <c r="JL161" s="157"/>
      <c r="JM161" s="157"/>
      <c r="JN161" s="157"/>
      <c r="JO161" s="157"/>
      <c r="JP161" s="157"/>
      <c r="JQ161" s="157"/>
      <c r="JR161" s="157"/>
      <c r="JS161" s="157"/>
      <c r="JT161" s="157"/>
      <c r="JU161" s="157"/>
      <c r="JV161" s="157"/>
      <c r="JW161" s="157"/>
      <c r="JX161" s="157"/>
      <c r="JY161" s="157"/>
      <c r="JZ161" s="157"/>
      <c r="KA161" s="157"/>
      <c r="KB161" s="157"/>
      <c r="KC161" s="157"/>
      <c r="KD161" s="157"/>
      <c r="KE161" s="157"/>
      <c r="KF161" s="157"/>
      <c r="KG161" s="157"/>
      <c r="KH161" s="157"/>
      <c r="KI161" s="157"/>
      <c r="KJ161" s="157"/>
      <c r="KK161" s="157"/>
      <c r="KL161" s="157"/>
      <c r="KM161" s="157"/>
      <c r="KN161" s="157"/>
      <c r="KO161" s="157"/>
      <c r="KP161" s="157"/>
      <c r="KQ161" s="157"/>
      <c r="KR161" s="157"/>
      <c r="KS161" s="157"/>
      <c r="KT161" s="157"/>
      <c r="KU161" s="157"/>
      <c r="KV161" s="157"/>
      <c r="KW161" s="157"/>
      <c r="KX161" s="157"/>
      <c r="KY161" s="157"/>
      <c r="KZ161" s="157"/>
      <c r="LA161" s="157"/>
      <c r="LB161" s="157"/>
      <c r="LC161" s="157"/>
      <c r="LD161" s="157"/>
      <c r="LE161" s="157"/>
      <c r="LF161" s="157"/>
      <c r="LG161" s="157"/>
      <c r="LH161" s="157"/>
      <c r="LI161" s="157"/>
      <c r="LJ161" s="157"/>
      <c r="LK161" s="157"/>
      <c r="LL161" s="157"/>
      <c r="LM161" s="157"/>
      <c r="LN161" s="157"/>
      <c r="LO161" s="157"/>
      <c r="LP161" s="157"/>
      <c r="LQ161" s="157"/>
      <c r="LR161" s="157"/>
      <c r="LS161" s="157"/>
      <c r="LT161" s="157"/>
      <c r="LU161" s="157"/>
      <c r="LV161" s="157"/>
      <c r="LW161" s="157"/>
      <c r="LX161" s="157"/>
      <c r="LY161" s="157"/>
      <c r="LZ161" s="157"/>
      <c r="MA161" s="157"/>
      <c r="MB161" s="157"/>
      <c r="MC161" s="157"/>
      <c r="MD161" s="157"/>
      <c r="ME161" s="157"/>
      <c r="MF161" s="157"/>
      <c r="MG161" s="157"/>
      <c r="MH161" s="157"/>
      <c r="MI161" s="157"/>
      <c r="MJ161" s="157"/>
      <c r="MK161" s="157"/>
      <c r="ML161" s="157"/>
      <c r="MM161" s="157"/>
      <c r="MN161" s="157"/>
      <c r="MO161" s="157"/>
      <c r="MP161" s="157"/>
      <c r="MQ161" s="157"/>
      <c r="MR161" s="157"/>
      <c r="MS161" s="157"/>
      <c r="MT161" s="157"/>
      <c r="MU161" s="157"/>
      <c r="MV161" s="157"/>
      <c r="MW161" s="157"/>
      <c r="MX161" s="157"/>
      <c r="MY161" s="157"/>
      <c r="MZ161" s="157"/>
      <c r="NA161" s="157"/>
      <c r="NB161" s="157"/>
      <c r="NC161" s="157"/>
      <c r="ND161" s="157"/>
      <c r="NE161" s="157"/>
      <c r="NF161" s="157"/>
      <c r="NG161" s="157"/>
      <c r="NH161" s="157"/>
      <c r="NI161" s="157"/>
      <c r="NJ161" s="157"/>
      <c r="NK161" s="157"/>
      <c r="NL161" s="157"/>
      <c r="NM161" s="157"/>
      <c r="NN161" s="157"/>
      <c r="NO161" s="157"/>
      <c r="NP161" s="157"/>
      <c r="NQ161" s="157"/>
      <c r="NR161" s="157"/>
      <c r="NS161" s="157"/>
      <c r="NT161" s="157"/>
      <c r="NU161" s="157"/>
      <c r="NV161" s="157"/>
      <c r="NW161" s="157"/>
      <c r="NX161" s="157"/>
      <c r="NY161" s="157"/>
      <c r="NZ161" s="157"/>
      <c r="OA161" s="157"/>
      <c r="OB161" s="157"/>
      <c r="OC161" s="157"/>
      <c r="OD161" s="157"/>
      <c r="OE161" s="157"/>
      <c r="OF161" s="157"/>
      <c r="OG161" s="157"/>
      <c r="OH161" s="157"/>
      <c r="OI161" s="157"/>
      <c r="OJ161" s="157"/>
      <c r="OK161" s="157"/>
      <c r="OL161" s="157"/>
      <c r="OM161" s="157"/>
      <c r="ON161" s="157"/>
      <c r="OO161" s="157"/>
      <c r="OP161" s="157"/>
      <c r="OQ161" s="157"/>
      <c r="OR161" s="157"/>
      <c r="OS161" s="157"/>
      <c r="OT161" s="157"/>
      <c r="OU161" s="157"/>
      <c r="OV161" s="157"/>
      <c r="OW161" s="157"/>
      <c r="OX161" s="157"/>
      <c r="OY161" s="157"/>
      <c r="OZ161" s="157"/>
      <c r="PA161" s="157"/>
      <c r="PB161" s="157"/>
      <c r="PC161" s="157"/>
      <c r="PD161" s="157"/>
      <c r="PE161" s="157"/>
      <c r="PF161" s="157"/>
      <c r="PG161" s="157"/>
      <c r="PH161" s="157"/>
      <c r="PI161" s="157"/>
      <c r="PJ161" s="157"/>
      <c r="PK161" s="157"/>
      <c r="PL161" s="157"/>
      <c r="PM161" s="157"/>
      <c r="PN161" s="157"/>
      <c r="PO161" s="157"/>
      <c r="PP161" s="157"/>
      <c r="PQ161" s="157"/>
      <c r="PR161" s="157"/>
      <c r="PS161" s="157"/>
      <c r="PT161" s="157"/>
      <c r="PU161" s="157"/>
      <c r="PV161" s="157"/>
      <c r="PW161" s="157"/>
      <c r="PX161" s="157"/>
      <c r="PY161" s="157"/>
      <c r="PZ161" s="157"/>
      <c r="QA161" s="157"/>
      <c r="QB161" s="157"/>
      <c r="QC161" s="157"/>
      <c r="QD161" s="157"/>
      <c r="QE161" s="157"/>
      <c r="QF161" s="157"/>
      <c r="QG161" s="157"/>
      <c r="QH161" s="157"/>
      <c r="QI161" s="157"/>
      <c r="QJ161" s="157"/>
      <c r="QK161" s="157"/>
      <c r="QL161" s="157"/>
      <c r="QM161" s="157"/>
      <c r="QN161" s="157"/>
      <c r="QO161" s="157"/>
      <c r="QP161" s="157"/>
      <c r="QQ161" s="157"/>
      <c r="QR161" s="157"/>
      <c r="QS161" s="157"/>
      <c r="QT161" s="157"/>
      <c r="QU161" s="157"/>
      <c r="QV161" s="157"/>
      <c r="QW161" s="157"/>
      <c r="QX161" s="157"/>
      <c r="QY161" s="157"/>
      <c r="QZ161" s="157"/>
      <c r="RA161" s="157"/>
      <c r="RB161" s="157"/>
      <c r="RC161" s="157"/>
      <c r="RD161" s="157"/>
      <c r="RE161" s="157"/>
      <c r="RF161" s="157"/>
      <c r="RG161" s="157"/>
      <c r="RH161" s="157"/>
      <c r="RI161" s="157"/>
      <c r="RJ161" s="157"/>
      <c r="RK161" s="157"/>
      <c r="RL161" s="157"/>
      <c r="RM161" s="157"/>
      <c r="RN161" s="157"/>
      <c r="RO161" s="157"/>
      <c r="RP161" s="157"/>
      <c r="RQ161" s="157"/>
      <c r="RR161" s="157"/>
      <c r="RS161" s="157"/>
      <c r="RT161" s="157"/>
      <c r="RU161" s="157"/>
      <c r="RV161" s="157"/>
      <c r="RW161" s="157"/>
      <c r="RX161" s="157"/>
      <c r="RY161" s="157"/>
      <c r="RZ161" s="157"/>
      <c r="SA161" s="157"/>
      <c r="SB161" s="157"/>
      <c r="SC161" s="157"/>
      <c r="SD161" s="157"/>
      <c r="SE161" s="157"/>
      <c r="SF161" s="157"/>
      <c r="SG161" s="157"/>
      <c r="SH161" s="157"/>
      <c r="SI161" s="157"/>
      <c r="SJ161" s="157"/>
      <c r="SK161" s="157"/>
      <c r="SL161" s="157"/>
      <c r="SM161" s="157"/>
      <c r="SN161" s="157"/>
      <c r="SO161" s="157"/>
      <c r="SP161" s="157"/>
      <c r="SQ161" s="157"/>
      <c r="SR161" s="157"/>
      <c r="SS161" s="157"/>
      <c r="ST161" s="157"/>
      <c r="SU161" s="157"/>
      <c r="SV161" s="157"/>
      <c r="SW161" s="157"/>
      <c r="SX161" s="157"/>
      <c r="SY161" s="157"/>
      <c r="SZ161" s="157"/>
      <c r="TA161" s="157"/>
      <c r="TB161" s="157"/>
    </row>
    <row r="162" spans="1:522" s="31" customFormat="1" x14ac:dyDescent="0.25">
      <c r="A162" s="157"/>
      <c r="B162" s="157"/>
      <c r="C162" s="157"/>
      <c r="D162" s="157"/>
      <c r="E162" s="157"/>
      <c r="F162" s="157"/>
      <c r="G162" s="157"/>
      <c r="H162" s="157"/>
      <c r="I162" s="157"/>
      <c r="J162" s="157"/>
      <c r="K162" s="157"/>
      <c r="L162" s="124"/>
      <c r="M162" s="157"/>
      <c r="N162" s="157"/>
      <c r="O162" s="157"/>
      <c r="P162" s="90"/>
      <c r="Q162" s="157"/>
      <c r="R162" s="223"/>
      <c r="S162" s="157"/>
      <c r="T162" s="90"/>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7"/>
      <c r="DI162" s="157"/>
      <c r="DJ162" s="157"/>
      <c r="DK162" s="157"/>
      <c r="DL162" s="157"/>
      <c r="DM162" s="157"/>
      <c r="DN162" s="157"/>
      <c r="DO162" s="157"/>
      <c r="DP162" s="157"/>
      <c r="DQ162" s="157"/>
      <c r="DR162" s="157"/>
      <c r="DS162" s="157"/>
      <c r="DT162" s="157"/>
      <c r="DU162" s="157"/>
      <c r="DV162" s="157"/>
      <c r="DW162" s="157"/>
      <c r="DX162" s="157"/>
      <c r="DY162" s="157"/>
      <c r="DZ162" s="157"/>
      <c r="EA162" s="157"/>
      <c r="EB162" s="157"/>
      <c r="EC162" s="157"/>
      <c r="ED162" s="157"/>
      <c r="EE162" s="157"/>
      <c r="EF162" s="157"/>
      <c r="EG162" s="157"/>
      <c r="EH162" s="157"/>
      <c r="EI162" s="157"/>
      <c r="EJ162" s="157"/>
      <c r="EK162" s="157"/>
      <c r="EL162" s="157"/>
      <c r="EM162" s="157"/>
      <c r="EN162" s="157"/>
      <c r="EO162" s="157"/>
      <c r="EP162" s="157"/>
      <c r="EQ162" s="157"/>
      <c r="ER162" s="157"/>
      <c r="ES162" s="157"/>
      <c r="ET162" s="157"/>
      <c r="EU162" s="157"/>
      <c r="EV162" s="157"/>
      <c r="EW162" s="157"/>
      <c r="EX162" s="157"/>
      <c r="EY162" s="157"/>
      <c r="EZ162" s="157"/>
      <c r="FA162" s="157"/>
      <c r="FB162" s="157"/>
      <c r="FC162" s="157"/>
      <c r="FD162" s="157"/>
      <c r="FE162" s="157"/>
      <c r="FF162" s="157"/>
      <c r="FG162" s="157"/>
      <c r="FH162" s="157"/>
      <c r="FI162" s="157"/>
      <c r="FJ162" s="157"/>
      <c r="FK162" s="157"/>
      <c r="FL162" s="157"/>
      <c r="FM162" s="157"/>
      <c r="FN162" s="157"/>
      <c r="FO162" s="157"/>
      <c r="FP162" s="157"/>
      <c r="FQ162" s="157"/>
      <c r="FR162" s="157"/>
      <c r="FS162" s="157"/>
      <c r="FT162" s="157"/>
      <c r="FU162" s="157"/>
      <c r="FV162" s="157"/>
      <c r="FW162" s="157"/>
      <c r="FX162" s="157"/>
      <c r="FY162" s="157"/>
      <c r="FZ162" s="157"/>
      <c r="GA162" s="157"/>
      <c r="GB162" s="157"/>
      <c r="GC162" s="157"/>
      <c r="GD162" s="157"/>
      <c r="GE162" s="157"/>
      <c r="GF162" s="157"/>
      <c r="GG162" s="157"/>
      <c r="GH162" s="157"/>
      <c r="GI162" s="157"/>
      <c r="GJ162" s="157"/>
      <c r="GK162" s="157"/>
      <c r="GL162" s="157"/>
      <c r="GM162" s="157"/>
      <c r="GN162" s="157"/>
      <c r="GO162" s="157"/>
      <c r="GP162" s="157"/>
      <c r="GQ162" s="157"/>
      <c r="GR162" s="157"/>
      <c r="GS162" s="157"/>
      <c r="GT162" s="157"/>
      <c r="GU162" s="157"/>
      <c r="GV162" s="157"/>
      <c r="GW162" s="157"/>
      <c r="GX162" s="157"/>
      <c r="GY162" s="157"/>
      <c r="GZ162" s="157"/>
      <c r="HA162" s="157"/>
      <c r="HB162" s="157"/>
      <c r="HC162" s="157"/>
      <c r="HD162" s="157"/>
      <c r="HE162" s="157"/>
      <c r="HF162" s="157"/>
      <c r="HG162" s="157"/>
      <c r="HH162" s="157"/>
      <c r="HI162" s="157"/>
      <c r="HJ162" s="157"/>
      <c r="HK162" s="157"/>
      <c r="HL162" s="157"/>
      <c r="HM162" s="157"/>
      <c r="HN162" s="157"/>
      <c r="HO162" s="157"/>
      <c r="HP162" s="157"/>
      <c r="HQ162" s="157"/>
      <c r="HR162" s="157"/>
      <c r="HS162" s="157"/>
      <c r="HT162" s="157"/>
      <c r="HU162" s="157"/>
      <c r="HV162" s="157"/>
      <c r="HW162" s="157"/>
      <c r="HX162" s="157"/>
      <c r="HY162" s="157"/>
      <c r="HZ162" s="157"/>
      <c r="IA162" s="157"/>
      <c r="IB162" s="157"/>
      <c r="IC162" s="157"/>
      <c r="ID162" s="157"/>
      <c r="IE162" s="157"/>
      <c r="IF162" s="157"/>
      <c r="IG162" s="157"/>
      <c r="IH162" s="157"/>
      <c r="II162" s="157"/>
      <c r="IJ162" s="157"/>
      <c r="IK162" s="157"/>
      <c r="IL162" s="157"/>
      <c r="IM162" s="157"/>
      <c r="IN162" s="157"/>
      <c r="IO162" s="157"/>
      <c r="IP162" s="157"/>
      <c r="IQ162" s="157"/>
      <c r="IR162" s="157"/>
      <c r="IS162" s="157"/>
      <c r="IT162" s="157"/>
      <c r="IU162" s="157"/>
      <c r="IV162" s="157"/>
      <c r="IW162" s="157"/>
      <c r="IX162" s="157"/>
      <c r="IY162" s="157"/>
      <c r="IZ162" s="157"/>
      <c r="JA162" s="157"/>
      <c r="JB162" s="157"/>
      <c r="JC162" s="157"/>
      <c r="JD162" s="157"/>
      <c r="JE162" s="157"/>
      <c r="JF162" s="157"/>
      <c r="JG162" s="157"/>
      <c r="JH162" s="157"/>
      <c r="JI162" s="157"/>
      <c r="JJ162" s="157"/>
      <c r="JK162" s="157"/>
      <c r="JL162" s="157"/>
      <c r="JM162" s="157"/>
      <c r="JN162" s="157"/>
      <c r="JO162" s="157"/>
      <c r="JP162" s="157"/>
      <c r="JQ162" s="157"/>
      <c r="JR162" s="157"/>
      <c r="JS162" s="157"/>
      <c r="JT162" s="157"/>
      <c r="JU162" s="157"/>
      <c r="JV162" s="157"/>
      <c r="JW162" s="157"/>
      <c r="JX162" s="157"/>
      <c r="JY162" s="157"/>
      <c r="JZ162" s="157"/>
      <c r="KA162" s="157"/>
      <c r="KB162" s="157"/>
      <c r="KC162" s="157"/>
      <c r="KD162" s="157"/>
      <c r="KE162" s="157"/>
      <c r="KF162" s="157"/>
      <c r="KG162" s="157"/>
      <c r="KH162" s="157"/>
      <c r="KI162" s="157"/>
      <c r="KJ162" s="157"/>
      <c r="KK162" s="157"/>
      <c r="KL162" s="157"/>
      <c r="KM162" s="157"/>
      <c r="KN162" s="157"/>
      <c r="KO162" s="157"/>
      <c r="KP162" s="157"/>
      <c r="KQ162" s="157"/>
      <c r="KR162" s="157"/>
      <c r="KS162" s="157"/>
      <c r="KT162" s="157"/>
      <c r="KU162" s="157"/>
      <c r="KV162" s="157"/>
      <c r="KW162" s="157"/>
      <c r="KX162" s="157"/>
      <c r="KY162" s="157"/>
      <c r="KZ162" s="157"/>
      <c r="LA162" s="157"/>
      <c r="LB162" s="157"/>
      <c r="LC162" s="157"/>
      <c r="LD162" s="157"/>
      <c r="LE162" s="157"/>
      <c r="LF162" s="157"/>
      <c r="LG162" s="157"/>
      <c r="LH162" s="157"/>
      <c r="LI162" s="157"/>
      <c r="LJ162" s="157"/>
      <c r="LK162" s="157"/>
      <c r="LL162" s="157"/>
      <c r="LM162" s="157"/>
      <c r="LN162" s="157"/>
      <c r="LO162" s="157"/>
      <c r="LP162" s="157"/>
      <c r="LQ162" s="157"/>
      <c r="LR162" s="157"/>
      <c r="LS162" s="157"/>
      <c r="LT162" s="157"/>
      <c r="LU162" s="157"/>
      <c r="LV162" s="157"/>
      <c r="LW162" s="157"/>
      <c r="LX162" s="157"/>
      <c r="LY162" s="157"/>
      <c r="LZ162" s="157"/>
      <c r="MA162" s="157"/>
      <c r="MB162" s="157"/>
      <c r="MC162" s="157"/>
      <c r="MD162" s="157"/>
      <c r="ME162" s="157"/>
      <c r="MF162" s="157"/>
      <c r="MG162" s="157"/>
      <c r="MH162" s="157"/>
      <c r="MI162" s="157"/>
      <c r="MJ162" s="157"/>
      <c r="MK162" s="157"/>
      <c r="ML162" s="157"/>
      <c r="MM162" s="157"/>
      <c r="MN162" s="157"/>
      <c r="MO162" s="157"/>
      <c r="MP162" s="157"/>
      <c r="MQ162" s="157"/>
      <c r="MR162" s="157"/>
      <c r="MS162" s="157"/>
      <c r="MT162" s="157"/>
      <c r="MU162" s="157"/>
      <c r="MV162" s="157"/>
      <c r="MW162" s="157"/>
      <c r="MX162" s="157"/>
      <c r="MY162" s="157"/>
      <c r="MZ162" s="157"/>
      <c r="NA162" s="157"/>
      <c r="NB162" s="157"/>
      <c r="NC162" s="157"/>
      <c r="ND162" s="157"/>
      <c r="NE162" s="157"/>
      <c r="NF162" s="157"/>
      <c r="NG162" s="157"/>
      <c r="NH162" s="157"/>
      <c r="NI162" s="157"/>
      <c r="NJ162" s="157"/>
      <c r="NK162" s="157"/>
      <c r="NL162" s="157"/>
      <c r="NM162" s="157"/>
      <c r="NN162" s="157"/>
      <c r="NO162" s="157"/>
      <c r="NP162" s="157"/>
      <c r="NQ162" s="157"/>
      <c r="NR162" s="157"/>
      <c r="NS162" s="157"/>
      <c r="NT162" s="157"/>
      <c r="NU162" s="157"/>
      <c r="NV162" s="157"/>
      <c r="NW162" s="157"/>
      <c r="NX162" s="157"/>
      <c r="NY162" s="157"/>
      <c r="NZ162" s="157"/>
      <c r="OA162" s="157"/>
      <c r="OB162" s="157"/>
      <c r="OC162" s="157"/>
      <c r="OD162" s="157"/>
      <c r="OE162" s="157"/>
      <c r="OF162" s="157"/>
      <c r="OG162" s="157"/>
      <c r="OH162" s="157"/>
      <c r="OI162" s="157"/>
      <c r="OJ162" s="157"/>
      <c r="OK162" s="157"/>
      <c r="OL162" s="157"/>
      <c r="OM162" s="157"/>
      <c r="ON162" s="157"/>
      <c r="OO162" s="157"/>
      <c r="OP162" s="157"/>
      <c r="OQ162" s="157"/>
      <c r="OR162" s="157"/>
      <c r="OS162" s="157"/>
      <c r="OT162" s="157"/>
      <c r="OU162" s="157"/>
      <c r="OV162" s="157"/>
      <c r="OW162" s="157"/>
      <c r="OX162" s="157"/>
      <c r="OY162" s="157"/>
      <c r="OZ162" s="157"/>
      <c r="PA162" s="157"/>
      <c r="PB162" s="157"/>
      <c r="PC162" s="157"/>
      <c r="PD162" s="157"/>
      <c r="PE162" s="157"/>
      <c r="PF162" s="157"/>
      <c r="PG162" s="157"/>
      <c r="PH162" s="157"/>
      <c r="PI162" s="157"/>
      <c r="PJ162" s="157"/>
      <c r="PK162" s="157"/>
      <c r="PL162" s="157"/>
      <c r="PM162" s="157"/>
      <c r="PN162" s="157"/>
      <c r="PO162" s="157"/>
      <c r="PP162" s="157"/>
      <c r="PQ162" s="157"/>
      <c r="PR162" s="157"/>
      <c r="PS162" s="157"/>
      <c r="PT162" s="157"/>
      <c r="PU162" s="157"/>
      <c r="PV162" s="157"/>
      <c r="PW162" s="157"/>
      <c r="PX162" s="157"/>
      <c r="PY162" s="157"/>
      <c r="PZ162" s="157"/>
      <c r="QA162" s="157"/>
      <c r="QB162" s="157"/>
      <c r="QC162" s="157"/>
      <c r="QD162" s="157"/>
      <c r="QE162" s="157"/>
      <c r="QF162" s="157"/>
      <c r="QG162" s="157"/>
      <c r="QH162" s="157"/>
      <c r="QI162" s="157"/>
      <c r="QJ162" s="157"/>
      <c r="QK162" s="157"/>
      <c r="QL162" s="157"/>
      <c r="QM162" s="157"/>
      <c r="QN162" s="157"/>
      <c r="QO162" s="157"/>
      <c r="QP162" s="157"/>
      <c r="QQ162" s="157"/>
      <c r="QR162" s="157"/>
      <c r="QS162" s="157"/>
      <c r="QT162" s="157"/>
      <c r="QU162" s="157"/>
      <c r="QV162" s="157"/>
      <c r="QW162" s="157"/>
      <c r="QX162" s="157"/>
      <c r="QY162" s="157"/>
      <c r="QZ162" s="157"/>
      <c r="RA162" s="157"/>
      <c r="RB162" s="157"/>
      <c r="RC162" s="157"/>
      <c r="RD162" s="157"/>
      <c r="RE162" s="157"/>
      <c r="RF162" s="157"/>
      <c r="RG162" s="157"/>
      <c r="RH162" s="157"/>
      <c r="RI162" s="157"/>
      <c r="RJ162" s="157"/>
      <c r="RK162" s="157"/>
      <c r="RL162" s="157"/>
      <c r="RM162" s="157"/>
      <c r="RN162" s="157"/>
      <c r="RO162" s="157"/>
      <c r="RP162" s="157"/>
      <c r="RQ162" s="157"/>
      <c r="RR162" s="157"/>
      <c r="RS162" s="157"/>
      <c r="RT162" s="157"/>
      <c r="RU162" s="157"/>
      <c r="RV162" s="157"/>
      <c r="RW162" s="157"/>
      <c r="RX162" s="157"/>
      <c r="RY162" s="157"/>
      <c r="RZ162" s="157"/>
      <c r="SA162" s="157"/>
      <c r="SB162" s="157"/>
      <c r="SC162" s="157"/>
      <c r="SD162" s="157"/>
      <c r="SE162" s="157"/>
      <c r="SF162" s="157"/>
      <c r="SG162" s="157"/>
      <c r="SH162" s="157"/>
      <c r="SI162" s="157"/>
      <c r="SJ162" s="157"/>
      <c r="SK162" s="157"/>
      <c r="SL162" s="157"/>
      <c r="SM162" s="157"/>
      <c r="SN162" s="157"/>
      <c r="SO162" s="157"/>
      <c r="SP162" s="157"/>
      <c r="SQ162" s="157"/>
      <c r="SR162" s="157"/>
      <c r="SS162" s="157"/>
      <c r="ST162" s="157"/>
      <c r="SU162" s="157"/>
      <c r="SV162" s="157"/>
      <c r="SW162" s="157"/>
      <c r="SX162" s="157"/>
      <c r="SY162" s="157"/>
      <c r="SZ162" s="157"/>
      <c r="TA162" s="157"/>
      <c r="TB162" s="157"/>
    </row>
    <row r="163" spans="1:522" s="31" customFormat="1" x14ac:dyDescent="0.25">
      <c r="A163" s="157"/>
      <c r="B163" s="157"/>
      <c r="C163" s="157"/>
      <c r="D163" s="157"/>
      <c r="E163" s="157"/>
      <c r="F163" s="157"/>
      <c r="G163" s="157"/>
      <c r="H163" s="157"/>
      <c r="I163" s="157"/>
      <c r="J163" s="157"/>
      <c r="K163" s="157"/>
      <c r="L163" s="124"/>
      <c r="M163" s="157"/>
      <c r="N163" s="157"/>
      <c r="O163" s="157"/>
      <c r="P163" s="90"/>
      <c r="Q163" s="157"/>
      <c r="R163" s="223"/>
      <c r="S163" s="157"/>
      <c r="T163" s="90"/>
      <c r="U163" s="157"/>
      <c r="V163" s="157"/>
      <c r="W163" s="157"/>
      <c r="X163" s="157"/>
      <c r="Y163" s="157"/>
      <c r="Z163" s="157"/>
      <c r="AA163" s="157"/>
      <c r="AB163" s="157"/>
      <c r="AC163" s="157"/>
      <c r="AD163" s="157"/>
      <c r="AE163" s="157"/>
      <c r="AF163" s="157"/>
      <c r="AG163" s="157"/>
      <c r="AH163" s="157"/>
      <c r="AI163" s="157"/>
      <c r="AJ163" s="157"/>
      <c r="AK163" s="157"/>
      <c r="AL163" s="157"/>
      <c r="AM163" s="157"/>
      <c r="AN163" s="157"/>
      <c r="AO163" s="157"/>
      <c r="AP163" s="157"/>
      <c r="AQ163" s="157"/>
      <c r="AR163" s="157"/>
      <c r="AS163" s="157"/>
      <c r="AT163" s="157"/>
      <c r="AU163" s="157"/>
      <c r="AV163" s="157"/>
      <c r="AW163" s="157"/>
      <c r="AX163" s="157"/>
      <c r="AY163" s="157"/>
      <c r="AZ163" s="157"/>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c r="CE163" s="157"/>
      <c r="CF163" s="157"/>
      <c r="CG163" s="157"/>
      <c r="CH163" s="157"/>
      <c r="CI163" s="157"/>
      <c r="CJ163" s="157"/>
      <c r="CK163" s="157"/>
      <c r="CL163" s="157"/>
      <c r="CM163" s="157"/>
      <c r="CN163" s="157"/>
      <c r="CO163" s="157"/>
      <c r="CP163" s="157"/>
      <c r="CQ163" s="157"/>
      <c r="CR163" s="157"/>
      <c r="CS163" s="157"/>
      <c r="CT163" s="157"/>
      <c r="CU163" s="157"/>
      <c r="CV163" s="157"/>
      <c r="CW163" s="157"/>
      <c r="CX163" s="157"/>
      <c r="CY163" s="157"/>
      <c r="CZ163" s="157"/>
      <c r="DA163" s="157"/>
      <c r="DB163" s="157"/>
      <c r="DC163" s="157"/>
      <c r="DD163" s="157"/>
      <c r="DE163" s="157"/>
      <c r="DF163" s="157"/>
      <c r="DG163" s="157"/>
      <c r="DH163" s="157"/>
      <c r="DI163" s="157"/>
      <c r="DJ163" s="157"/>
      <c r="DK163" s="157"/>
      <c r="DL163" s="157"/>
      <c r="DM163" s="157"/>
      <c r="DN163" s="157"/>
      <c r="DO163" s="157"/>
      <c r="DP163" s="157"/>
      <c r="DQ163" s="157"/>
      <c r="DR163" s="157"/>
      <c r="DS163" s="157"/>
      <c r="DT163" s="157"/>
      <c r="DU163" s="157"/>
      <c r="DV163" s="157"/>
      <c r="DW163" s="157"/>
      <c r="DX163" s="157"/>
      <c r="DY163" s="157"/>
      <c r="DZ163" s="157"/>
      <c r="EA163" s="157"/>
      <c r="EB163" s="157"/>
      <c r="EC163" s="157"/>
      <c r="ED163" s="157"/>
      <c r="EE163" s="157"/>
      <c r="EF163" s="157"/>
      <c r="EG163" s="157"/>
      <c r="EH163" s="157"/>
      <c r="EI163" s="157"/>
      <c r="EJ163" s="157"/>
      <c r="EK163" s="157"/>
      <c r="EL163" s="157"/>
      <c r="EM163" s="157"/>
      <c r="EN163" s="157"/>
      <c r="EO163" s="157"/>
      <c r="EP163" s="157"/>
      <c r="EQ163" s="157"/>
      <c r="ER163" s="157"/>
      <c r="ES163" s="157"/>
      <c r="ET163" s="157"/>
      <c r="EU163" s="157"/>
      <c r="EV163" s="157"/>
      <c r="EW163" s="157"/>
      <c r="EX163" s="157"/>
      <c r="EY163" s="157"/>
      <c r="EZ163" s="157"/>
      <c r="FA163" s="157"/>
      <c r="FB163" s="157"/>
      <c r="FC163" s="157"/>
      <c r="FD163" s="157"/>
      <c r="FE163" s="157"/>
      <c r="FF163" s="157"/>
      <c r="FG163" s="157"/>
      <c r="FH163" s="157"/>
      <c r="FI163" s="157"/>
      <c r="FJ163" s="157"/>
      <c r="FK163" s="157"/>
      <c r="FL163" s="157"/>
      <c r="FM163" s="157"/>
      <c r="FN163" s="157"/>
      <c r="FO163" s="157"/>
      <c r="FP163" s="157"/>
      <c r="FQ163" s="157"/>
      <c r="FR163" s="157"/>
      <c r="FS163" s="157"/>
      <c r="FT163" s="157"/>
      <c r="FU163" s="157"/>
      <c r="FV163" s="157"/>
      <c r="FW163" s="157"/>
      <c r="FX163" s="157"/>
      <c r="FY163" s="157"/>
      <c r="FZ163" s="157"/>
      <c r="GA163" s="157"/>
      <c r="GB163" s="157"/>
      <c r="GC163" s="157"/>
      <c r="GD163" s="157"/>
      <c r="GE163" s="157"/>
      <c r="GF163" s="157"/>
      <c r="GG163" s="157"/>
      <c r="GH163" s="157"/>
      <c r="GI163" s="157"/>
      <c r="GJ163" s="157"/>
      <c r="GK163" s="157"/>
      <c r="GL163" s="157"/>
      <c r="GM163" s="157"/>
      <c r="GN163" s="157"/>
      <c r="GO163" s="157"/>
      <c r="GP163" s="157"/>
      <c r="GQ163" s="157"/>
      <c r="GR163" s="157"/>
      <c r="GS163" s="157"/>
      <c r="GT163" s="157"/>
      <c r="GU163" s="157"/>
      <c r="GV163" s="157"/>
      <c r="GW163" s="157"/>
      <c r="GX163" s="157"/>
      <c r="GY163" s="157"/>
      <c r="GZ163" s="157"/>
      <c r="HA163" s="157"/>
      <c r="HB163" s="157"/>
      <c r="HC163" s="157"/>
      <c r="HD163" s="157"/>
      <c r="HE163" s="157"/>
      <c r="HF163" s="157"/>
      <c r="HG163" s="157"/>
      <c r="HH163" s="157"/>
      <c r="HI163" s="157"/>
      <c r="HJ163" s="157"/>
      <c r="HK163" s="157"/>
      <c r="HL163" s="157"/>
      <c r="HM163" s="157"/>
      <c r="HN163" s="157"/>
      <c r="HO163" s="157"/>
      <c r="HP163" s="157"/>
      <c r="HQ163" s="157"/>
      <c r="HR163" s="157"/>
      <c r="HS163" s="157"/>
      <c r="HT163" s="157"/>
      <c r="HU163" s="157"/>
      <c r="HV163" s="157"/>
      <c r="HW163" s="157"/>
      <c r="HX163" s="157"/>
      <c r="HY163" s="157"/>
      <c r="HZ163" s="157"/>
      <c r="IA163" s="157"/>
      <c r="IB163" s="157"/>
      <c r="IC163" s="157"/>
      <c r="ID163" s="157"/>
      <c r="IE163" s="157"/>
      <c r="IF163" s="157"/>
      <c r="IG163" s="157"/>
      <c r="IH163" s="157"/>
      <c r="II163" s="157"/>
      <c r="IJ163" s="157"/>
      <c r="IK163" s="157"/>
      <c r="IL163" s="157"/>
      <c r="IM163" s="157"/>
      <c r="IN163" s="157"/>
      <c r="IO163" s="157"/>
      <c r="IP163" s="157"/>
      <c r="IQ163" s="157"/>
      <c r="IR163" s="157"/>
      <c r="IS163" s="157"/>
      <c r="IT163" s="157"/>
      <c r="IU163" s="157"/>
      <c r="IV163" s="157"/>
      <c r="IW163" s="157"/>
      <c r="IX163" s="157"/>
      <c r="IY163" s="157"/>
      <c r="IZ163" s="157"/>
      <c r="JA163" s="157"/>
      <c r="JB163" s="157"/>
      <c r="JC163" s="157"/>
      <c r="JD163" s="157"/>
      <c r="JE163" s="157"/>
      <c r="JF163" s="157"/>
      <c r="JG163" s="157"/>
      <c r="JH163" s="157"/>
      <c r="JI163" s="157"/>
      <c r="JJ163" s="157"/>
      <c r="JK163" s="157"/>
      <c r="JL163" s="157"/>
      <c r="JM163" s="157"/>
      <c r="JN163" s="157"/>
      <c r="JO163" s="157"/>
      <c r="JP163" s="157"/>
      <c r="JQ163" s="157"/>
      <c r="JR163" s="157"/>
      <c r="JS163" s="157"/>
      <c r="JT163" s="157"/>
      <c r="JU163" s="157"/>
      <c r="JV163" s="157"/>
      <c r="JW163" s="157"/>
      <c r="JX163" s="157"/>
      <c r="JY163" s="157"/>
      <c r="JZ163" s="157"/>
      <c r="KA163" s="157"/>
      <c r="KB163" s="157"/>
      <c r="KC163" s="157"/>
      <c r="KD163" s="157"/>
      <c r="KE163" s="157"/>
      <c r="KF163" s="157"/>
      <c r="KG163" s="157"/>
      <c r="KH163" s="157"/>
      <c r="KI163" s="157"/>
      <c r="KJ163" s="157"/>
      <c r="KK163" s="157"/>
      <c r="KL163" s="157"/>
      <c r="KM163" s="157"/>
      <c r="KN163" s="157"/>
      <c r="KO163" s="157"/>
      <c r="KP163" s="157"/>
      <c r="KQ163" s="157"/>
      <c r="KR163" s="157"/>
      <c r="KS163" s="157"/>
      <c r="KT163" s="157"/>
      <c r="KU163" s="157"/>
      <c r="KV163" s="157"/>
      <c r="KW163" s="157"/>
      <c r="KX163" s="157"/>
      <c r="KY163" s="157"/>
      <c r="KZ163" s="157"/>
      <c r="LA163" s="157"/>
      <c r="LB163" s="157"/>
      <c r="LC163" s="157"/>
      <c r="LD163" s="157"/>
      <c r="LE163" s="157"/>
      <c r="LF163" s="157"/>
      <c r="LG163" s="157"/>
      <c r="LH163" s="157"/>
      <c r="LI163" s="157"/>
      <c r="LJ163" s="157"/>
      <c r="LK163" s="157"/>
      <c r="LL163" s="157"/>
      <c r="LM163" s="157"/>
      <c r="LN163" s="157"/>
      <c r="LO163" s="157"/>
      <c r="LP163" s="157"/>
      <c r="LQ163" s="157"/>
      <c r="LR163" s="157"/>
      <c r="LS163" s="157"/>
      <c r="LT163" s="157"/>
      <c r="LU163" s="157"/>
      <c r="LV163" s="157"/>
      <c r="LW163" s="157"/>
      <c r="LX163" s="157"/>
      <c r="LY163" s="157"/>
      <c r="LZ163" s="157"/>
      <c r="MA163" s="157"/>
      <c r="MB163" s="157"/>
      <c r="MC163" s="157"/>
      <c r="MD163" s="157"/>
      <c r="ME163" s="157"/>
      <c r="MF163" s="157"/>
      <c r="MG163" s="157"/>
      <c r="MH163" s="157"/>
      <c r="MI163" s="157"/>
      <c r="MJ163" s="157"/>
      <c r="MK163" s="157"/>
      <c r="ML163" s="157"/>
      <c r="MM163" s="157"/>
      <c r="MN163" s="157"/>
      <c r="MO163" s="157"/>
      <c r="MP163" s="157"/>
      <c r="MQ163" s="157"/>
      <c r="MR163" s="157"/>
      <c r="MS163" s="157"/>
      <c r="MT163" s="157"/>
      <c r="MU163" s="157"/>
      <c r="MV163" s="157"/>
      <c r="MW163" s="157"/>
      <c r="MX163" s="157"/>
      <c r="MY163" s="157"/>
      <c r="MZ163" s="157"/>
      <c r="NA163" s="157"/>
      <c r="NB163" s="157"/>
      <c r="NC163" s="157"/>
      <c r="ND163" s="157"/>
      <c r="NE163" s="157"/>
      <c r="NF163" s="157"/>
      <c r="NG163" s="157"/>
      <c r="NH163" s="157"/>
      <c r="NI163" s="157"/>
      <c r="NJ163" s="157"/>
      <c r="NK163" s="157"/>
      <c r="NL163" s="157"/>
      <c r="NM163" s="157"/>
      <c r="NN163" s="157"/>
      <c r="NO163" s="157"/>
      <c r="NP163" s="157"/>
      <c r="NQ163" s="157"/>
      <c r="NR163" s="157"/>
      <c r="NS163" s="157"/>
      <c r="NT163" s="157"/>
      <c r="NU163" s="157"/>
      <c r="NV163" s="157"/>
      <c r="NW163" s="157"/>
      <c r="NX163" s="157"/>
      <c r="NY163" s="157"/>
      <c r="NZ163" s="157"/>
      <c r="OA163" s="157"/>
      <c r="OB163" s="157"/>
      <c r="OC163" s="157"/>
      <c r="OD163" s="157"/>
      <c r="OE163" s="157"/>
      <c r="OF163" s="157"/>
      <c r="OG163" s="157"/>
      <c r="OH163" s="157"/>
      <c r="OI163" s="157"/>
      <c r="OJ163" s="157"/>
      <c r="OK163" s="157"/>
      <c r="OL163" s="157"/>
      <c r="OM163" s="157"/>
      <c r="ON163" s="157"/>
      <c r="OO163" s="157"/>
      <c r="OP163" s="157"/>
      <c r="OQ163" s="157"/>
      <c r="OR163" s="157"/>
      <c r="OS163" s="157"/>
      <c r="OT163" s="157"/>
      <c r="OU163" s="157"/>
      <c r="OV163" s="157"/>
      <c r="OW163" s="157"/>
      <c r="OX163" s="157"/>
      <c r="OY163" s="157"/>
      <c r="OZ163" s="157"/>
      <c r="PA163" s="157"/>
      <c r="PB163" s="157"/>
      <c r="PC163" s="157"/>
      <c r="PD163" s="157"/>
      <c r="PE163" s="157"/>
      <c r="PF163" s="157"/>
      <c r="PG163" s="157"/>
      <c r="PH163" s="157"/>
      <c r="PI163" s="157"/>
      <c r="PJ163" s="157"/>
      <c r="PK163" s="157"/>
      <c r="PL163" s="157"/>
      <c r="PM163" s="157"/>
      <c r="PN163" s="157"/>
      <c r="PO163" s="157"/>
      <c r="PP163" s="157"/>
      <c r="PQ163" s="157"/>
      <c r="PR163" s="157"/>
      <c r="PS163" s="157"/>
      <c r="PT163" s="157"/>
      <c r="PU163" s="157"/>
      <c r="PV163" s="157"/>
      <c r="PW163" s="157"/>
      <c r="PX163" s="157"/>
      <c r="PY163" s="157"/>
      <c r="PZ163" s="157"/>
      <c r="QA163" s="157"/>
      <c r="QB163" s="157"/>
      <c r="QC163" s="157"/>
      <c r="QD163" s="157"/>
      <c r="QE163" s="157"/>
      <c r="QF163" s="157"/>
      <c r="QG163" s="157"/>
      <c r="QH163" s="157"/>
      <c r="QI163" s="157"/>
      <c r="QJ163" s="157"/>
      <c r="QK163" s="157"/>
      <c r="QL163" s="157"/>
      <c r="QM163" s="157"/>
      <c r="QN163" s="157"/>
      <c r="QO163" s="157"/>
      <c r="QP163" s="157"/>
      <c r="QQ163" s="157"/>
      <c r="QR163" s="157"/>
      <c r="QS163" s="157"/>
      <c r="QT163" s="157"/>
      <c r="QU163" s="157"/>
      <c r="QV163" s="157"/>
      <c r="QW163" s="157"/>
      <c r="QX163" s="157"/>
      <c r="QY163" s="157"/>
      <c r="QZ163" s="157"/>
      <c r="RA163" s="157"/>
      <c r="RB163" s="157"/>
      <c r="RC163" s="157"/>
      <c r="RD163" s="157"/>
      <c r="RE163" s="157"/>
      <c r="RF163" s="157"/>
      <c r="RG163" s="157"/>
      <c r="RH163" s="157"/>
      <c r="RI163" s="157"/>
      <c r="RJ163" s="157"/>
      <c r="RK163" s="157"/>
      <c r="RL163" s="157"/>
      <c r="RM163" s="157"/>
      <c r="RN163" s="157"/>
      <c r="RO163" s="157"/>
      <c r="RP163" s="157"/>
      <c r="RQ163" s="157"/>
      <c r="RR163" s="157"/>
      <c r="RS163" s="157"/>
      <c r="RT163" s="157"/>
      <c r="RU163" s="157"/>
      <c r="RV163" s="157"/>
      <c r="RW163" s="157"/>
      <c r="RX163" s="157"/>
      <c r="RY163" s="157"/>
      <c r="RZ163" s="157"/>
      <c r="SA163" s="157"/>
      <c r="SB163" s="157"/>
      <c r="SC163" s="157"/>
      <c r="SD163" s="157"/>
      <c r="SE163" s="157"/>
      <c r="SF163" s="157"/>
      <c r="SG163" s="157"/>
      <c r="SH163" s="157"/>
      <c r="SI163" s="157"/>
      <c r="SJ163" s="157"/>
      <c r="SK163" s="157"/>
      <c r="SL163" s="157"/>
      <c r="SM163" s="157"/>
      <c r="SN163" s="157"/>
      <c r="SO163" s="157"/>
      <c r="SP163" s="157"/>
      <c r="SQ163" s="157"/>
      <c r="SR163" s="157"/>
      <c r="SS163" s="157"/>
      <c r="ST163" s="157"/>
      <c r="SU163" s="157"/>
      <c r="SV163" s="157"/>
      <c r="SW163" s="157"/>
      <c r="SX163" s="157"/>
      <c r="SY163" s="157"/>
      <c r="SZ163" s="157"/>
      <c r="TA163" s="157"/>
      <c r="TB163" s="157"/>
    </row>
    <row r="164" spans="1:522" s="31" customFormat="1" x14ac:dyDescent="0.25">
      <c r="A164" s="157"/>
      <c r="B164" s="157"/>
      <c r="C164" s="157"/>
      <c r="D164" s="157"/>
      <c r="E164" s="157"/>
      <c r="F164" s="157"/>
      <c r="G164" s="157"/>
      <c r="H164" s="157"/>
      <c r="I164" s="157"/>
      <c r="J164" s="157"/>
      <c r="K164" s="157"/>
      <c r="L164" s="124"/>
      <c r="M164" s="157"/>
      <c r="N164" s="157"/>
      <c r="O164" s="157"/>
      <c r="P164" s="90"/>
      <c r="Q164" s="157"/>
      <c r="R164" s="223"/>
      <c r="S164" s="157"/>
      <c r="T164" s="90"/>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c r="CG164" s="157"/>
      <c r="CH164" s="157"/>
      <c r="CI164" s="157"/>
      <c r="CJ164" s="157"/>
      <c r="CK164" s="157"/>
      <c r="CL164" s="157"/>
      <c r="CM164" s="157"/>
      <c r="CN164" s="157"/>
      <c r="CO164" s="157"/>
      <c r="CP164" s="157"/>
      <c r="CQ164" s="157"/>
      <c r="CR164" s="157"/>
      <c r="CS164" s="157"/>
      <c r="CT164" s="157"/>
      <c r="CU164" s="157"/>
      <c r="CV164" s="157"/>
      <c r="CW164" s="157"/>
      <c r="CX164" s="157"/>
      <c r="CY164" s="157"/>
      <c r="CZ164" s="157"/>
      <c r="DA164" s="157"/>
      <c r="DB164" s="157"/>
      <c r="DC164" s="157"/>
      <c r="DD164" s="157"/>
      <c r="DE164" s="157"/>
      <c r="DF164" s="157"/>
      <c r="DG164" s="157"/>
      <c r="DH164" s="157"/>
      <c r="DI164" s="157"/>
      <c r="DJ164" s="157"/>
      <c r="DK164" s="157"/>
      <c r="DL164" s="157"/>
      <c r="DM164" s="157"/>
      <c r="DN164" s="157"/>
      <c r="DO164" s="157"/>
      <c r="DP164" s="157"/>
      <c r="DQ164" s="157"/>
      <c r="DR164" s="157"/>
      <c r="DS164" s="157"/>
      <c r="DT164" s="157"/>
      <c r="DU164" s="157"/>
      <c r="DV164" s="157"/>
      <c r="DW164" s="157"/>
      <c r="DX164" s="157"/>
      <c r="DY164" s="157"/>
      <c r="DZ164" s="157"/>
      <c r="EA164" s="157"/>
      <c r="EB164" s="157"/>
      <c r="EC164" s="157"/>
      <c r="ED164" s="157"/>
      <c r="EE164" s="157"/>
      <c r="EF164" s="157"/>
      <c r="EG164" s="157"/>
      <c r="EH164" s="157"/>
      <c r="EI164" s="157"/>
      <c r="EJ164" s="157"/>
      <c r="EK164" s="157"/>
      <c r="EL164" s="157"/>
      <c r="EM164" s="157"/>
      <c r="EN164" s="157"/>
      <c r="EO164" s="157"/>
      <c r="EP164" s="157"/>
      <c r="EQ164" s="157"/>
      <c r="ER164" s="157"/>
      <c r="ES164" s="157"/>
      <c r="ET164" s="157"/>
      <c r="EU164" s="157"/>
      <c r="EV164" s="157"/>
      <c r="EW164" s="157"/>
      <c r="EX164" s="157"/>
      <c r="EY164" s="157"/>
      <c r="EZ164" s="157"/>
      <c r="FA164" s="157"/>
      <c r="FB164" s="157"/>
      <c r="FC164" s="157"/>
      <c r="FD164" s="157"/>
      <c r="FE164" s="157"/>
      <c r="FF164" s="157"/>
      <c r="FG164" s="157"/>
      <c r="FH164" s="157"/>
      <c r="FI164" s="157"/>
      <c r="FJ164" s="157"/>
      <c r="FK164" s="157"/>
      <c r="FL164" s="157"/>
      <c r="FM164" s="157"/>
      <c r="FN164" s="157"/>
      <c r="FO164" s="157"/>
      <c r="FP164" s="157"/>
      <c r="FQ164" s="157"/>
      <c r="FR164" s="157"/>
      <c r="FS164" s="157"/>
      <c r="FT164" s="157"/>
      <c r="FU164" s="157"/>
      <c r="FV164" s="157"/>
      <c r="FW164" s="157"/>
      <c r="FX164" s="157"/>
      <c r="FY164" s="157"/>
      <c r="FZ164" s="157"/>
      <c r="GA164" s="157"/>
      <c r="GB164" s="157"/>
      <c r="GC164" s="157"/>
      <c r="GD164" s="157"/>
      <c r="GE164" s="157"/>
      <c r="GF164" s="157"/>
      <c r="GG164" s="157"/>
      <c r="GH164" s="157"/>
      <c r="GI164" s="157"/>
      <c r="GJ164" s="157"/>
      <c r="GK164" s="157"/>
      <c r="GL164" s="157"/>
      <c r="GM164" s="157"/>
      <c r="GN164" s="157"/>
      <c r="GO164" s="157"/>
      <c r="GP164" s="157"/>
      <c r="GQ164" s="157"/>
      <c r="GR164" s="157"/>
      <c r="GS164" s="157"/>
      <c r="GT164" s="157"/>
      <c r="GU164" s="157"/>
      <c r="GV164" s="157"/>
      <c r="GW164" s="157"/>
      <c r="GX164" s="157"/>
      <c r="GY164" s="157"/>
      <c r="GZ164" s="157"/>
      <c r="HA164" s="157"/>
      <c r="HB164" s="157"/>
      <c r="HC164" s="157"/>
      <c r="HD164" s="157"/>
      <c r="HE164" s="157"/>
      <c r="HF164" s="157"/>
      <c r="HG164" s="157"/>
      <c r="HH164" s="157"/>
      <c r="HI164" s="157"/>
      <c r="HJ164" s="157"/>
      <c r="HK164" s="157"/>
      <c r="HL164" s="157"/>
      <c r="HM164" s="157"/>
      <c r="HN164" s="157"/>
      <c r="HO164" s="157"/>
      <c r="HP164" s="157"/>
      <c r="HQ164" s="157"/>
      <c r="HR164" s="157"/>
      <c r="HS164" s="157"/>
      <c r="HT164" s="157"/>
      <c r="HU164" s="157"/>
      <c r="HV164" s="157"/>
      <c r="HW164" s="157"/>
      <c r="HX164" s="157"/>
      <c r="HY164" s="157"/>
      <c r="HZ164" s="157"/>
      <c r="IA164" s="157"/>
      <c r="IB164" s="157"/>
      <c r="IC164" s="157"/>
      <c r="ID164" s="157"/>
      <c r="IE164" s="157"/>
      <c r="IF164" s="157"/>
      <c r="IG164" s="157"/>
      <c r="IH164" s="157"/>
      <c r="II164" s="157"/>
      <c r="IJ164" s="157"/>
      <c r="IK164" s="157"/>
      <c r="IL164" s="157"/>
      <c r="IM164" s="157"/>
      <c r="IN164" s="157"/>
      <c r="IO164" s="157"/>
      <c r="IP164" s="157"/>
      <c r="IQ164" s="157"/>
      <c r="IR164" s="157"/>
      <c r="IS164" s="157"/>
      <c r="IT164" s="157"/>
      <c r="IU164" s="157"/>
      <c r="IV164" s="157"/>
      <c r="IW164" s="157"/>
      <c r="IX164" s="157"/>
      <c r="IY164" s="157"/>
      <c r="IZ164" s="157"/>
      <c r="JA164" s="157"/>
      <c r="JB164" s="157"/>
      <c r="JC164" s="157"/>
      <c r="JD164" s="157"/>
      <c r="JE164" s="157"/>
      <c r="JF164" s="157"/>
      <c r="JG164" s="157"/>
      <c r="JH164" s="157"/>
      <c r="JI164" s="157"/>
      <c r="JJ164" s="157"/>
      <c r="JK164" s="157"/>
      <c r="JL164" s="157"/>
      <c r="JM164" s="157"/>
      <c r="JN164" s="157"/>
      <c r="JO164" s="157"/>
      <c r="JP164" s="157"/>
      <c r="JQ164" s="157"/>
      <c r="JR164" s="157"/>
      <c r="JS164" s="157"/>
      <c r="JT164" s="157"/>
      <c r="JU164" s="157"/>
      <c r="JV164" s="157"/>
      <c r="JW164" s="157"/>
      <c r="JX164" s="157"/>
      <c r="JY164" s="157"/>
      <c r="JZ164" s="157"/>
      <c r="KA164" s="157"/>
      <c r="KB164" s="157"/>
      <c r="KC164" s="157"/>
      <c r="KD164" s="157"/>
      <c r="KE164" s="157"/>
      <c r="KF164" s="157"/>
      <c r="KG164" s="157"/>
      <c r="KH164" s="157"/>
      <c r="KI164" s="157"/>
      <c r="KJ164" s="157"/>
      <c r="KK164" s="157"/>
      <c r="KL164" s="157"/>
      <c r="KM164" s="157"/>
      <c r="KN164" s="157"/>
      <c r="KO164" s="157"/>
      <c r="KP164" s="157"/>
      <c r="KQ164" s="157"/>
      <c r="KR164" s="157"/>
      <c r="KS164" s="157"/>
      <c r="KT164" s="157"/>
      <c r="KU164" s="157"/>
      <c r="KV164" s="157"/>
      <c r="KW164" s="157"/>
      <c r="KX164" s="157"/>
      <c r="KY164" s="157"/>
      <c r="KZ164" s="157"/>
      <c r="LA164" s="157"/>
      <c r="LB164" s="157"/>
      <c r="LC164" s="157"/>
      <c r="LD164" s="157"/>
      <c r="LE164" s="157"/>
      <c r="LF164" s="157"/>
      <c r="LG164" s="157"/>
      <c r="LH164" s="157"/>
      <c r="LI164" s="157"/>
      <c r="LJ164" s="157"/>
      <c r="LK164" s="157"/>
      <c r="LL164" s="157"/>
      <c r="LM164" s="157"/>
      <c r="LN164" s="157"/>
      <c r="LO164" s="157"/>
      <c r="LP164" s="157"/>
      <c r="LQ164" s="157"/>
      <c r="LR164" s="157"/>
      <c r="LS164" s="157"/>
      <c r="LT164" s="157"/>
      <c r="LU164" s="157"/>
      <c r="LV164" s="157"/>
      <c r="LW164" s="157"/>
      <c r="LX164" s="157"/>
      <c r="LY164" s="157"/>
      <c r="LZ164" s="157"/>
      <c r="MA164" s="157"/>
      <c r="MB164" s="157"/>
      <c r="MC164" s="157"/>
      <c r="MD164" s="157"/>
      <c r="ME164" s="157"/>
      <c r="MF164" s="157"/>
      <c r="MG164" s="157"/>
      <c r="MH164" s="157"/>
      <c r="MI164" s="157"/>
      <c r="MJ164" s="157"/>
      <c r="MK164" s="157"/>
      <c r="ML164" s="157"/>
      <c r="MM164" s="157"/>
      <c r="MN164" s="157"/>
      <c r="MO164" s="157"/>
      <c r="MP164" s="157"/>
      <c r="MQ164" s="157"/>
      <c r="MR164" s="157"/>
      <c r="MS164" s="157"/>
      <c r="MT164" s="157"/>
      <c r="MU164" s="157"/>
      <c r="MV164" s="157"/>
      <c r="MW164" s="157"/>
      <c r="MX164" s="157"/>
      <c r="MY164" s="157"/>
      <c r="MZ164" s="157"/>
      <c r="NA164" s="157"/>
      <c r="NB164" s="157"/>
      <c r="NC164" s="157"/>
      <c r="ND164" s="157"/>
      <c r="NE164" s="157"/>
      <c r="NF164" s="157"/>
      <c r="NG164" s="157"/>
      <c r="NH164" s="157"/>
      <c r="NI164" s="157"/>
      <c r="NJ164" s="157"/>
      <c r="NK164" s="157"/>
      <c r="NL164" s="157"/>
      <c r="NM164" s="157"/>
      <c r="NN164" s="157"/>
      <c r="NO164" s="157"/>
      <c r="NP164" s="157"/>
      <c r="NQ164" s="157"/>
      <c r="NR164" s="157"/>
      <c r="NS164" s="157"/>
      <c r="NT164" s="157"/>
      <c r="NU164" s="157"/>
      <c r="NV164" s="157"/>
      <c r="NW164" s="157"/>
      <c r="NX164" s="157"/>
      <c r="NY164" s="157"/>
      <c r="NZ164" s="157"/>
      <c r="OA164" s="157"/>
      <c r="OB164" s="157"/>
      <c r="OC164" s="157"/>
      <c r="OD164" s="157"/>
      <c r="OE164" s="157"/>
      <c r="OF164" s="157"/>
      <c r="OG164" s="157"/>
      <c r="OH164" s="157"/>
      <c r="OI164" s="157"/>
      <c r="OJ164" s="157"/>
      <c r="OK164" s="157"/>
      <c r="OL164" s="157"/>
      <c r="OM164" s="157"/>
      <c r="ON164" s="157"/>
      <c r="OO164" s="157"/>
      <c r="OP164" s="157"/>
      <c r="OQ164" s="157"/>
      <c r="OR164" s="157"/>
      <c r="OS164" s="157"/>
      <c r="OT164" s="157"/>
      <c r="OU164" s="157"/>
      <c r="OV164" s="157"/>
      <c r="OW164" s="157"/>
      <c r="OX164" s="157"/>
      <c r="OY164" s="157"/>
      <c r="OZ164" s="157"/>
      <c r="PA164" s="157"/>
      <c r="PB164" s="157"/>
      <c r="PC164" s="157"/>
      <c r="PD164" s="157"/>
      <c r="PE164" s="157"/>
      <c r="PF164" s="157"/>
      <c r="PG164" s="157"/>
      <c r="PH164" s="157"/>
      <c r="PI164" s="157"/>
      <c r="PJ164" s="157"/>
      <c r="PK164" s="157"/>
      <c r="PL164" s="157"/>
      <c r="PM164" s="157"/>
      <c r="PN164" s="157"/>
      <c r="PO164" s="157"/>
      <c r="PP164" s="157"/>
      <c r="PQ164" s="157"/>
      <c r="PR164" s="157"/>
      <c r="PS164" s="157"/>
      <c r="PT164" s="157"/>
      <c r="PU164" s="157"/>
      <c r="PV164" s="157"/>
      <c r="PW164" s="157"/>
      <c r="PX164" s="157"/>
      <c r="PY164" s="157"/>
      <c r="PZ164" s="157"/>
      <c r="QA164" s="157"/>
      <c r="QB164" s="157"/>
      <c r="QC164" s="157"/>
      <c r="QD164" s="157"/>
      <c r="QE164" s="157"/>
      <c r="QF164" s="157"/>
      <c r="QG164" s="157"/>
      <c r="QH164" s="157"/>
      <c r="QI164" s="157"/>
      <c r="QJ164" s="157"/>
      <c r="QK164" s="157"/>
      <c r="QL164" s="157"/>
      <c r="QM164" s="157"/>
      <c r="QN164" s="157"/>
      <c r="QO164" s="157"/>
      <c r="QP164" s="157"/>
      <c r="QQ164" s="157"/>
      <c r="QR164" s="157"/>
      <c r="QS164" s="157"/>
      <c r="QT164" s="157"/>
      <c r="QU164" s="157"/>
      <c r="QV164" s="157"/>
      <c r="QW164" s="157"/>
      <c r="QX164" s="157"/>
      <c r="QY164" s="157"/>
      <c r="QZ164" s="157"/>
      <c r="RA164" s="157"/>
      <c r="RB164" s="157"/>
      <c r="RC164" s="157"/>
      <c r="RD164" s="157"/>
      <c r="RE164" s="157"/>
      <c r="RF164" s="157"/>
      <c r="RG164" s="157"/>
      <c r="RH164" s="157"/>
      <c r="RI164" s="157"/>
      <c r="RJ164" s="157"/>
      <c r="RK164" s="157"/>
      <c r="RL164" s="157"/>
      <c r="RM164" s="157"/>
      <c r="RN164" s="157"/>
      <c r="RO164" s="157"/>
      <c r="RP164" s="157"/>
      <c r="RQ164" s="157"/>
      <c r="RR164" s="157"/>
      <c r="RS164" s="157"/>
      <c r="RT164" s="157"/>
      <c r="RU164" s="157"/>
      <c r="RV164" s="157"/>
      <c r="RW164" s="157"/>
      <c r="RX164" s="157"/>
      <c r="RY164" s="157"/>
      <c r="RZ164" s="157"/>
      <c r="SA164" s="157"/>
      <c r="SB164" s="157"/>
      <c r="SC164" s="157"/>
      <c r="SD164" s="157"/>
      <c r="SE164" s="157"/>
      <c r="SF164" s="157"/>
      <c r="SG164" s="157"/>
      <c r="SH164" s="157"/>
      <c r="SI164" s="157"/>
      <c r="SJ164" s="157"/>
      <c r="SK164" s="157"/>
      <c r="SL164" s="157"/>
      <c r="SM164" s="157"/>
      <c r="SN164" s="157"/>
      <c r="SO164" s="157"/>
      <c r="SP164" s="157"/>
      <c r="SQ164" s="157"/>
      <c r="SR164" s="157"/>
      <c r="SS164" s="157"/>
      <c r="ST164" s="157"/>
      <c r="SU164" s="157"/>
      <c r="SV164" s="157"/>
      <c r="SW164" s="157"/>
      <c r="SX164" s="157"/>
      <c r="SY164" s="157"/>
      <c r="SZ164" s="157"/>
      <c r="TA164" s="157"/>
      <c r="TB164" s="157"/>
    </row>
    <row r="165" spans="1:522" s="31" customFormat="1" x14ac:dyDescent="0.25">
      <c r="A165" s="157"/>
      <c r="B165" s="157"/>
      <c r="C165" s="157"/>
      <c r="D165" s="157"/>
      <c r="E165" s="157"/>
      <c r="F165" s="157"/>
      <c r="G165" s="157"/>
      <c r="H165" s="157"/>
      <c r="I165" s="157"/>
      <c r="J165" s="157"/>
      <c r="K165" s="157"/>
      <c r="L165" s="124"/>
      <c r="M165" s="157"/>
      <c r="N165" s="157"/>
      <c r="O165" s="157"/>
      <c r="P165" s="90"/>
      <c r="Q165" s="157"/>
      <c r="R165" s="223"/>
      <c r="S165" s="157"/>
      <c r="T165" s="90"/>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7"/>
      <c r="AU165" s="157"/>
      <c r="AV165" s="157"/>
      <c r="AW165" s="157"/>
      <c r="AX165" s="157"/>
      <c r="AY165" s="157"/>
      <c r="AZ165" s="157"/>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c r="CG165" s="157"/>
      <c r="CH165" s="157"/>
      <c r="CI165" s="157"/>
      <c r="CJ165" s="157"/>
      <c r="CK165" s="157"/>
      <c r="CL165" s="157"/>
      <c r="CM165" s="157"/>
      <c r="CN165" s="157"/>
      <c r="CO165" s="157"/>
      <c r="CP165" s="157"/>
      <c r="CQ165" s="157"/>
      <c r="CR165" s="157"/>
      <c r="CS165" s="157"/>
      <c r="CT165" s="157"/>
      <c r="CU165" s="157"/>
      <c r="CV165" s="157"/>
      <c r="CW165" s="157"/>
      <c r="CX165" s="157"/>
      <c r="CY165" s="157"/>
      <c r="CZ165" s="157"/>
      <c r="DA165" s="157"/>
      <c r="DB165" s="157"/>
      <c r="DC165" s="157"/>
      <c r="DD165" s="157"/>
      <c r="DE165" s="157"/>
      <c r="DF165" s="157"/>
      <c r="DG165" s="157"/>
      <c r="DH165" s="157"/>
      <c r="DI165" s="157"/>
      <c r="DJ165" s="157"/>
      <c r="DK165" s="157"/>
      <c r="DL165" s="157"/>
      <c r="DM165" s="157"/>
      <c r="DN165" s="157"/>
      <c r="DO165" s="157"/>
      <c r="DP165" s="157"/>
      <c r="DQ165" s="157"/>
      <c r="DR165" s="157"/>
      <c r="DS165" s="157"/>
      <c r="DT165" s="157"/>
      <c r="DU165" s="157"/>
      <c r="DV165" s="157"/>
      <c r="DW165" s="157"/>
      <c r="DX165" s="157"/>
      <c r="DY165" s="157"/>
      <c r="DZ165" s="157"/>
      <c r="EA165" s="157"/>
      <c r="EB165" s="157"/>
      <c r="EC165" s="157"/>
      <c r="ED165" s="157"/>
      <c r="EE165" s="157"/>
      <c r="EF165" s="157"/>
      <c r="EG165" s="157"/>
      <c r="EH165" s="157"/>
      <c r="EI165" s="157"/>
      <c r="EJ165" s="157"/>
      <c r="EK165" s="157"/>
      <c r="EL165" s="157"/>
      <c r="EM165" s="157"/>
      <c r="EN165" s="157"/>
      <c r="EO165" s="157"/>
      <c r="EP165" s="157"/>
      <c r="EQ165" s="157"/>
      <c r="ER165" s="157"/>
      <c r="ES165" s="157"/>
      <c r="ET165" s="157"/>
      <c r="EU165" s="157"/>
      <c r="EV165" s="157"/>
      <c r="EW165" s="157"/>
      <c r="EX165" s="157"/>
      <c r="EY165" s="157"/>
      <c r="EZ165" s="157"/>
      <c r="FA165" s="157"/>
      <c r="FB165" s="157"/>
      <c r="FC165" s="157"/>
      <c r="FD165" s="157"/>
      <c r="FE165" s="157"/>
      <c r="FF165" s="157"/>
      <c r="FG165" s="157"/>
      <c r="FH165" s="157"/>
      <c r="FI165" s="157"/>
      <c r="FJ165" s="157"/>
      <c r="FK165" s="157"/>
      <c r="FL165" s="157"/>
      <c r="FM165" s="157"/>
      <c r="FN165" s="157"/>
      <c r="FO165" s="157"/>
      <c r="FP165" s="157"/>
      <c r="FQ165" s="157"/>
      <c r="FR165" s="157"/>
      <c r="FS165" s="157"/>
      <c r="FT165" s="157"/>
      <c r="FU165" s="157"/>
      <c r="FV165" s="157"/>
      <c r="FW165" s="157"/>
      <c r="FX165" s="157"/>
      <c r="FY165" s="157"/>
      <c r="FZ165" s="157"/>
      <c r="GA165" s="157"/>
      <c r="GB165" s="157"/>
      <c r="GC165" s="157"/>
      <c r="GD165" s="157"/>
      <c r="GE165" s="157"/>
      <c r="GF165" s="157"/>
      <c r="GG165" s="157"/>
      <c r="GH165" s="157"/>
      <c r="GI165" s="157"/>
      <c r="GJ165" s="157"/>
      <c r="GK165" s="157"/>
      <c r="GL165" s="157"/>
      <c r="GM165" s="157"/>
      <c r="GN165" s="157"/>
      <c r="GO165" s="157"/>
      <c r="GP165" s="157"/>
      <c r="GQ165" s="157"/>
      <c r="GR165" s="157"/>
      <c r="GS165" s="157"/>
      <c r="GT165" s="157"/>
      <c r="GU165" s="157"/>
      <c r="GV165" s="157"/>
      <c r="GW165" s="157"/>
      <c r="GX165" s="157"/>
      <c r="GY165" s="157"/>
      <c r="GZ165" s="157"/>
      <c r="HA165" s="157"/>
      <c r="HB165" s="157"/>
      <c r="HC165" s="157"/>
      <c r="HD165" s="157"/>
      <c r="HE165" s="157"/>
      <c r="HF165" s="157"/>
      <c r="HG165" s="157"/>
      <c r="HH165" s="157"/>
      <c r="HI165" s="157"/>
      <c r="HJ165" s="157"/>
      <c r="HK165" s="157"/>
      <c r="HL165" s="157"/>
      <c r="HM165" s="157"/>
      <c r="HN165" s="157"/>
      <c r="HO165" s="157"/>
      <c r="HP165" s="157"/>
      <c r="HQ165" s="157"/>
      <c r="HR165" s="157"/>
      <c r="HS165" s="157"/>
      <c r="HT165" s="157"/>
      <c r="HU165" s="157"/>
      <c r="HV165" s="157"/>
      <c r="HW165" s="157"/>
      <c r="HX165" s="157"/>
      <c r="HY165" s="157"/>
      <c r="HZ165" s="157"/>
      <c r="IA165" s="157"/>
      <c r="IB165" s="157"/>
      <c r="IC165" s="157"/>
      <c r="ID165" s="157"/>
      <c r="IE165" s="157"/>
      <c r="IF165" s="157"/>
      <c r="IG165" s="157"/>
      <c r="IH165" s="157"/>
      <c r="II165" s="157"/>
      <c r="IJ165" s="157"/>
      <c r="IK165" s="157"/>
      <c r="IL165" s="157"/>
      <c r="IM165" s="157"/>
      <c r="IN165" s="157"/>
      <c r="IO165" s="157"/>
      <c r="IP165" s="157"/>
      <c r="IQ165" s="157"/>
      <c r="IR165" s="157"/>
      <c r="IS165" s="157"/>
      <c r="IT165" s="157"/>
      <c r="IU165" s="157"/>
      <c r="IV165" s="157"/>
      <c r="IW165" s="157"/>
      <c r="IX165" s="157"/>
      <c r="IY165" s="157"/>
      <c r="IZ165" s="157"/>
      <c r="JA165" s="157"/>
      <c r="JB165" s="157"/>
      <c r="JC165" s="157"/>
      <c r="JD165" s="157"/>
      <c r="JE165" s="157"/>
      <c r="JF165" s="157"/>
      <c r="JG165" s="157"/>
      <c r="JH165" s="157"/>
      <c r="JI165" s="157"/>
      <c r="JJ165" s="157"/>
      <c r="JK165" s="157"/>
      <c r="JL165" s="157"/>
      <c r="JM165" s="157"/>
      <c r="JN165" s="157"/>
      <c r="JO165" s="157"/>
      <c r="JP165" s="157"/>
      <c r="JQ165" s="157"/>
      <c r="JR165" s="157"/>
      <c r="JS165" s="157"/>
      <c r="JT165" s="157"/>
      <c r="JU165" s="157"/>
      <c r="JV165" s="157"/>
      <c r="JW165" s="157"/>
      <c r="JX165" s="157"/>
      <c r="JY165" s="157"/>
      <c r="JZ165" s="157"/>
      <c r="KA165" s="157"/>
      <c r="KB165" s="157"/>
      <c r="KC165" s="157"/>
      <c r="KD165" s="157"/>
      <c r="KE165" s="157"/>
      <c r="KF165" s="157"/>
      <c r="KG165" s="157"/>
      <c r="KH165" s="157"/>
      <c r="KI165" s="157"/>
      <c r="KJ165" s="157"/>
      <c r="KK165" s="157"/>
      <c r="KL165" s="157"/>
      <c r="KM165" s="157"/>
      <c r="KN165" s="157"/>
      <c r="KO165" s="157"/>
      <c r="KP165" s="157"/>
      <c r="KQ165" s="157"/>
      <c r="KR165" s="157"/>
      <c r="KS165" s="157"/>
      <c r="KT165" s="157"/>
      <c r="KU165" s="157"/>
      <c r="KV165" s="157"/>
      <c r="KW165" s="157"/>
      <c r="KX165" s="157"/>
      <c r="KY165" s="157"/>
      <c r="KZ165" s="157"/>
      <c r="LA165" s="157"/>
      <c r="LB165" s="157"/>
      <c r="LC165" s="157"/>
      <c r="LD165" s="157"/>
      <c r="LE165" s="157"/>
      <c r="LF165" s="157"/>
      <c r="LG165" s="157"/>
      <c r="LH165" s="157"/>
      <c r="LI165" s="157"/>
      <c r="LJ165" s="157"/>
      <c r="LK165" s="157"/>
      <c r="LL165" s="157"/>
      <c r="LM165" s="157"/>
      <c r="LN165" s="157"/>
      <c r="LO165" s="157"/>
      <c r="LP165" s="157"/>
      <c r="LQ165" s="157"/>
      <c r="LR165" s="157"/>
      <c r="LS165" s="157"/>
      <c r="LT165" s="157"/>
      <c r="LU165" s="157"/>
      <c r="LV165" s="157"/>
      <c r="LW165" s="157"/>
      <c r="LX165" s="157"/>
      <c r="LY165" s="157"/>
      <c r="LZ165" s="157"/>
      <c r="MA165" s="157"/>
      <c r="MB165" s="157"/>
      <c r="MC165" s="157"/>
      <c r="MD165" s="157"/>
      <c r="ME165" s="157"/>
      <c r="MF165" s="157"/>
      <c r="MG165" s="157"/>
      <c r="MH165" s="157"/>
      <c r="MI165" s="157"/>
      <c r="MJ165" s="157"/>
      <c r="MK165" s="157"/>
      <c r="ML165" s="157"/>
      <c r="MM165" s="157"/>
      <c r="MN165" s="157"/>
      <c r="MO165" s="157"/>
      <c r="MP165" s="157"/>
      <c r="MQ165" s="157"/>
      <c r="MR165" s="157"/>
      <c r="MS165" s="157"/>
      <c r="MT165" s="157"/>
      <c r="MU165" s="157"/>
      <c r="MV165" s="157"/>
      <c r="MW165" s="157"/>
      <c r="MX165" s="157"/>
      <c r="MY165" s="157"/>
      <c r="MZ165" s="157"/>
      <c r="NA165" s="157"/>
      <c r="NB165" s="157"/>
      <c r="NC165" s="157"/>
      <c r="ND165" s="157"/>
      <c r="NE165" s="157"/>
      <c r="NF165" s="157"/>
      <c r="NG165" s="157"/>
      <c r="NH165" s="157"/>
      <c r="NI165" s="157"/>
      <c r="NJ165" s="157"/>
      <c r="NK165" s="157"/>
      <c r="NL165" s="157"/>
      <c r="NM165" s="157"/>
      <c r="NN165" s="157"/>
      <c r="NO165" s="157"/>
      <c r="NP165" s="157"/>
      <c r="NQ165" s="157"/>
      <c r="NR165" s="157"/>
      <c r="NS165" s="157"/>
      <c r="NT165" s="157"/>
      <c r="NU165" s="157"/>
      <c r="NV165" s="157"/>
      <c r="NW165" s="157"/>
      <c r="NX165" s="157"/>
      <c r="NY165" s="157"/>
      <c r="NZ165" s="157"/>
      <c r="OA165" s="157"/>
      <c r="OB165" s="157"/>
      <c r="OC165" s="157"/>
      <c r="OD165" s="157"/>
      <c r="OE165" s="157"/>
      <c r="OF165" s="157"/>
      <c r="OG165" s="157"/>
      <c r="OH165" s="157"/>
      <c r="OI165" s="157"/>
      <c r="OJ165" s="157"/>
      <c r="OK165" s="157"/>
      <c r="OL165" s="157"/>
      <c r="OM165" s="157"/>
      <c r="ON165" s="157"/>
      <c r="OO165" s="157"/>
      <c r="OP165" s="157"/>
      <c r="OQ165" s="157"/>
      <c r="OR165" s="157"/>
      <c r="OS165" s="157"/>
      <c r="OT165" s="157"/>
      <c r="OU165" s="157"/>
      <c r="OV165" s="157"/>
      <c r="OW165" s="157"/>
      <c r="OX165" s="157"/>
      <c r="OY165" s="157"/>
      <c r="OZ165" s="157"/>
      <c r="PA165" s="157"/>
      <c r="PB165" s="157"/>
      <c r="PC165" s="157"/>
      <c r="PD165" s="157"/>
      <c r="PE165" s="157"/>
      <c r="PF165" s="157"/>
      <c r="PG165" s="157"/>
      <c r="PH165" s="157"/>
      <c r="PI165" s="157"/>
      <c r="PJ165" s="157"/>
      <c r="PK165" s="157"/>
      <c r="PL165" s="157"/>
      <c r="PM165" s="157"/>
      <c r="PN165" s="157"/>
      <c r="PO165" s="157"/>
      <c r="PP165" s="157"/>
      <c r="PQ165" s="157"/>
      <c r="PR165" s="157"/>
      <c r="PS165" s="157"/>
      <c r="PT165" s="157"/>
      <c r="PU165" s="157"/>
      <c r="PV165" s="157"/>
      <c r="PW165" s="157"/>
      <c r="PX165" s="157"/>
      <c r="PY165" s="157"/>
      <c r="PZ165" s="157"/>
      <c r="QA165" s="157"/>
      <c r="QB165" s="157"/>
      <c r="QC165" s="157"/>
      <c r="QD165" s="157"/>
      <c r="QE165" s="157"/>
      <c r="QF165" s="157"/>
      <c r="QG165" s="157"/>
      <c r="QH165" s="157"/>
      <c r="QI165" s="157"/>
      <c r="QJ165" s="157"/>
      <c r="QK165" s="157"/>
      <c r="QL165" s="157"/>
      <c r="QM165" s="157"/>
      <c r="QN165" s="157"/>
      <c r="QO165" s="157"/>
      <c r="QP165" s="157"/>
      <c r="QQ165" s="157"/>
      <c r="QR165" s="157"/>
      <c r="QS165" s="157"/>
      <c r="QT165" s="157"/>
      <c r="QU165" s="157"/>
      <c r="QV165" s="157"/>
      <c r="QW165" s="157"/>
      <c r="QX165" s="157"/>
      <c r="QY165" s="157"/>
      <c r="QZ165" s="157"/>
      <c r="RA165" s="157"/>
      <c r="RB165" s="157"/>
      <c r="RC165" s="157"/>
      <c r="RD165" s="157"/>
      <c r="RE165" s="157"/>
      <c r="RF165" s="157"/>
      <c r="RG165" s="157"/>
      <c r="RH165" s="157"/>
      <c r="RI165" s="157"/>
      <c r="RJ165" s="157"/>
      <c r="RK165" s="157"/>
      <c r="RL165" s="157"/>
      <c r="RM165" s="157"/>
      <c r="RN165" s="157"/>
      <c r="RO165" s="157"/>
      <c r="RP165" s="157"/>
      <c r="RQ165" s="157"/>
      <c r="RR165" s="157"/>
      <c r="RS165" s="157"/>
      <c r="RT165" s="157"/>
      <c r="RU165" s="157"/>
      <c r="RV165" s="157"/>
      <c r="RW165" s="157"/>
      <c r="RX165" s="157"/>
      <c r="RY165" s="157"/>
      <c r="RZ165" s="157"/>
      <c r="SA165" s="157"/>
      <c r="SB165" s="157"/>
      <c r="SC165" s="157"/>
      <c r="SD165" s="157"/>
      <c r="SE165" s="157"/>
      <c r="SF165" s="157"/>
      <c r="SG165" s="157"/>
      <c r="SH165" s="157"/>
      <c r="SI165" s="157"/>
      <c r="SJ165" s="157"/>
      <c r="SK165" s="157"/>
      <c r="SL165" s="157"/>
      <c r="SM165" s="157"/>
      <c r="SN165" s="157"/>
      <c r="SO165" s="157"/>
      <c r="SP165" s="157"/>
      <c r="SQ165" s="157"/>
      <c r="SR165" s="157"/>
      <c r="SS165" s="157"/>
      <c r="ST165" s="157"/>
      <c r="SU165" s="157"/>
      <c r="SV165" s="157"/>
      <c r="SW165" s="157"/>
      <c r="SX165" s="157"/>
      <c r="SY165" s="157"/>
      <c r="SZ165" s="157"/>
      <c r="TA165" s="157"/>
      <c r="TB165" s="157"/>
    </row>
    <row r="166" spans="1:522" s="31" customFormat="1" x14ac:dyDescent="0.25">
      <c r="A166" s="157"/>
      <c r="B166" s="157"/>
      <c r="C166" s="157"/>
      <c r="D166" s="157"/>
      <c r="E166" s="157"/>
      <c r="F166" s="157"/>
      <c r="G166" s="157"/>
      <c r="H166" s="157"/>
      <c r="I166" s="157"/>
      <c r="J166" s="157"/>
      <c r="K166" s="157"/>
      <c r="L166" s="124"/>
      <c r="M166" s="157"/>
      <c r="N166" s="157"/>
      <c r="O166" s="157"/>
      <c r="P166" s="90"/>
      <c r="Q166" s="157"/>
      <c r="R166" s="223"/>
      <c r="S166" s="157"/>
      <c r="T166" s="90"/>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c r="CG166" s="157"/>
      <c r="CH166" s="157"/>
      <c r="CI166" s="157"/>
      <c r="CJ166" s="157"/>
      <c r="CK166" s="157"/>
      <c r="CL166" s="157"/>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7"/>
      <c r="DI166" s="157"/>
      <c r="DJ166" s="157"/>
      <c r="DK166" s="157"/>
      <c r="DL166" s="157"/>
      <c r="DM166" s="157"/>
      <c r="DN166" s="157"/>
      <c r="DO166" s="157"/>
      <c r="DP166" s="157"/>
      <c r="DQ166" s="157"/>
      <c r="DR166" s="157"/>
      <c r="DS166" s="157"/>
      <c r="DT166" s="157"/>
      <c r="DU166" s="157"/>
      <c r="DV166" s="157"/>
      <c r="DW166" s="157"/>
      <c r="DX166" s="157"/>
      <c r="DY166" s="157"/>
      <c r="DZ166" s="157"/>
      <c r="EA166" s="157"/>
      <c r="EB166" s="157"/>
      <c r="EC166" s="157"/>
      <c r="ED166" s="157"/>
      <c r="EE166" s="157"/>
      <c r="EF166" s="157"/>
      <c r="EG166" s="157"/>
      <c r="EH166" s="157"/>
      <c r="EI166" s="157"/>
      <c r="EJ166" s="157"/>
      <c r="EK166" s="157"/>
      <c r="EL166" s="157"/>
      <c r="EM166" s="157"/>
      <c r="EN166" s="157"/>
      <c r="EO166" s="157"/>
      <c r="EP166" s="157"/>
      <c r="EQ166" s="157"/>
      <c r="ER166" s="157"/>
      <c r="ES166" s="157"/>
      <c r="ET166" s="157"/>
      <c r="EU166" s="157"/>
      <c r="EV166" s="157"/>
      <c r="EW166" s="157"/>
      <c r="EX166" s="157"/>
      <c r="EY166" s="157"/>
      <c r="EZ166" s="157"/>
      <c r="FA166" s="157"/>
      <c r="FB166" s="157"/>
      <c r="FC166" s="157"/>
      <c r="FD166" s="157"/>
      <c r="FE166" s="157"/>
      <c r="FF166" s="157"/>
      <c r="FG166" s="157"/>
      <c r="FH166" s="157"/>
      <c r="FI166" s="157"/>
      <c r="FJ166" s="157"/>
      <c r="FK166" s="157"/>
      <c r="FL166" s="157"/>
      <c r="FM166" s="157"/>
      <c r="FN166" s="157"/>
      <c r="FO166" s="157"/>
      <c r="FP166" s="157"/>
      <c r="FQ166" s="157"/>
      <c r="FR166" s="157"/>
      <c r="FS166" s="157"/>
      <c r="FT166" s="157"/>
      <c r="FU166" s="157"/>
      <c r="FV166" s="157"/>
      <c r="FW166" s="157"/>
      <c r="FX166" s="157"/>
      <c r="FY166" s="157"/>
      <c r="FZ166" s="157"/>
      <c r="GA166" s="157"/>
      <c r="GB166" s="157"/>
      <c r="GC166" s="157"/>
      <c r="GD166" s="157"/>
      <c r="GE166" s="157"/>
      <c r="GF166" s="157"/>
      <c r="GG166" s="157"/>
      <c r="GH166" s="157"/>
      <c r="GI166" s="157"/>
      <c r="GJ166" s="157"/>
      <c r="GK166" s="157"/>
      <c r="GL166" s="157"/>
      <c r="GM166" s="157"/>
      <c r="GN166" s="157"/>
      <c r="GO166" s="157"/>
      <c r="GP166" s="157"/>
      <c r="GQ166" s="157"/>
      <c r="GR166" s="157"/>
      <c r="GS166" s="157"/>
      <c r="GT166" s="157"/>
      <c r="GU166" s="157"/>
      <c r="GV166" s="157"/>
      <c r="GW166" s="157"/>
      <c r="GX166" s="157"/>
      <c r="GY166" s="157"/>
      <c r="GZ166" s="157"/>
      <c r="HA166" s="157"/>
      <c r="HB166" s="157"/>
      <c r="HC166" s="157"/>
      <c r="HD166" s="157"/>
      <c r="HE166" s="157"/>
      <c r="HF166" s="157"/>
      <c r="HG166" s="157"/>
      <c r="HH166" s="157"/>
      <c r="HI166" s="157"/>
      <c r="HJ166" s="157"/>
      <c r="HK166" s="157"/>
      <c r="HL166" s="157"/>
      <c r="HM166" s="157"/>
      <c r="HN166" s="157"/>
      <c r="HO166" s="157"/>
      <c r="HP166" s="157"/>
      <c r="HQ166" s="157"/>
      <c r="HR166" s="157"/>
      <c r="HS166" s="157"/>
      <c r="HT166" s="157"/>
      <c r="HU166" s="157"/>
      <c r="HV166" s="157"/>
      <c r="HW166" s="157"/>
      <c r="HX166" s="157"/>
      <c r="HY166" s="157"/>
      <c r="HZ166" s="157"/>
      <c r="IA166" s="157"/>
      <c r="IB166" s="157"/>
      <c r="IC166" s="157"/>
      <c r="ID166" s="157"/>
      <c r="IE166" s="157"/>
      <c r="IF166" s="157"/>
      <c r="IG166" s="157"/>
      <c r="IH166" s="157"/>
      <c r="II166" s="157"/>
      <c r="IJ166" s="157"/>
      <c r="IK166" s="157"/>
      <c r="IL166" s="157"/>
      <c r="IM166" s="157"/>
      <c r="IN166" s="157"/>
      <c r="IO166" s="157"/>
      <c r="IP166" s="157"/>
      <c r="IQ166" s="157"/>
      <c r="IR166" s="157"/>
      <c r="IS166" s="157"/>
      <c r="IT166" s="157"/>
      <c r="IU166" s="157"/>
      <c r="IV166" s="157"/>
      <c r="IW166" s="157"/>
      <c r="IX166" s="157"/>
      <c r="IY166" s="157"/>
      <c r="IZ166" s="157"/>
      <c r="JA166" s="157"/>
      <c r="JB166" s="157"/>
      <c r="JC166" s="157"/>
      <c r="JD166" s="157"/>
      <c r="JE166" s="157"/>
      <c r="JF166" s="157"/>
      <c r="JG166" s="157"/>
      <c r="JH166" s="157"/>
      <c r="JI166" s="157"/>
      <c r="JJ166" s="157"/>
      <c r="JK166" s="157"/>
      <c r="JL166" s="157"/>
      <c r="JM166" s="157"/>
      <c r="JN166" s="157"/>
      <c r="JO166" s="157"/>
      <c r="JP166" s="157"/>
      <c r="JQ166" s="157"/>
      <c r="JR166" s="157"/>
      <c r="JS166" s="157"/>
      <c r="JT166" s="157"/>
      <c r="JU166" s="157"/>
      <c r="JV166" s="157"/>
      <c r="JW166" s="157"/>
      <c r="JX166" s="157"/>
      <c r="JY166" s="157"/>
      <c r="JZ166" s="157"/>
      <c r="KA166" s="157"/>
      <c r="KB166" s="157"/>
      <c r="KC166" s="157"/>
      <c r="KD166" s="157"/>
      <c r="KE166" s="157"/>
      <c r="KF166" s="157"/>
      <c r="KG166" s="157"/>
      <c r="KH166" s="157"/>
      <c r="KI166" s="157"/>
      <c r="KJ166" s="157"/>
      <c r="KK166" s="157"/>
      <c r="KL166" s="157"/>
      <c r="KM166" s="157"/>
      <c r="KN166" s="157"/>
      <c r="KO166" s="157"/>
      <c r="KP166" s="157"/>
      <c r="KQ166" s="157"/>
      <c r="KR166" s="157"/>
      <c r="KS166" s="157"/>
      <c r="KT166" s="157"/>
      <c r="KU166" s="157"/>
      <c r="KV166" s="157"/>
      <c r="KW166" s="157"/>
      <c r="KX166" s="157"/>
      <c r="KY166" s="157"/>
      <c r="KZ166" s="157"/>
      <c r="LA166" s="157"/>
      <c r="LB166" s="157"/>
      <c r="LC166" s="157"/>
      <c r="LD166" s="157"/>
      <c r="LE166" s="157"/>
      <c r="LF166" s="157"/>
      <c r="LG166" s="157"/>
      <c r="LH166" s="157"/>
      <c r="LI166" s="157"/>
      <c r="LJ166" s="157"/>
      <c r="LK166" s="157"/>
      <c r="LL166" s="157"/>
      <c r="LM166" s="157"/>
      <c r="LN166" s="157"/>
      <c r="LO166" s="157"/>
      <c r="LP166" s="157"/>
      <c r="LQ166" s="157"/>
      <c r="LR166" s="157"/>
      <c r="LS166" s="157"/>
      <c r="LT166" s="157"/>
      <c r="LU166" s="157"/>
      <c r="LV166" s="157"/>
      <c r="LW166" s="157"/>
      <c r="LX166" s="157"/>
      <c r="LY166" s="157"/>
      <c r="LZ166" s="157"/>
      <c r="MA166" s="157"/>
      <c r="MB166" s="157"/>
      <c r="MC166" s="157"/>
      <c r="MD166" s="157"/>
      <c r="ME166" s="157"/>
      <c r="MF166" s="157"/>
      <c r="MG166" s="157"/>
      <c r="MH166" s="157"/>
      <c r="MI166" s="157"/>
      <c r="MJ166" s="157"/>
      <c r="MK166" s="157"/>
      <c r="ML166" s="157"/>
      <c r="MM166" s="157"/>
      <c r="MN166" s="157"/>
      <c r="MO166" s="157"/>
      <c r="MP166" s="157"/>
      <c r="MQ166" s="157"/>
      <c r="MR166" s="157"/>
      <c r="MS166" s="157"/>
      <c r="MT166" s="157"/>
      <c r="MU166" s="157"/>
      <c r="MV166" s="157"/>
      <c r="MW166" s="157"/>
      <c r="MX166" s="157"/>
      <c r="MY166" s="157"/>
      <c r="MZ166" s="157"/>
      <c r="NA166" s="157"/>
      <c r="NB166" s="157"/>
      <c r="NC166" s="157"/>
      <c r="ND166" s="157"/>
      <c r="NE166" s="157"/>
      <c r="NF166" s="157"/>
      <c r="NG166" s="157"/>
      <c r="NH166" s="157"/>
      <c r="NI166" s="157"/>
      <c r="NJ166" s="157"/>
      <c r="NK166" s="157"/>
      <c r="NL166" s="157"/>
      <c r="NM166" s="157"/>
      <c r="NN166" s="157"/>
      <c r="NO166" s="157"/>
      <c r="NP166" s="157"/>
      <c r="NQ166" s="157"/>
      <c r="NR166" s="157"/>
      <c r="NS166" s="157"/>
      <c r="NT166" s="157"/>
      <c r="NU166" s="157"/>
      <c r="NV166" s="157"/>
      <c r="NW166" s="157"/>
      <c r="NX166" s="157"/>
      <c r="NY166" s="157"/>
      <c r="NZ166" s="157"/>
      <c r="OA166" s="157"/>
      <c r="OB166" s="157"/>
      <c r="OC166" s="157"/>
      <c r="OD166" s="157"/>
      <c r="OE166" s="157"/>
      <c r="OF166" s="157"/>
      <c r="OG166" s="157"/>
      <c r="OH166" s="157"/>
      <c r="OI166" s="157"/>
      <c r="OJ166" s="157"/>
      <c r="OK166" s="157"/>
      <c r="OL166" s="157"/>
      <c r="OM166" s="157"/>
      <c r="ON166" s="157"/>
      <c r="OO166" s="157"/>
      <c r="OP166" s="157"/>
      <c r="OQ166" s="157"/>
      <c r="OR166" s="157"/>
      <c r="OS166" s="157"/>
      <c r="OT166" s="157"/>
      <c r="OU166" s="157"/>
      <c r="OV166" s="157"/>
      <c r="OW166" s="157"/>
      <c r="OX166" s="157"/>
      <c r="OY166" s="157"/>
      <c r="OZ166" s="157"/>
      <c r="PA166" s="157"/>
      <c r="PB166" s="157"/>
      <c r="PC166" s="157"/>
      <c r="PD166" s="157"/>
      <c r="PE166" s="157"/>
      <c r="PF166" s="157"/>
      <c r="PG166" s="157"/>
      <c r="PH166" s="157"/>
      <c r="PI166" s="157"/>
      <c r="PJ166" s="157"/>
      <c r="PK166" s="157"/>
      <c r="PL166" s="157"/>
      <c r="PM166" s="157"/>
      <c r="PN166" s="157"/>
      <c r="PO166" s="157"/>
      <c r="PP166" s="157"/>
      <c r="PQ166" s="157"/>
      <c r="PR166" s="157"/>
      <c r="PS166" s="157"/>
      <c r="PT166" s="157"/>
      <c r="PU166" s="157"/>
      <c r="PV166" s="157"/>
      <c r="PW166" s="157"/>
      <c r="PX166" s="157"/>
      <c r="PY166" s="157"/>
      <c r="PZ166" s="157"/>
      <c r="QA166" s="157"/>
      <c r="QB166" s="157"/>
      <c r="QC166" s="157"/>
      <c r="QD166" s="157"/>
      <c r="QE166" s="157"/>
      <c r="QF166" s="157"/>
      <c r="QG166" s="157"/>
      <c r="QH166" s="157"/>
      <c r="QI166" s="157"/>
      <c r="QJ166" s="157"/>
      <c r="QK166" s="157"/>
      <c r="QL166" s="157"/>
      <c r="QM166" s="157"/>
      <c r="QN166" s="157"/>
      <c r="QO166" s="157"/>
      <c r="QP166" s="157"/>
      <c r="QQ166" s="157"/>
      <c r="QR166" s="157"/>
      <c r="QS166" s="157"/>
      <c r="QT166" s="157"/>
      <c r="QU166" s="157"/>
      <c r="QV166" s="157"/>
      <c r="QW166" s="157"/>
      <c r="QX166" s="157"/>
      <c r="QY166" s="157"/>
      <c r="QZ166" s="157"/>
      <c r="RA166" s="157"/>
      <c r="RB166" s="157"/>
      <c r="RC166" s="157"/>
      <c r="RD166" s="157"/>
      <c r="RE166" s="157"/>
      <c r="RF166" s="157"/>
      <c r="RG166" s="157"/>
      <c r="RH166" s="157"/>
      <c r="RI166" s="157"/>
      <c r="RJ166" s="157"/>
      <c r="RK166" s="157"/>
      <c r="RL166" s="157"/>
      <c r="RM166" s="157"/>
      <c r="RN166" s="157"/>
      <c r="RO166" s="157"/>
      <c r="RP166" s="157"/>
      <c r="RQ166" s="157"/>
      <c r="RR166" s="157"/>
      <c r="RS166" s="157"/>
      <c r="RT166" s="157"/>
      <c r="RU166" s="157"/>
      <c r="RV166" s="157"/>
      <c r="RW166" s="157"/>
      <c r="RX166" s="157"/>
      <c r="RY166" s="157"/>
      <c r="RZ166" s="157"/>
      <c r="SA166" s="157"/>
      <c r="SB166" s="157"/>
      <c r="SC166" s="157"/>
      <c r="SD166" s="157"/>
      <c r="SE166" s="157"/>
      <c r="SF166" s="157"/>
      <c r="SG166" s="157"/>
      <c r="SH166" s="157"/>
      <c r="SI166" s="157"/>
      <c r="SJ166" s="157"/>
      <c r="SK166" s="157"/>
      <c r="SL166" s="157"/>
      <c r="SM166" s="157"/>
      <c r="SN166" s="157"/>
      <c r="SO166" s="157"/>
      <c r="SP166" s="157"/>
      <c r="SQ166" s="157"/>
      <c r="SR166" s="157"/>
      <c r="SS166" s="157"/>
      <c r="ST166" s="157"/>
      <c r="SU166" s="157"/>
      <c r="SV166" s="157"/>
      <c r="SW166" s="157"/>
      <c r="SX166" s="157"/>
      <c r="SY166" s="157"/>
      <c r="SZ166" s="157"/>
      <c r="TA166" s="157"/>
      <c r="TB166" s="157"/>
    </row>
    <row r="167" spans="1:522" s="31" customFormat="1" x14ac:dyDescent="0.25">
      <c r="A167" s="157"/>
      <c r="B167" s="157"/>
      <c r="C167" s="157"/>
      <c r="D167" s="157"/>
      <c r="E167" s="157"/>
      <c r="F167" s="157"/>
      <c r="G167" s="157"/>
      <c r="H167" s="157"/>
      <c r="I167" s="157"/>
      <c r="J167" s="157"/>
      <c r="K167" s="157"/>
      <c r="L167" s="124"/>
      <c r="M167" s="157"/>
      <c r="N167" s="157"/>
      <c r="O167" s="157"/>
      <c r="P167" s="90"/>
      <c r="Q167" s="157"/>
      <c r="R167" s="223"/>
      <c r="S167" s="157"/>
      <c r="T167" s="90"/>
      <c r="U167" s="157"/>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c r="AT167" s="157"/>
      <c r="AU167" s="157"/>
      <c r="AV167" s="157"/>
      <c r="AW167" s="157"/>
      <c r="AX167" s="157"/>
      <c r="AY167" s="157"/>
      <c r="AZ167" s="157"/>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c r="CG167" s="157"/>
      <c r="CH167" s="157"/>
      <c r="CI167" s="157"/>
      <c r="CJ167" s="157"/>
      <c r="CK167" s="157"/>
      <c r="CL167" s="157"/>
      <c r="CM167" s="157"/>
      <c r="CN167" s="157"/>
      <c r="CO167" s="157"/>
      <c r="CP167" s="157"/>
      <c r="CQ167" s="157"/>
      <c r="CR167" s="157"/>
      <c r="CS167" s="157"/>
      <c r="CT167" s="157"/>
      <c r="CU167" s="157"/>
      <c r="CV167" s="157"/>
      <c r="CW167" s="157"/>
      <c r="CX167" s="157"/>
      <c r="CY167" s="157"/>
      <c r="CZ167" s="157"/>
      <c r="DA167" s="157"/>
      <c r="DB167" s="157"/>
      <c r="DC167" s="157"/>
      <c r="DD167" s="157"/>
      <c r="DE167" s="157"/>
      <c r="DF167" s="157"/>
      <c r="DG167" s="157"/>
      <c r="DH167" s="157"/>
      <c r="DI167" s="157"/>
      <c r="DJ167" s="157"/>
      <c r="DK167" s="157"/>
      <c r="DL167" s="157"/>
      <c r="DM167" s="157"/>
      <c r="DN167" s="157"/>
      <c r="DO167" s="157"/>
      <c r="DP167" s="157"/>
      <c r="DQ167" s="157"/>
      <c r="DR167" s="157"/>
      <c r="DS167" s="157"/>
      <c r="DT167" s="157"/>
      <c r="DU167" s="157"/>
      <c r="DV167" s="157"/>
      <c r="DW167" s="157"/>
      <c r="DX167" s="157"/>
      <c r="DY167" s="157"/>
      <c r="DZ167" s="157"/>
      <c r="EA167" s="157"/>
      <c r="EB167" s="157"/>
      <c r="EC167" s="157"/>
      <c r="ED167" s="157"/>
      <c r="EE167" s="157"/>
      <c r="EF167" s="157"/>
      <c r="EG167" s="157"/>
      <c r="EH167" s="157"/>
      <c r="EI167" s="157"/>
      <c r="EJ167" s="157"/>
      <c r="EK167" s="157"/>
      <c r="EL167" s="157"/>
      <c r="EM167" s="157"/>
      <c r="EN167" s="157"/>
      <c r="EO167" s="157"/>
      <c r="EP167" s="157"/>
      <c r="EQ167" s="157"/>
      <c r="ER167" s="157"/>
      <c r="ES167" s="157"/>
      <c r="ET167" s="157"/>
      <c r="EU167" s="157"/>
      <c r="EV167" s="157"/>
      <c r="EW167" s="157"/>
      <c r="EX167" s="157"/>
      <c r="EY167" s="157"/>
      <c r="EZ167" s="157"/>
      <c r="FA167" s="157"/>
      <c r="FB167" s="157"/>
      <c r="FC167" s="157"/>
      <c r="FD167" s="157"/>
      <c r="FE167" s="157"/>
      <c r="FF167" s="157"/>
      <c r="FG167" s="157"/>
      <c r="FH167" s="157"/>
      <c r="FI167" s="157"/>
      <c r="FJ167" s="157"/>
      <c r="FK167" s="157"/>
      <c r="FL167" s="157"/>
      <c r="FM167" s="157"/>
      <c r="FN167" s="157"/>
      <c r="FO167" s="157"/>
      <c r="FP167" s="157"/>
      <c r="FQ167" s="157"/>
      <c r="FR167" s="157"/>
      <c r="FS167" s="157"/>
      <c r="FT167" s="157"/>
      <c r="FU167" s="157"/>
      <c r="FV167" s="157"/>
      <c r="FW167" s="157"/>
      <c r="FX167" s="157"/>
      <c r="FY167" s="157"/>
      <c r="FZ167" s="157"/>
      <c r="GA167" s="157"/>
      <c r="GB167" s="157"/>
      <c r="GC167" s="157"/>
      <c r="GD167" s="157"/>
      <c r="GE167" s="157"/>
      <c r="GF167" s="157"/>
      <c r="GG167" s="157"/>
      <c r="GH167" s="157"/>
      <c r="GI167" s="157"/>
      <c r="GJ167" s="157"/>
      <c r="GK167" s="157"/>
      <c r="GL167" s="157"/>
      <c r="GM167" s="157"/>
      <c r="GN167" s="157"/>
      <c r="GO167" s="157"/>
      <c r="GP167" s="157"/>
      <c r="GQ167" s="157"/>
      <c r="GR167" s="157"/>
      <c r="GS167" s="157"/>
      <c r="GT167" s="157"/>
      <c r="GU167" s="157"/>
      <c r="GV167" s="157"/>
      <c r="GW167" s="157"/>
      <c r="GX167" s="157"/>
      <c r="GY167" s="157"/>
      <c r="GZ167" s="157"/>
      <c r="HA167" s="157"/>
      <c r="HB167" s="157"/>
      <c r="HC167" s="157"/>
      <c r="HD167" s="157"/>
      <c r="HE167" s="157"/>
      <c r="HF167" s="157"/>
      <c r="HG167" s="157"/>
      <c r="HH167" s="157"/>
      <c r="HI167" s="157"/>
      <c r="HJ167" s="157"/>
      <c r="HK167" s="157"/>
      <c r="HL167" s="157"/>
      <c r="HM167" s="157"/>
      <c r="HN167" s="157"/>
      <c r="HO167" s="157"/>
      <c r="HP167" s="157"/>
      <c r="HQ167" s="157"/>
      <c r="HR167" s="157"/>
      <c r="HS167" s="157"/>
      <c r="HT167" s="157"/>
      <c r="HU167" s="157"/>
      <c r="HV167" s="157"/>
      <c r="HW167" s="157"/>
      <c r="HX167" s="157"/>
      <c r="HY167" s="157"/>
      <c r="HZ167" s="157"/>
      <c r="IA167" s="157"/>
      <c r="IB167" s="157"/>
      <c r="IC167" s="157"/>
      <c r="ID167" s="157"/>
      <c r="IE167" s="157"/>
      <c r="IF167" s="157"/>
      <c r="IG167" s="157"/>
      <c r="IH167" s="157"/>
      <c r="II167" s="157"/>
      <c r="IJ167" s="157"/>
      <c r="IK167" s="157"/>
      <c r="IL167" s="157"/>
      <c r="IM167" s="157"/>
      <c r="IN167" s="157"/>
      <c r="IO167" s="157"/>
      <c r="IP167" s="157"/>
      <c r="IQ167" s="157"/>
      <c r="IR167" s="157"/>
      <c r="IS167" s="157"/>
      <c r="IT167" s="157"/>
      <c r="IU167" s="157"/>
      <c r="IV167" s="157"/>
      <c r="IW167" s="157"/>
      <c r="IX167" s="157"/>
      <c r="IY167" s="157"/>
      <c r="IZ167" s="157"/>
      <c r="JA167" s="157"/>
      <c r="JB167" s="157"/>
      <c r="JC167" s="157"/>
      <c r="JD167" s="157"/>
      <c r="JE167" s="157"/>
      <c r="JF167" s="157"/>
      <c r="JG167" s="157"/>
      <c r="JH167" s="157"/>
      <c r="JI167" s="157"/>
      <c r="JJ167" s="157"/>
      <c r="JK167" s="157"/>
      <c r="JL167" s="157"/>
      <c r="JM167" s="157"/>
      <c r="JN167" s="157"/>
      <c r="JO167" s="157"/>
      <c r="JP167" s="157"/>
      <c r="JQ167" s="157"/>
      <c r="JR167" s="157"/>
      <c r="JS167" s="157"/>
      <c r="JT167" s="157"/>
      <c r="JU167" s="157"/>
      <c r="JV167" s="157"/>
      <c r="JW167" s="157"/>
      <c r="JX167" s="157"/>
      <c r="JY167" s="157"/>
      <c r="JZ167" s="157"/>
      <c r="KA167" s="157"/>
      <c r="KB167" s="157"/>
      <c r="KC167" s="157"/>
      <c r="KD167" s="157"/>
      <c r="KE167" s="157"/>
      <c r="KF167" s="157"/>
      <c r="KG167" s="157"/>
      <c r="KH167" s="157"/>
      <c r="KI167" s="157"/>
      <c r="KJ167" s="157"/>
      <c r="KK167" s="157"/>
      <c r="KL167" s="157"/>
      <c r="KM167" s="157"/>
      <c r="KN167" s="157"/>
      <c r="KO167" s="157"/>
      <c r="KP167" s="157"/>
      <c r="KQ167" s="157"/>
      <c r="KR167" s="157"/>
      <c r="KS167" s="157"/>
      <c r="KT167" s="157"/>
      <c r="KU167" s="157"/>
      <c r="KV167" s="157"/>
      <c r="KW167" s="157"/>
      <c r="KX167" s="157"/>
      <c r="KY167" s="157"/>
      <c r="KZ167" s="157"/>
      <c r="LA167" s="157"/>
      <c r="LB167" s="157"/>
      <c r="LC167" s="157"/>
      <c r="LD167" s="157"/>
      <c r="LE167" s="157"/>
      <c r="LF167" s="157"/>
      <c r="LG167" s="157"/>
      <c r="LH167" s="157"/>
      <c r="LI167" s="157"/>
      <c r="LJ167" s="157"/>
      <c r="LK167" s="157"/>
      <c r="LL167" s="157"/>
      <c r="LM167" s="157"/>
      <c r="LN167" s="157"/>
      <c r="LO167" s="157"/>
      <c r="LP167" s="157"/>
      <c r="LQ167" s="157"/>
      <c r="LR167" s="157"/>
      <c r="LS167" s="157"/>
      <c r="LT167" s="157"/>
      <c r="LU167" s="157"/>
      <c r="LV167" s="157"/>
      <c r="LW167" s="157"/>
      <c r="LX167" s="157"/>
      <c r="LY167" s="157"/>
      <c r="LZ167" s="157"/>
      <c r="MA167" s="157"/>
      <c r="MB167" s="157"/>
      <c r="MC167" s="157"/>
      <c r="MD167" s="157"/>
      <c r="ME167" s="157"/>
      <c r="MF167" s="157"/>
      <c r="MG167" s="157"/>
      <c r="MH167" s="157"/>
      <c r="MI167" s="157"/>
      <c r="MJ167" s="157"/>
      <c r="MK167" s="157"/>
      <c r="ML167" s="157"/>
      <c r="MM167" s="157"/>
      <c r="MN167" s="157"/>
      <c r="MO167" s="157"/>
      <c r="MP167" s="157"/>
      <c r="MQ167" s="157"/>
      <c r="MR167" s="157"/>
      <c r="MS167" s="157"/>
      <c r="MT167" s="157"/>
      <c r="MU167" s="157"/>
      <c r="MV167" s="157"/>
      <c r="MW167" s="157"/>
      <c r="MX167" s="157"/>
      <c r="MY167" s="157"/>
      <c r="MZ167" s="157"/>
      <c r="NA167" s="157"/>
      <c r="NB167" s="157"/>
      <c r="NC167" s="157"/>
      <c r="ND167" s="157"/>
      <c r="NE167" s="157"/>
      <c r="NF167" s="157"/>
      <c r="NG167" s="157"/>
      <c r="NH167" s="157"/>
      <c r="NI167" s="157"/>
      <c r="NJ167" s="157"/>
      <c r="NK167" s="157"/>
      <c r="NL167" s="157"/>
      <c r="NM167" s="157"/>
      <c r="NN167" s="157"/>
      <c r="NO167" s="157"/>
      <c r="NP167" s="157"/>
      <c r="NQ167" s="157"/>
      <c r="NR167" s="157"/>
      <c r="NS167" s="157"/>
      <c r="NT167" s="157"/>
      <c r="NU167" s="157"/>
      <c r="NV167" s="157"/>
      <c r="NW167" s="157"/>
      <c r="NX167" s="157"/>
      <c r="NY167" s="157"/>
      <c r="NZ167" s="157"/>
      <c r="OA167" s="157"/>
      <c r="OB167" s="157"/>
      <c r="OC167" s="157"/>
      <c r="OD167" s="157"/>
      <c r="OE167" s="157"/>
      <c r="OF167" s="157"/>
      <c r="OG167" s="157"/>
      <c r="OH167" s="157"/>
      <c r="OI167" s="157"/>
      <c r="OJ167" s="157"/>
      <c r="OK167" s="157"/>
      <c r="OL167" s="157"/>
      <c r="OM167" s="157"/>
      <c r="ON167" s="157"/>
      <c r="OO167" s="157"/>
      <c r="OP167" s="157"/>
      <c r="OQ167" s="157"/>
      <c r="OR167" s="157"/>
      <c r="OS167" s="157"/>
      <c r="OT167" s="157"/>
      <c r="OU167" s="157"/>
      <c r="OV167" s="157"/>
      <c r="OW167" s="157"/>
      <c r="OX167" s="157"/>
      <c r="OY167" s="157"/>
      <c r="OZ167" s="157"/>
      <c r="PA167" s="157"/>
      <c r="PB167" s="157"/>
      <c r="PC167" s="157"/>
      <c r="PD167" s="157"/>
      <c r="PE167" s="157"/>
      <c r="PF167" s="157"/>
      <c r="PG167" s="157"/>
      <c r="PH167" s="157"/>
      <c r="PI167" s="157"/>
      <c r="PJ167" s="157"/>
      <c r="PK167" s="157"/>
      <c r="PL167" s="157"/>
      <c r="PM167" s="157"/>
      <c r="PN167" s="157"/>
      <c r="PO167" s="157"/>
      <c r="PP167" s="157"/>
      <c r="PQ167" s="157"/>
      <c r="PR167" s="157"/>
      <c r="PS167" s="157"/>
      <c r="PT167" s="157"/>
      <c r="PU167" s="157"/>
      <c r="PV167" s="157"/>
      <c r="PW167" s="157"/>
      <c r="PX167" s="157"/>
      <c r="PY167" s="157"/>
      <c r="PZ167" s="157"/>
      <c r="QA167" s="157"/>
      <c r="QB167" s="157"/>
      <c r="QC167" s="157"/>
      <c r="QD167" s="157"/>
      <c r="QE167" s="157"/>
      <c r="QF167" s="157"/>
      <c r="QG167" s="157"/>
      <c r="QH167" s="157"/>
      <c r="QI167" s="157"/>
      <c r="QJ167" s="157"/>
      <c r="QK167" s="157"/>
      <c r="QL167" s="157"/>
      <c r="QM167" s="157"/>
      <c r="QN167" s="157"/>
      <c r="QO167" s="157"/>
      <c r="QP167" s="157"/>
      <c r="QQ167" s="157"/>
      <c r="QR167" s="157"/>
      <c r="QS167" s="157"/>
      <c r="QT167" s="157"/>
      <c r="QU167" s="157"/>
      <c r="QV167" s="157"/>
      <c r="QW167" s="157"/>
      <c r="QX167" s="157"/>
      <c r="QY167" s="157"/>
      <c r="QZ167" s="157"/>
      <c r="RA167" s="157"/>
      <c r="RB167" s="157"/>
      <c r="RC167" s="157"/>
      <c r="RD167" s="157"/>
      <c r="RE167" s="157"/>
      <c r="RF167" s="157"/>
      <c r="RG167" s="157"/>
      <c r="RH167" s="157"/>
      <c r="RI167" s="157"/>
      <c r="RJ167" s="157"/>
      <c r="RK167" s="157"/>
      <c r="RL167" s="157"/>
      <c r="RM167" s="157"/>
      <c r="RN167" s="157"/>
      <c r="RO167" s="157"/>
      <c r="RP167" s="157"/>
      <c r="RQ167" s="157"/>
      <c r="RR167" s="157"/>
      <c r="RS167" s="157"/>
      <c r="RT167" s="157"/>
      <c r="RU167" s="157"/>
      <c r="RV167" s="157"/>
      <c r="RW167" s="157"/>
      <c r="RX167" s="157"/>
      <c r="RY167" s="157"/>
      <c r="RZ167" s="157"/>
      <c r="SA167" s="157"/>
      <c r="SB167" s="157"/>
      <c r="SC167" s="157"/>
      <c r="SD167" s="157"/>
      <c r="SE167" s="157"/>
      <c r="SF167" s="157"/>
      <c r="SG167" s="157"/>
      <c r="SH167" s="157"/>
      <c r="SI167" s="157"/>
      <c r="SJ167" s="157"/>
      <c r="SK167" s="157"/>
      <c r="SL167" s="157"/>
      <c r="SM167" s="157"/>
      <c r="SN167" s="157"/>
      <c r="SO167" s="157"/>
      <c r="SP167" s="157"/>
      <c r="SQ167" s="157"/>
      <c r="SR167" s="157"/>
      <c r="SS167" s="157"/>
      <c r="ST167" s="157"/>
      <c r="SU167" s="157"/>
      <c r="SV167" s="157"/>
      <c r="SW167" s="157"/>
      <c r="SX167" s="157"/>
      <c r="SY167" s="157"/>
      <c r="SZ167" s="157"/>
      <c r="TA167" s="157"/>
      <c r="TB167" s="157"/>
    </row>
    <row r="168" spans="1:522" s="31" customFormat="1" x14ac:dyDescent="0.25">
      <c r="A168" s="157"/>
      <c r="B168" s="157"/>
      <c r="C168" s="157"/>
      <c r="D168" s="157"/>
      <c r="E168" s="157"/>
      <c r="F168" s="157"/>
      <c r="G168" s="157"/>
      <c r="H168" s="157"/>
      <c r="I168" s="157"/>
      <c r="J168" s="157"/>
      <c r="K168" s="157"/>
      <c r="L168" s="124"/>
      <c r="M168" s="157"/>
      <c r="N168" s="157"/>
      <c r="O168" s="157"/>
      <c r="P168" s="90"/>
      <c r="Q168" s="157"/>
      <c r="R168" s="223"/>
      <c r="S168" s="157"/>
      <c r="T168" s="90"/>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c r="CE168" s="157"/>
      <c r="CF168" s="157"/>
      <c r="CG168" s="157"/>
      <c r="CH168" s="157"/>
      <c r="CI168" s="157"/>
      <c r="CJ168" s="157"/>
      <c r="CK168" s="157"/>
      <c r="CL168" s="157"/>
      <c r="CM168" s="157"/>
      <c r="CN168" s="157"/>
      <c r="CO168" s="157"/>
      <c r="CP168" s="157"/>
      <c r="CQ168" s="157"/>
      <c r="CR168" s="157"/>
      <c r="CS168" s="157"/>
      <c r="CT168" s="157"/>
      <c r="CU168" s="157"/>
      <c r="CV168" s="157"/>
      <c r="CW168" s="157"/>
      <c r="CX168" s="157"/>
      <c r="CY168" s="157"/>
      <c r="CZ168" s="157"/>
      <c r="DA168" s="157"/>
      <c r="DB168" s="157"/>
      <c r="DC168" s="157"/>
      <c r="DD168" s="157"/>
      <c r="DE168" s="157"/>
      <c r="DF168" s="157"/>
      <c r="DG168" s="157"/>
      <c r="DH168" s="157"/>
      <c r="DI168" s="157"/>
      <c r="DJ168" s="157"/>
      <c r="DK168" s="157"/>
      <c r="DL168" s="157"/>
      <c r="DM168" s="157"/>
      <c r="DN168" s="157"/>
      <c r="DO168" s="157"/>
      <c r="DP168" s="157"/>
      <c r="DQ168" s="157"/>
      <c r="DR168" s="157"/>
      <c r="DS168" s="157"/>
      <c r="DT168" s="157"/>
      <c r="DU168" s="157"/>
      <c r="DV168" s="157"/>
      <c r="DW168" s="157"/>
      <c r="DX168" s="157"/>
      <c r="DY168" s="157"/>
      <c r="DZ168" s="157"/>
      <c r="EA168" s="157"/>
      <c r="EB168" s="157"/>
      <c r="EC168" s="157"/>
      <c r="ED168" s="157"/>
      <c r="EE168" s="157"/>
      <c r="EF168" s="157"/>
      <c r="EG168" s="157"/>
      <c r="EH168" s="157"/>
      <c r="EI168" s="157"/>
      <c r="EJ168" s="157"/>
      <c r="EK168" s="157"/>
      <c r="EL168" s="157"/>
      <c r="EM168" s="157"/>
      <c r="EN168" s="157"/>
      <c r="EO168" s="157"/>
      <c r="EP168" s="157"/>
      <c r="EQ168" s="157"/>
      <c r="ER168" s="157"/>
      <c r="ES168" s="157"/>
      <c r="ET168" s="157"/>
      <c r="EU168" s="157"/>
      <c r="EV168" s="157"/>
      <c r="EW168" s="157"/>
      <c r="EX168" s="157"/>
      <c r="EY168" s="157"/>
      <c r="EZ168" s="157"/>
      <c r="FA168" s="157"/>
      <c r="FB168" s="157"/>
      <c r="FC168" s="157"/>
      <c r="FD168" s="157"/>
      <c r="FE168" s="157"/>
      <c r="FF168" s="157"/>
      <c r="FG168" s="157"/>
      <c r="FH168" s="157"/>
      <c r="FI168" s="157"/>
      <c r="FJ168" s="157"/>
      <c r="FK168" s="157"/>
      <c r="FL168" s="157"/>
      <c r="FM168" s="157"/>
      <c r="FN168" s="157"/>
      <c r="FO168" s="157"/>
      <c r="FP168" s="157"/>
      <c r="FQ168" s="157"/>
      <c r="FR168" s="157"/>
      <c r="FS168" s="157"/>
      <c r="FT168" s="157"/>
      <c r="FU168" s="157"/>
      <c r="FV168" s="157"/>
      <c r="FW168" s="157"/>
      <c r="FX168" s="157"/>
      <c r="FY168" s="157"/>
      <c r="FZ168" s="157"/>
      <c r="GA168" s="157"/>
      <c r="GB168" s="157"/>
      <c r="GC168" s="157"/>
      <c r="GD168" s="157"/>
      <c r="GE168" s="157"/>
      <c r="GF168" s="157"/>
      <c r="GG168" s="157"/>
      <c r="GH168" s="157"/>
      <c r="GI168" s="157"/>
      <c r="GJ168" s="157"/>
      <c r="GK168" s="157"/>
      <c r="GL168" s="157"/>
      <c r="GM168" s="157"/>
      <c r="GN168" s="157"/>
      <c r="GO168" s="157"/>
      <c r="GP168" s="157"/>
      <c r="GQ168" s="157"/>
      <c r="GR168" s="157"/>
      <c r="GS168" s="157"/>
      <c r="GT168" s="157"/>
      <c r="GU168" s="157"/>
      <c r="GV168" s="157"/>
      <c r="GW168" s="157"/>
      <c r="GX168" s="157"/>
      <c r="GY168" s="157"/>
      <c r="GZ168" s="157"/>
      <c r="HA168" s="157"/>
      <c r="HB168" s="157"/>
      <c r="HC168" s="157"/>
      <c r="HD168" s="157"/>
      <c r="HE168" s="157"/>
      <c r="HF168" s="157"/>
      <c r="HG168" s="157"/>
      <c r="HH168" s="157"/>
      <c r="HI168" s="157"/>
      <c r="HJ168" s="157"/>
      <c r="HK168" s="157"/>
      <c r="HL168" s="157"/>
      <c r="HM168" s="157"/>
      <c r="HN168" s="157"/>
      <c r="HO168" s="157"/>
      <c r="HP168" s="157"/>
      <c r="HQ168" s="157"/>
      <c r="HR168" s="157"/>
      <c r="HS168" s="157"/>
      <c r="HT168" s="157"/>
      <c r="HU168" s="157"/>
      <c r="HV168" s="157"/>
      <c r="HW168" s="157"/>
      <c r="HX168" s="157"/>
      <c r="HY168" s="157"/>
      <c r="HZ168" s="157"/>
      <c r="IA168" s="157"/>
      <c r="IB168" s="157"/>
      <c r="IC168" s="157"/>
      <c r="ID168" s="157"/>
      <c r="IE168" s="157"/>
      <c r="IF168" s="157"/>
      <c r="IG168" s="157"/>
      <c r="IH168" s="157"/>
      <c r="II168" s="157"/>
      <c r="IJ168" s="157"/>
      <c r="IK168" s="157"/>
      <c r="IL168" s="157"/>
      <c r="IM168" s="157"/>
      <c r="IN168" s="157"/>
      <c r="IO168" s="157"/>
      <c r="IP168" s="157"/>
      <c r="IQ168" s="157"/>
      <c r="IR168" s="157"/>
      <c r="IS168" s="157"/>
      <c r="IT168" s="157"/>
      <c r="IU168" s="157"/>
      <c r="IV168" s="157"/>
      <c r="IW168" s="157"/>
      <c r="IX168" s="157"/>
      <c r="IY168" s="157"/>
      <c r="IZ168" s="157"/>
      <c r="JA168" s="157"/>
      <c r="JB168" s="157"/>
      <c r="JC168" s="157"/>
      <c r="JD168" s="157"/>
      <c r="JE168" s="157"/>
      <c r="JF168" s="157"/>
      <c r="JG168" s="157"/>
      <c r="JH168" s="157"/>
      <c r="JI168" s="157"/>
      <c r="JJ168" s="157"/>
      <c r="JK168" s="157"/>
      <c r="JL168" s="157"/>
      <c r="JM168" s="157"/>
      <c r="JN168" s="157"/>
      <c r="JO168" s="157"/>
      <c r="JP168" s="157"/>
      <c r="JQ168" s="157"/>
      <c r="JR168" s="157"/>
      <c r="JS168" s="157"/>
      <c r="JT168" s="157"/>
      <c r="JU168" s="157"/>
      <c r="JV168" s="157"/>
      <c r="JW168" s="157"/>
      <c r="JX168" s="157"/>
      <c r="JY168" s="157"/>
      <c r="JZ168" s="157"/>
      <c r="KA168" s="157"/>
      <c r="KB168" s="157"/>
      <c r="KC168" s="157"/>
      <c r="KD168" s="157"/>
      <c r="KE168" s="157"/>
      <c r="KF168" s="157"/>
      <c r="KG168" s="157"/>
      <c r="KH168" s="157"/>
      <c r="KI168" s="157"/>
      <c r="KJ168" s="157"/>
      <c r="KK168" s="157"/>
      <c r="KL168" s="157"/>
      <c r="KM168" s="157"/>
      <c r="KN168" s="157"/>
      <c r="KO168" s="157"/>
      <c r="KP168" s="157"/>
      <c r="KQ168" s="157"/>
      <c r="KR168" s="157"/>
      <c r="KS168" s="157"/>
      <c r="KT168" s="157"/>
      <c r="KU168" s="157"/>
      <c r="KV168" s="157"/>
      <c r="KW168" s="157"/>
      <c r="KX168" s="157"/>
      <c r="KY168" s="157"/>
      <c r="KZ168" s="157"/>
      <c r="LA168" s="157"/>
      <c r="LB168" s="157"/>
      <c r="LC168" s="157"/>
      <c r="LD168" s="157"/>
      <c r="LE168" s="157"/>
      <c r="LF168" s="157"/>
      <c r="LG168" s="157"/>
      <c r="LH168" s="157"/>
      <c r="LI168" s="157"/>
      <c r="LJ168" s="157"/>
      <c r="LK168" s="157"/>
      <c r="LL168" s="157"/>
      <c r="LM168" s="157"/>
      <c r="LN168" s="157"/>
      <c r="LO168" s="157"/>
      <c r="LP168" s="157"/>
      <c r="LQ168" s="157"/>
      <c r="LR168" s="157"/>
      <c r="LS168" s="157"/>
      <c r="LT168" s="157"/>
      <c r="LU168" s="157"/>
      <c r="LV168" s="157"/>
      <c r="LW168" s="157"/>
      <c r="LX168" s="157"/>
      <c r="LY168" s="157"/>
      <c r="LZ168" s="157"/>
      <c r="MA168" s="157"/>
      <c r="MB168" s="157"/>
      <c r="MC168" s="157"/>
      <c r="MD168" s="157"/>
      <c r="ME168" s="157"/>
      <c r="MF168" s="157"/>
      <c r="MG168" s="157"/>
      <c r="MH168" s="157"/>
      <c r="MI168" s="157"/>
      <c r="MJ168" s="157"/>
      <c r="MK168" s="157"/>
      <c r="ML168" s="157"/>
      <c r="MM168" s="157"/>
      <c r="MN168" s="157"/>
      <c r="MO168" s="157"/>
      <c r="MP168" s="157"/>
      <c r="MQ168" s="157"/>
      <c r="MR168" s="157"/>
      <c r="MS168" s="157"/>
      <c r="MT168" s="157"/>
      <c r="MU168" s="157"/>
      <c r="MV168" s="157"/>
      <c r="MW168" s="157"/>
      <c r="MX168" s="157"/>
      <c r="MY168" s="157"/>
      <c r="MZ168" s="157"/>
      <c r="NA168" s="157"/>
      <c r="NB168" s="157"/>
      <c r="NC168" s="157"/>
      <c r="ND168" s="157"/>
      <c r="NE168" s="157"/>
      <c r="NF168" s="157"/>
      <c r="NG168" s="157"/>
      <c r="NH168" s="157"/>
      <c r="NI168" s="157"/>
      <c r="NJ168" s="157"/>
      <c r="NK168" s="157"/>
      <c r="NL168" s="157"/>
      <c r="NM168" s="157"/>
      <c r="NN168" s="157"/>
      <c r="NO168" s="157"/>
      <c r="NP168" s="157"/>
      <c r="NQ168" s="157"/>
      <c r="NR168" s="157"/>
      <c r="NS168" s="157"/>
      <c r="NT168" s="157"/>
      <c r="NU168" s="157"/>
      <c r="NV168" s="157"/>
      <c r="NW168" s="157"/>
      <c r="NX168" s="157"/>
      <c r="NY168" s="157"/>
      <c r="NZ168" s="157"/>
      <c r="OA168" s="157"/>
      <c r="OB168" s="157"/>
      <c r="OC168" s="157"/>
      <c r="OD168" s="157"/>
      <c r="OE168" s="157"/>
      <c r="OF168" s="157"/>
      <c r="OG168" s="157"/>
      <c r="OH168" s="157"/>
      <c r="OI168" s="157"/>
      <c r="OJ168" s="157"/>
      <c r="OK168" s="157"/>
      <c r="OL168" s="157"/>
      <c r="OM168" s="157"/>
      <c r="ON168" s="157"/>
      <c r="OO168" s="157"/>
      <c r="OP168" s="157"/>
      <c r="OQ168" s="157"/>
      <c r="OR168" s="157"/>
      <c r="OS168" s="157"/>
      <c r="OT168" s="157"/>
      <c r="OU168" s="157"/>
      <c r="OV168" s="157"/>
      <c r="OW168" s="157"/>
      <c r="OX168" s="157"/>
      <c r="OY168" s="157"/>
      <c r="OZ168" s="157"/>
      <c r="PA168" s="157"/>
      <c r="PB168" s="157"/>
      <c r="PC168" s="157"/>
      <c r="PD168" s="157"/>
      <c r="PE168" s="157"/>
      <c r="PF168" s="157"/>
      <c r="PG168" s="157"/>
      <c r="PH168" s="157"/>
      <c r="PI168" s="157"/>
      <c r="PJ168" s="157"/>
      <c r="PK168" s="157"/>
      <c r="PL168" s="157"/>
      <c r="PM168" s="157"/>
      <c r="PN168" s="157"/>
      <c r="PO168" s="157"/>
      <c r="PP168" s="157"/>
      <c r="PQ168" s="157"/>
      <c r="PR168" s="157"/>
      <c r="PS168" s="157"/>
      <c r="PT168" s="157"/>
      <c r="PU168" s="157"/>
      <c r="PV168" s="157"/>
      <c r="PW168" s="157"/>
      <c r="PX168" s="157"/>
      <c r="PY168" s="157"/>
      <c r="PZ168" s="157"/>
      <c r="QA168" s="157"/>
      <c r="QB168" s="157"/>
      <c r="QC168" s="157"/>
      <c r="QD168" s="157"/>
      <c r="QE168" s="157"/>
      <c r="QF168" s="157"/>
      <c r="QG168" s="157"/>
      <c r="QH168" s="157"/>
      <c r="QI168" s="157"/>
      <c r="QJ168" s="157"/>
      <c r="QK168" s="157"/>
      <c r="QL168" s="157"/>
      <c r="QM168" s="157"/>
      <c r="QN168" s="157"/>
      <c r="QO168" s="157"/>
      <c r="QP168" s="157"/>
      <c r="QQ168" s="157"/>
      <c r="QR168" s="157"/>
      <c r="QS168" s="157"/>
      <c r="QT168" s="157"/>
      <c r="QU168" s="157"/>
      <c r="QV168" s="157"/>
      <c r="QW168" s="157"/>
      <c r="QX168" s="157"/>
      <c r="QY168" s="157"/>
      <c r="QZ168" s="157"/>
      <c r="RA168" s="157"/>
      <c r="RB168" s="157"/>
      <c r="RC168" s="157"/>
      <c r="RD168" s="157"/>
      <c r="RE168" s="157"/>
      <c r="RF168" s="157"/>
      <c r="RG168" s="157"/>
      <c r="RH168" s="157"/>
      <c r="RI168" s="157"/>
      <c r="RJ168" s="157"/>
      <c r="RK168" s="157"/>
      <c r="RL168" s="157"/>
      <c r="RM168" s="157"/>
      <c r="RN168" s="157"/>
      <c r="RO168" s="157"/>
      <c r="RP168" s="157"/>
      <c r="RQ168" s="157"/>
      <c r="RR168" s="157"/>
      <c r="RS168" s="157"/>
      <c r="RT168" s="157"/>
      <c r="RU168" s="157"/>
      <c r="RV168" s="157"/>
      <c r="RW168" s="157"/>
      <c r="RX168" s="157"/>
      <c r="RY168" s="157"/>
      <c r="RZ168" s="157"/>
      <c r="SA168" s="157"/>
      <c r="SB168" s="157"/>
      <c r="SC168" s="157"/>
      <c r="SD168" s="157"/>
      <c r="SE168" s="157"/>
      <c r="SF168" s="157"/>
      <c r="SG168" s="157"/>
      <c r="SH168" s="157"/>
      <c r="SI168" s="157"/>
      <c r="SJ168" s="157"/>
      <c r="SK168" s="157"/>
      <c r="SL168" s="157"/>
      <c r="SM168" s="157"/>
      <c r="SN168" s="157"/>
      <c r="SO168" s="157"/>
      <c r="SP168" s="157"/>
      <c r="SQ168" s="157"/>
      <c r="SR168" s="157"/>
      <c r="SS168" s="157"/>
      <c r="ST168" s="157"/>
      <c r="SU168" s="157"/>
      <c r="SV168" s="157"/>
      <c r="SW168" s="157"/>
      <c r="SX168" s="157"/>
      <c r="SY168" s="157"/>
      <c r="SZ168" s="157"/>
      <c r="TA168" s="157"/>
      <c r="TB168" s="157"/>
    </row>
    <row r="169" spans="1:522" s="31" customFormat="1" x14ac:dyDescent="0.25">
      <c r="A169" s="157"/>
      <c r="B169" s="157"/>
      <c r="C169" s="157"/>
      <c r="D169" s="157"/>
      <c r="E169" s="157"/>
      <c r="F169" s="157"/>
      <c r="G169" s="157"/>
      <c r="H169" s="157"/>
      <c r="I169" s="157"/>
      <c r="J169" s="157"/>
      <c r="K169" s="157"/>
      <c r="L169" s="124"/>
      <c r="M169" s="157"/>
      <c r="N169" s="157"/>
      <c r="O169" s="157"/>
      <c r="P169" s="90"/>
      <c r="Q169" s="157"/>
      <c r="R169" s="223"/>
      <c r="S169" s="157"/>
      <c r="T169" s="90"/>
      <c r="U169" s="157"/>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7"/>
      <c r="AT169" s="157"/>
      <c r="AU169" s="157"/>
      <c r="AV169" s="157"/>
      <c r="AW169" s="157"/>
      <c r="AX169" s="157"/>
      <c r="AY169" s="157"/>
      <c r="AZ169" s="157"/>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c r="CE169" s="157"/>
      <c r="CF169" s="157"/>
      <c r="CG169" s="157"/>
      <c r="CH169" s="157"/>
      <c r="CI169" s="157"/>
      <c r="CJ169" s="157"/>
      <c r="CK169" s="157"/>
      <c r="CL169" s="157"/>
      <c r="CM169" s="157"/>
      <c r="CN169" s="157"/>
      <c r="CO169" s="157"/>
      <c r="CP169" s="157"/>
      <c r="CQ169" s="157"/>
      <c r="CR169" s="157"/>
      <c r="CS169" s="157"/>
      <c r="CT169" s="157"/>
      <c r="CU169" s="157"/>
      <c r="CV169" s="157"/>
      <c r="CW169" s="157"/>
      <c r="CX169" s="157"/>
      <c r="CY169" s="157"/>
      <c r="CZ169" s="157"/>
      <c r="DA169" s="157"/>
      <c r="DB169" s="157"/>
      <c r="DC169" s="157"/>
      <c r="DD169" s="157"/>
      <c r="DE169" s="157"/>
      <c r="DF169" s="157"/>
      <c r="DG169" s="157"/>
      <c r="DH169" s="157"/>
      <c r="DI169" s="157"/>
      <c r="DJ169" s="157"/>
      <c r="DK169" s="157"/>
      <c r="DL169" s="157"/>
      <c r="DM169" s="157"/>
      <c r="DN169" s="157"/>
      <c r="DO169" s="157"/>
      <c r="DP169" s="157"/>
      <c r="DQ169" s="157"/>
      <c r="DR169" s="157"/>
      <c r="DS169" s="157"/>
      <c r="DT169" s="157"/>
      <c r="DU169" s="157"/>
      <c r="DV169" s="157"/>
      <c r="DW169" s="157"/>
      <c r="DX169" s="157"/>
      <c r="DY169" s="157"/>
      <c r="DZ169" s="157"/>
      <c r="EA169" s="157"/>
      <c r="EB169" s="157"/>
      <c r="EC169" s="157"/>
      <c r="ED169" s="157"/>
      <c r="EE169" s="157"/>
      <c r="EF169" s="157"/>
      <c r="EG169" s="157"/>
      <c r="EH169" s="157"/>
      <c r="EI169" s="157"/>
      <c r="EJ169" s="157"/>
      <c r="EK169" s="157"/>
      <c r="EL169" s="157"/>
      <c r="EM169" s="157"/>
      <c r="EN169" s="157"/>
      <c r="EO169" s="157"/>
      <c r="EP169" s="157"/>
      <c r="EQ169" s="157"/>
      <c r="ER169" s="157"/>
      <c r="ES169" s="157"/>
      <c r="ET169" s="157"/>
      <c r="EU169" s="157"/>
      <c r="EV169" s="157"/>
      <c r="EW169" s="157"/>
      <c r="EX169" s="157"/>
      <c r="EY169" s="157"/>
      <c r="EZ169" s="157"/>
      <c r="FA169" s="157"/>
      <c r="FB169" s="157"/>
      <c r="FC169" s="157"/>
      <c r="FD169" s="157"/>
      <c r="FE169" s="157"/>
      <c r="FF169" s="157"/>
      <c r="FG169" s="157"/>
      <c r="FH169" s="157"/>
      <c r="FI169" s="157"/>
      <c r="FJ169" s="157"/>
      <c r="FK169" s="157"/>
      <c r="FL169" s="157"/>
      <c r="FM169" s="157"/>
      <c r="FN169" s="157"/>
      <c r="FO169" s="157"/>
      <c r="FP169" s="157"/>
      <c r="FQ169" s="157"/>
      <c r="FR169" s="157"/>
      <c r="FS169" s="157"/>
      <c r="FT169" s="157"/>
      <c r="FU169" s="157"/>
      <c r="FV169" s="157"/>
      <c r="FW169" s="157"/>
      <c r="FX169" s="157"/>
      <c r="FY169" s="157"/>
      <c r="FZ169" s="157"/>
      <c r="GA169" s="157"/>
      <c r="GB169" s="157"/>
      <c r="GC169" s="157"/>
      <c r="GD169" s="157"/>
      <c r="GE169" s="157"/>
      <c r="GF169" s="157"/>
      <c r="GG169" s="157"/>
      <c r="GH169" s="157"/>
      <c r="GI169" s="157"/>
      <c r="GJ169" s="157"/>
      <c r="GK169" s="157"/>
      <c r="GL169" s="157"/>
      <c r="GM169" s="157"/>
      <c r="GN169" s="157"/>
      <c r="GO169" s="157"/>
      <c r="GP169" s="157"/>
      <c r="GQ169" s="157"/>
      <c r="GR169" s="157"/>
      <c r="GS169" s="157"/>
      <c r="GT169" s="157"/>
      <c r="GU169" s="157"/>
      <c r="GV169" s="157"/>
      <c r="GW169" s="157"/>
      <c r="GX169" s="157"/>
      <c r="GY169" s="157"/>
      <c r="GZ169" s="157"/>
      <c r="HA169" s="157"/>
      <c r="HB169" s="157"/>
      <c r="HC169" s="157"/>
      <c r="HD169" s="157"/>
      <c r="HE169" s="157"/>
      <c r="HF169" s="157"/>
      <c r="HG169" s="157"/>
      <c r="HH169" s="157"/>
      <c r="HI169" s="157"/>
      <c r="HJ169" s="157"/>
      <c r="HK169" s="157"/>
      <c r="HL169" s="157"/>
      <c r="HM169" s="157"/>
      <c r="HN169" s="157"/>
      <c r="HO169" s="157"/>
      <c r="HP169" s="157"/>
      <c r="HQ169" s="157"/>
      <c r="HR169" s="157"/>
      <c r="HS169" s="157"/>
      <c r="HT169" s="157"/>
      <c r="HU169" s="157"/>
      <c r="HV169" s="157"/>
      <c r="HW169" s="157"/>
      <c r="HX169" s="157"/>
      <c r="HY169" s="157"/>
      <c r="HZ169" s="157"/>
      <c r="IA169" s="157"/>
      <c r="IB169" s="157"/>
      <c r="IC169" s="157"/>
      <c r="ID169" s="157"/>
      <c r="IE169" s="157"/>
      <c r="IF169" s="157"/>
      <c r="IG169" s="157"/>
      <c r="IH169" s="157"/>
      <c r="II169" s="157"/>
      <c r="IJ169" s="157"/>
      <c r="IK169" s="157"/>
      <c r="IL169" s="157"/>
      <c r="IM169" s="157"/>
      <c r="IN169" s="157"/>
      <c r="IO169" s="157"/>
      <c r="IP169" s="157"/>
      <c r="IQ169" s="157"/>
      <c r="IR169" s="157"/>
      <c r="IS169" s="157"/>
      <c r="IT169" s="157"/>
      <c r="IU169" s="157"/>
      <c r="IV169" s="157"/>
      <c r="IW169" s="157"/>
      <c r="IX169" s="157"/>
      <c r="IY169" s="157"/>
      <c r="IZ169" s="157"/>
      <c r="JA169" s="157"/>
      <c r="JB169" s="157"/>
      <c r="JC169" s="157"/>
      <c r="JD169" s="157"/>
      <c r="JE169" s="157"/>
      <c r="JF169" s="157"/>
      <c r="JG169" s="157"/>
      <c r="JH169" s="157"/>
      <c r="JI169" s="157"/>
      <c r="JJ169" s="157"/>
      <c r="JK169" s="157"/>
      <c r="JL169" s="157"/>
      <c r="JM169" s="157"/>
      <c r="JN169" s="157"/>
      <c r="JO169" s="157"/>
      <c r="JP169" s="157"/>
      <c r="JQ169" s="157"/>
      <c r="JR169" s="157"/>
      <c r="JS169" s="157"/>
      <c r="JT169" s="157"/>
      <c r="JU169" s="157"/>
      <c r="JV169" s="157"/>
      <c r="JW169" s="157"/>
      <c r="JX169" s="157"/>
      <c r="JY169" s="157"/>
      <c r="JZ169" s="157"/>
      <c r="KA169" s="157"/>
      <c r="KB169" s="157"/>
      <c r="KC169" s="157"/>
      <c r="KD169" s="157"/>
      <c r="KE169" s="157"/>
      <c r="KF169" s="157"/>
      <c r="KG169" s="157"/>
      <c r="KH169" s="157"/>
      <c r="KI169" s="157"/>
      <c r="KJ169" s="157"/>
      <c r="KK169" s="157"/>
      <c r="KL169" s="157"/>
      <c r="KM169" s="157"/>
      <c r="KN169" s="157"/>
      <c r="KO169" s="157"/>
      <c r="KP169" s="157"/>
      <c r="KQ169" s="157"/>
      <c r="KR169" s="157"/>
      <c r="KS169" s="157"/>
      <c r="KT169" s="157"/>
      <c r="KU169" s="157"/>
      <c r="KV169" s="157"/>
      <c r="KW169" s="157"/>
      <c r="KX169" s="157"/>
      <c r="KY169" s="157"/>
      <c r="KZ169" s="157"/>
      <c r="LA169" s="157"/>
      <c r="LB169" s="157"/>
      <c r="LC169" s="157"/>
      <c r="LD169" s="157"/>
      <c r="LE169" s="157"/>
      <c r="LF169" s="157"/>
      <c r="LG169" s="157"/>
      <c r="LH169" s="157"/>
      <c r="LI169" s="157"/>
      <c r="LJ169" s="157"/>
      <c r="LK169" s="157"/>
      <c r="LL169" s="157"/>
      <c r="LM169" s="157"/>
      <c r="LN169" s="157"/>
      <c r="LO169" s="157"/>
      <c r="LP169" s="157"/>
      <c r="LQ169" s="157"/>
      <c r="LR169" s="157"/>
      <c r="LS169" s="157"/>
      <c r="LT169" s="157"/>
      <c r="LU169" s="157"/>
      <c r="LV169" s="157"/>
      <c r="LW169" s="157"/>
      <c r="LX169" s="157"/>
      <c r="LY169" s="157"/>
      <c r="LZ169" s="157"/>
      <c r="MA169" s="157"/>
      <c r="MB169" s="157"/>
      <c r="MC169" s="157"/>
      <c r="MD169" s="157"/>
      <c r="ME169" s="157"/>
      <c r="MF169" s="157"/>
      <c r="MG169" s="157"/>
      <c r="MH169" s="157"/>
      <c r="MI169" s="157"/>
      <c r="MJ169" s="157"/>
      <c r="MK169" s="157"/>
      <c r="ML169" s="157"/>
      <c r="MM169" s="157"/>
      <c r="MN169" s="157"/>
      <c r="MO169" s="157"/>
      <c r="MP169" s="157"/>
      <c r="MQ169" s="157"/>
      <c r="MR169" s="157"/>
      <c r="MS169" s="157"/>
      <c r="MT169" s="157"/>
      <c r="MU169" s="157"/>
      <c r="MV169" s="157"/>
      <c r="MW169" s="157"/>
      <c r="MX169" s="157"/>
      <c r="MY169" s="157"/>
      <c r="MZ169" s="157"/>
      <c r="NA169" s="157"/>
      <c r="NB169" s="157"/>
      <c r="NC169" s="157"/>
      <c r="ND169" s="157"/>
      <c r="NE169" s="157"/>
      <c r="NF169" s="157"/>
      <c r="NG169" s="157"/>
      <c r="NH169" s="157"/>
      <c r="NI169" s="157"/>
      <c r="NJ169" s="157"/>
      <c r="NK169" s="157"/>
      <c r="NL169" s="157"/>
      <c r="NM169" s="157"/>
      <c r="NN169" s="157"/>
      <c r="NO169" s="157"/>
      <c r="NP169" s="157"/>
      <c r="NQ169" s="157"/>
      <c r="NR169" s="157"/>
      <c r="NS169" s="157"/>
      <c r="NT169" s="157"/>
      <c r="NU169" s="157"/>
      <c r="NV169" s="157"/>
      <c r="NW169" s="157"/>
      <c r="NX169" s="157"/>
      <c r="NY169" s="157"/>
      <c r="NZ169" s="157"/>
      <c r="OA169" s="157"/>
      <c r="OB169" s="157"/>
      <c r="OC169" s="157"/>
      <c r="OD169" s="157"/>
      <c r="OE169" s="157"/>
      <c r="OF169" s="157"/>
      <c r="OG169" s="157"/>
      <c r="OH169" s="157"/>
      <c r="OI169" s="157"/>
      <c r="OJ169" s="157"/>
      <c r="OK169" s="157"/>
      <c r="OL169" s="157"/>
      <c r="OM169" s="157"/>
      <c r="ON169" s="157"/>
      <c r="OO169" s="157"/>
      <c r="OP169" s="157"/>
      <c r="OQ169" s="157"/>
      <c r="OR169" s="157"/>
      <c r="OS169" s="157"/>
      <c r="OT169" s="157"/>
      <c r="OU169" s="157"/>
      <c r="OV169" s="157"/>
      <c r="OW169" s="157"/>
      <c r="OX169" s="157"/>
      <c r="OY169" s="157"/>
      <c r="OZ169" s="157"/>
      <c r="PA169" s="157"/>
      <c r="PB169" s="157"/>
      <c r="PC169" s="157"/>
      <c r="PD169" s="157"/>
      <c r="PE169" s="157"/>
      <c r="PF169" s="157"/>
      <c r="PG169" s="157"/>
      <c r="PH169" s="157"/>
      <c r="PI169" s="157"/>
      <c r="PJ169" s="157"/>
      <c r="PK169" s="157"/>
      <c r="PL169" s="157"/>
      <c r="PM169" s="157"/>
      <c r="PN169" s="157"/>
      <c r="PO169" s="157"/>
      <c r="PP169" s="157"/>
      <c r="PQ169" s="157"/>
      <c r="PR169" s="157"/>
      <c r="PS169" s="157"/>
      <c r="PT169" s="157"/>
      <c r="PU169" s="157"/>
      <c r="PV169" s="157"/>
      <c r="PW169" s="157"/>
      <c r="PX169" s="157"/>
      <c r="PY169" s="157"/>
      <c r="PZ169" s="157"/>
      <c r="QA169" s="157"/>
      <c r="QB169" s="157"/>
      <c r="QC169" s="157"/>
      <c r="QD169" s="157"/>
      <c r="QE169" s="157"/>
      <c r="QF169" s="157"/>
      <c r="QG169" s="157"/>
      <c r="QH169" s="157"/>
      <c r="QI169" s="157"/>
      <c r="QJ169" s="157"/>
      <c r="QK169" s="157"/>
      <c r="QL169" s="157"/>
      <c r="QM169" s="157"/>
      <c r="QN169" s="157"/>
      <c r="QO169" s="157"/>
      <c r="QP169" s="157"/>
      <c r="QQ169" s="157"/>
      <c r="QR169" s="157"/>
      <c r="QS169" s="157"/>
      <c r="QT169" s="157"/>
      <c r="QU169" s="157"/>
      <c r="QV169" s="157"/>
      <c r="QW169" s="157"/>
      <c r="QX169" s="157"/>
      <c r="QY169" s="157"/>
      <c r="QZ169" s="157"/>
      <c r="RA169" s="157"/>
      <c r="RB169" s="157"/>
      <c r="RC169" s="157"/>
      <c r="RD169" s="157"/>
      <c r="RE169" s="157"/>
      <c r="RF169" s="157"/>
      <c r="RG169" s="157"/>
      <c r="RH169" s="157"/>
      <c r="RI169" s="157"/>
      <c r="RJ169" s="157"/>
      <c r="RK169" s="157"/>
      <c r="RL169" s="157"/>
      <c r="RM169" s="157"/>
      <c r="RN169" s="157"/>
      <c r="RO169" s="157"/>
      <c r="RP169" s="157"/>
      <c r="RQ169" s="157"/>
      <c r="RR169" s="157"/>
      <c r="RS169" s="157"/>
      <c r="RT169" s="157"/>
      <c r="RU169" s="157"/>
      <c r="RV169" s="157"/>
      <c r="RW169" s="157"/>
      <c r="RX169" s="157"/>
      <c r="RY169" s="157"/>
      <c r="RZ169" s="157"/>
      <c r="SA169" s="157"/>
      <c r="SB169" s="157"/>
      <c r="SC169" s="157"/>
      <c r="SD169" s="157"/>
      <c r="SE169" s="157"/>
      <c r="SF169" s="157"/>
      <c r="SG169" s="157"/>
      <c r="SH169" s="157"/>
      <c r="SI169" s="157"/>
      <c r="SJ169" s="157"/>
      <c r="SK169" s="157"/>
      <c r="SL169" s="157"/>
      <c r="SM169" s="157"/>
      <c r="SN169" s="157"/>
      <c r="SO169" s="157"/>
      <c r="SP169" s="157"/>
      <c r="SQ169" s="157"/>
      <c r="SR169" s="157"/>
      <c r="SS169" s="157"/>
      <c r="ST169" s="157"/>
      <c r="SU169" s="157"/>
      <c r="SV169" s="157"/>
      <c r="SW169" s="157"/>
      <c r="SX169" s="157"/>
      <c r="SY169" s="157"/>
      <c r="SZ169" s="157"/>
      <c r="TA169" s="157"/>
      <c r="TB169" s="157"/>
    </row>
    <row r="170" spans="1:522" s="31" customFormat="1" x14ac:dyDescent="0.25">
      <c r="A170" s="157"/>
      <c r="B170" s="157"/>
      <c r="C170" s="157"/>
      <c r="D170" s="157"/>
      <c r="E170" s="157"/>
      <c r="F170" s="157"/>
      <c r="G170" s="157"/>
      <c r="H170" s="157"/>
      <c r="I170" s="157"/>
      <c r="J170" s="157"/>
      <c r="K170" s="157"/>
      <c r="L170" s="124"/>
      <c r="M170" s="157"/>
      <c r="N170" s="157"/>
      <c r="O170" s="157"/>
      <c r="P170" s="90"/>
      <c r="Q170" s="157"/>
      <c r="R170" s="223"/>
      <c r="S170" s="157"/>
      <c r="T170" s="90"/>
      <c r="U170" s="157"/>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c r="AT170" s="157"/>
      <c r="AU170" s="157"/>
      <c r="AV170" s="157"/>
      <c r="AW170" s="157"/>
      <c r="AX170" s="157"/>
      <c r="AY170" s="157"/>
      <c r="AZ170" s="157"/>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c r="CE170" s="157"/>
      <c r="CF170" s="157"/>
      <c r="CG170" s="157"/>
      <c r="CH170" s="157"/>
      <c r="CI170" s="157"/>
      <c r="CJ170" s="157"/>
      <c r="CK170" s="157"/>
      <c r="CL170" s="157"/>
      <c r="CM170" s="157"/>
      <c r="CN170" s="157"/>
      <c r="CO170" s="157"/>
      <c r="CP170" s="157"/>
      <c r="CQ170" s="157"/>
      <c r="CR170" s="157"/>
      <c r="CS170" s="157"/>
      <c r="CT170" s="157"/>
      <c r="CU170" s="157"/>
      <c r="CV170" s="157"/>
      <c r="CW170" s="157"/>
      <c r="CX170" s="157"/>
      <c r="CY170" s="157"/>
      <c r="CZ170" s="157"/>
      <c r="DA170" s="157"/>
      <c r="DB170" s="157"/>
      <c r="DC170" s="157"/>
      <c r="DD170" s="157"/>
      <c r="DE170" s="157"/>
      <c r="DF170" s="157"/>
      <c r="DG170" s="157"/>
      <c r="DH170" s="157"/>
      <c r="DI170" s="157"/>
      <c r="DJ170" s="157"/>
      <c r="DK170" s="157"/>
      <c r="DL170" s="157"/>
      <c r="DM170" s="157"/>
      <c r="DN170" s="157"/>
      <c r="DO170" s="157"/>
      <c r="DP170" s="157"/>
      <c r="DQ170" s="157"/>
      <c r="DR170" s="157"/>
      <c r="DS170" s="157"/>
      <c r="DT170" s="157"/>
      <c r="DU170" s="157"/>
      <c r="DV170" s="157"/>
      <c r="DW170" s="157"/>
      <c r="DX170" s="157"/>
      <c r="DY170" s="157"/>
      <c r="DZ170" s="157"/>
      <c r="EA170" s="157"/>
      <c r="EB170" s="157"/>
      <c r="EC170" s="157"/>
      <c r="ED170" s="157"/>
      <c r="EE170" s="157"/>
      <c r="EF170" s="157"/>
      <c r="EG170" s="157"/>
      <c r="EH170" s="157"/>
      <c r="EI170" s="157"/>
      <c r="EJ170" s="157"/>
      <c r="EK170" s="157"/>
      <c r="EL170" s="157"/>
      <c r="EM170" s="157"/>
      <c r="EN170" s="157"/>
      <c r="EO170" s="157"/>
      <c r="EP170" s="157"/>
      <c r="EQ170" s="157"/>
      <c r="ER170" s="157"/>
      <c r="ES170" s="157"/>
      <c r="ET170" s="157"/>
      <c r="EU170" s="157"/>
      <c r="EV170" s="157"/>
      <c r="EW170" s="157"/>
      <c r="EX170" s="157"/>
      <c r="EY170" s="157"/>
      <c r="EZ170" s="157"/>
      <c r="FA170" s="157"/>
      <c r="FB170" s="157"/>
      <c r="FC170" s="157"/>
      <c r="FD170" s="157"/>
      <c r="FE170" s="157"/>
      <c r="FF170" s="157"/>
      <c r="FG170" s="157"/>
      <c r="FH170" s="157"/>
      <c r="FI170" s="157"/>
      <c r="FJ170" s="157"/>
      <c r="FK170" s="157"/>
      <c r="FL170" s="157"/>
      <c r="FM170" s="157"/>
      <c r="FN170" s="157"/>
      <c r="FO170" s="157"/>
      <c r="FP170" s="157"/>
      <c r="FQ170" s="157"/>
      <c r="FR170" s="157"/>
      <c r="FS170" s="157"/>
      <c r="FT170" s="157"/>
      <c r="FU170" s="157"/>
      <c r="FV170" s="157"/>
      <c r="FW170" s="157"/>
      <c r="FX170" s="157"/>
      <c r="FY170" s="157"/>
      <c r="FZ170" s="157"/>
      <c r="GA170" s="157"/>
      <c r="GB170" s="157"/>
      <c r="GC170" s="157"/>
      <c r="GD170" s="157"/>
      <c r="GE170" s="157"/>
      <c r="GF170" s="157"/>
      <c r="GG170" s="157"/>
      <c r="GH170" s="157"/>
      <c r="GI170" s="157"/>
      <c r="GJ170" s="157"/>
      <c r="GK170" s="157"/>
      <c r="GL170" s="157"/>
      <c r="GM170" s="157"/>
      <c r="GN170" s="157"/>
      <c r="GO170" s="157"/>
      <c r="GP170" s="157"/>
      <c r="GQ170" s="157"/>
      <c r="GR170" s="157"/>
      <c r="GS170" s="157"/>
      <c r="GT170" s="157"/>
      <c r="GU170" s="157"/>
      <c r="GV170" s="157"/>
      <c r="GW170" s="157"/>
      <c r="GX170" s="157"/>
      <c r="GY170" s="157"/>
      <c r="GZ170" s="157"/>
      <c r="HA170" s="157"/>
      <c r="HB170" s="157"/>
      <c r="HC170" s="157"/>
      <c r="HD170" s="157"/>
      <c r="HE170" s="157"/>
      <c r="HF170" s="157"/>
      <c r="HG170" s="157"/>
      <c r="HH170" s="157"/>
      <c r="HI170" s="157"/>
      <c r="HJ170" s="157"/>
      <c r="HK170" s="157"/>
      <c r="HL170" s="157"/>
      <c r="HM170" s="157"/>
      <c r="HN170" s="157"/>
      <c r="HO170" s="157"/>
      <c r="HP170" s="157"/>
      <c r="HQ170" s="157"/>
      <c r="HR170" s="157"/>
      <c r="HS170" s="157"/>
      <c r="HT170" s="157"/>
      <c r="HU170" s="157"/>
      <c r="HV170" s="157"/>
      <c r="HW170" s="157"/>
      <c r="HX170" s="157"/>
      <c r="HY170" s="157"/>
      <c r="HZ170" s="157"/>
      <c r="IA170" s="157"/>
      <c r="IB170" s="157"/>
      <c r="IC170" s="157"/>
      <c r="ID170" s="157"/>
      <c r="IE170" s="157"/>
      <c r="IF170" s="157"/>
      <c r="IG170" s="157"/>
      <c r="IH170" s="157"/>
      <c r="II170" s="157"/>
      <c r="IJ170" s="157"/>
      <c r="IK170" s="157"/>
      <c r="IL170" s="157"/>
      <c r="IM170" s="157"/>
      <c r="IN170" s="157"/>
      <c r="IO170" s="157"/>
      <c r="IP170" s="157"/>
      <c r="IQ170" s="157"/>
      <c r="IR170" s="157"/>
      <c r="IS170" s="157"/>
      <c r="IT170" s="157"/>
      <c r="IU170" s="157"/>
      <c r="IV170" s="157"/>
      <c r="IW170" s="157"/>
      <c r="IX170" s="157"/>
      <c r="IY170" s="157"/>
      <c r="IZ170" s="157"/>
      <c r="JA170" s="157"/>
      <c r="JB170" s="157"/>
      <c r="JC170" s="157"/>
      <c r="JD170" s="157"/>
      <c r="JE170" s="157"/>
      <c r="JF170" s="157"/>
      <c r="JG170" s="157"/>
      <c r="JH170" s="157"/>
      <c r="JI170" s="157"/>
      <c r="JJ170" s="157"/>
      <c r="JK170" s="157"/>
      <c r="JL170" s="157"/>
      <c r="JM170" s="157"/>
      <c r="JN170" s="157"/>
      <c r="JO170" s="157"/>
      <c r="JP170" s="157"/>
      <c r="JQ170" s="157"/>
      <c r="JR170" s="157"/>
      <c r="JS170" s="157"/>
      <c r="JT170" s="157"/>
      <c r="JU170" s="157"/>
      <c r="JV170" s="157"/>
      <c r="JW170" s="157"/>
      <c r="JX170" s="157"/>
      <c r="JY170" s="157"/>
      <c r="JZ170" s="157"/>
      <c r="KA170" s="157"/>
      <c r="KB170" s="157"/>
      <c r="KC170" s="157"/>
      <c r="KD170" s="157"/>
      <c r="KE170" s="157"/>
      <c r="KF170" s="157"/>
      <c r="KG170" s="157"/>
      <c r="KH170" s="157"/>
      <c r="KI170" s="157"/>
      <c r="KJ170" s="157"/>
      <c r="KK170" s="157"/>
      <c r="KL170" s="157"/>
      <c r="KM170" s="157"/>
      <c r="KN170" s="157"/>
      <c r="KO170" s="157"/>
      <c r="KP170" s="157"/>
      <c r="KQ170" s="157"/>
      <c r="KR170" s="157"/>
      <c r="KS170" s="157"/>
      <c r="KT170" s="157"/>
      <c r="KU170" s="157"/>
      <c r="KV170" s="157"/>
      <c r="KW170" s="157"/>
      <c r="KX170" s="157"/>
      <c r="KY170" s="157"/>
      <c r="KZ170" s="157"/>
      <c r="LA170" s="157"/>
      <c r="LB170" s="157"/>
      <c r="LC170" s="157"/>
      <c r="LD170" s="157"/>
      <c r="LE170" s="157"/>
      <c r="LF170" s="157"/>
      <c r="LG170" s="157"/>
      <c r="LH170" s="157"/>
      <c r="LI170" s="157"/>
      <c r="LJ170" s="157"/>
      <c r="LK170" s="157"/>
      <c r="LL170" s="157"/>
      <c r="LM170" s="157"/>
      <c r="LN170" s="157"/>
      <c r="LO170" s="157"/>
      <c r="LP170" s="157"/>
      <c r="LQ170" s="157"/>
      <c r="LR170" s="157"/>
      <c r="LS170" s="157"/>
      <c r="LT170" s="157"/>
      <c r="LU170" s="157"/>
      <c r="LV170" s="157"/>
      <c r="LW170" s="157"/>
      <c r="LX170" s="157"/>
      <c r="LY170" s="157"/>
      <c r="LZ170" s="157"/>
      <c r="MA170" s="157"/>
      <c r="MB170" s="157"/>
      <c r="MC170" s="157"/>
      <c r="MD170" s="157"/>
      <c r="ME170" s="157"/>
      <c r="MF170" s="157"/>
      <c r="MG170" s="157"/>
      <c r="MH170" s="157"/>
      <c r="MI170" s="157"/>
      <c r="MJ170" s="157"/>
      <c r="MK170" s="157"/>
      <c r="ML170" s="157"/>
      <c r="MM170" s="157"/>
      <c r="MN170" s="157"/>
      <c r="MO170" s="157"/>
      <c r="MP170" s="157"/>
      <c r="MQ170" s="157"/>
      <c r="MR170" s="157"/>
      <c r="MS170" s="157"/>
      <c r="MT170" s="157"/>
      <c r="MU170" s="157"/>
      <c r="MV170" s="157"/>
      <c r="MW170" s="157"/>
      <c r="MX170" s="157"/>
      <c r="MY170" s="157"/>
      <c r="MZ170" s="157"/>
      <c r="NA170" s="157"/>
      <c r="NB170" s="157"/>
      <c r="NC170" s="157"/>
      <c r="ND170" s="157"/>
      <c r="NE170" s="157"/>
      <c r="NF170" s="157"/>
      <c r="NG170" s="157"/>
      <c r="NH170" s="157"/>
      <c r="NI170" s="157"/>
      <c r="NJ170" s="157"/>
      <c r="NK170" s="157"/>
      <c r="NL170" s="157"/>
      <c r="NM170" s="157"/>
      <c r="NN170" s="157"/>
      <c r="NO170" s="157"/>
      <c r="NP170" s="157"/>
      <c r="NQ170" s="157"/>
      <c r="NR170" s="157"/>
      <c r="NS170" s="157"/>
      <c r="NT170" s="157"/>
      <c r="NU170" s="157"/>
      <c r="NV170" s="157"/>
      <c r="NW170" s="157"/>
      <c r="NX170" s="157"/>
      <c r="NY170" s="157"/>
      <c r="NZ170" s="157"/>
      <c r="OA170" s="157"/>
      <c r="OB170" s="157"/>
      <c r="OC170" s="157"/>
      <c r="OD170" s="157"/>
      <c r="OE170" s="157"/>
      <c r="OF170" s="157"/>
      <c r="OG170" s="157"/>
      <c r="OH170" s="157"/>
      <c r="OI170" s="157"/>
      <c r="OJ170" s="157"/>
      <c r="OK170" s="157"/>
      <c r="OL170" s="157"/>
      <c r="OM170" s="157"/>
      <c r="ON170" s="157"/>
      <c r="OO170" s="157"/>
      <c r="OP170" s="157"/>
      <c r="OQ170" s="157"/>
      <c r="OR170" s="157"/>
      <c r="OS170" s="157"/>
      <c r="OT170" s="157"/>
      <c r="OU170" s="157"/>
      <c r="OV170" s="157"/>
      <c r="OW170" s="157"/>
      <c r="OX170" s="157"/>
      <c r="OY170" s="157"/>
      <c r="OZ170" s="157"/>
      <c r="PA170" s="157"/>
      <c r="PB170" s="157"/>
      <c r="PC170" s="157"/>
      <c r="PD170" s="157"/>
      <c r="PE170" s="157"/>
      <c r="PF170" s="157"/>
      <c r="PG170" s="157"/>
      <c r="PH170" s="157"/>
      <c r="PI170" s="157"/>
      <c r="PJ170" s="157"/>
      <c r="PK170" s="157"/>
      <c r="PL170" s="157"/>
      <c r="PM170" s="157"/>
      <c r="PN170" s="157"/>
      <c r="PO170" s="157"/>
      <c r="PP170" s="157"/>
      <c r="PQ170" s="157"/>
      <c r="PR170" s="157"/>
      <c r="PS170" s="157"/>
      <c r="PT170" s="157"/>
      <c r="PU170" s="157"/>
      <c r="PV170" s="157"/>
      <c r="PW170" s="157"/>
      <c r="PX170" s="157"/>
      <c r="PY170" s="157"/>
      <c r="PZ170" s="157"/>
      <c r="QA170" s="157"/>
      <c r="QB170" s="157"/>
      <c r="QC170" s="157"/>
      <c r="QD170" s="157"/>
      <c r="QE170" s="157"/>
      <c r="QF170" s="157"/>
      <c r="QG170" s="157"/>
      <c r="QH170" s="157"/>
      <c r="QI170" s="157"/>
      <c r="QJ170" s="157"/>
      <c r="QK170" s="157"/>
      <c r="QL170" s="157"/>
      <c r="QM170" s="157"/>
      <c r="QN170" s="157"/>
      <c r="QO170" s="157"/>
      <c r="QP170" s="157"/>
      <c r="QQ170" s="157"/>
      <c r="QR170" s="157"/>
      <c r="QS170" s="157"/>
      <c r="QT170" s="157"/>
      <c r="QU170" s="157"/>
      <c r="QV170" s="157"/>
      <c r="QW170" s="157"/>
      <c r="QX170" s="157"/>
      <c r="QY170" s="157"/>
      <c r="QZ170" s="157"/>
      <c r="RA170" s="157"/>
      <c r="RB170" s="157"/>
      <c r="RC170" s="157"/>
      <c r="RD170" s="157"/>
      <c r="RE170" s="157"/>
      <c r="RF170" s="157"/>
      <c r="RG170" s="157"/>
      <c r="RH170" s="157"/>
      <c r="RI170" s="157"/>
      <c r="RJ170" s="157"/>
      <c r="RK170" s="157"/>
      <c r="RL170" s="157"/>
      <c r="RM170" s="157"/>
      <c r="RN170" s="157"/>
      <c r="RO170" s="157"/>
      <c r="RP170" s="157"/>
      <c r="RQ170" s="157"/>
      <c r="RR170" s="157"/>
      <c r="RS170" s="157"/>
      <c r="RT170" s="157"/>
      <c r="RU170" s="157"/>
      <c r="RV170" s="157"/>
      <c r="RW170" s="157"/>
      <c r="RX170" s="157"/>
      <c r="RY170" s="157"/>
      <c r="RZ170" s="157"/>
      <c r="SA170" s="157"/>
      <c r="SB170" s="157"/>
      <c r="SC170" s="157"/>
      <c r="SD170" s="157"/>
      <c r="SE170" s="157"/>
      <c r="SF170" s="157"/>
      <c r="SG170" s="157"/>
      <c r="SH170" s="157"/>
      <c r="SI170" s="157"/>
      <c r="SJ170" s="157"/>
      <c r="SK170" s="157"/>
      <c r="SL170" s="157"/>
      <c r="SM170" s="157"/>
      <c r="SN170" s="157"/>
      <c r="SO170" s="157"/>
      <c r="SP170" s="157"/>
      <c r="SQ170" s="157"/>
      <c r="SR170" s="157"/>
      <c r="SS170" s="157"/>
      <c r="ST170" s="157"/>
      <c r="SU170" s="157"/>
      <c r="SV170" s="157"/>
      <c r="SW170" s="157"/>
      <c r="SX170" s="157"/>
      <c r="SY170" s="157"/>
      <c r="SZ170" s="157"/>
      <c r="TA170" s="157"/>
      <c r="TB170" s="157"/>
    </row>
    <row r="171" spans="1:522" s="31" customFormat="1" x14ac:dyDescent="0.25">
      <c r="A171" s="157"/>
      <c r="B171" s="157"/>
      <c r="C171" s="157"/>
      <c r="D171" s="157"/>
      <c r="E171" s="157"/>
      <c r="F171" s="157"/>
      <c r="G171" s="157"/>
      <c r="H171" s="157"/>
      <c r="I171" s="157"/>
      <c r="J171" s="157"/>
      <c r="K171" s="157"/>
      <c r="L171" s="124"/>
      <c r="M171" s="157"/>
      <c r="N171" s="157"/>
      <c r="O171" s="157"/>
      <c r="P171" s="90"/>
      <c r="Q171" s="157"/>
      <c r="R171" s="223"/>
      <c r="S171" s="157"/>
      <c r="T171" s="90"/>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c r="CG171" s="157"/>
      <c r="CH171" s="157"/>
      <c r="CI171" s="157"/>
      <c r="CJ171" s="157"/>
      <c r="CK171" s="157"/>
      <c r="CL171" s="157"/>
      <c r="CM171" s="157"/>
      <c r="CN171" s="157"/>
      <c r="CO171" s="157"/>
      <c r="CP171" s="157"/>
      <c r="CQ171" s="157"/>
      <c r="CR171" s="157"/>
      <c r="CS171" s="157"/>
      <c r="CT171" s="157"/>
      <c r="CU171" s="157"/>
      <c r="CV171" s="157"/>
      <c r="CW171" s="157"/>
      <c r="CX171" s="157"/>
      <c r="CY171" s="157"/>
      <c r="CZ171" s="157"/>
      <c r="DA171" s="157"/>
      <c r="DB171" s="157"/>
      <c r="DC171" s="157"/>
      <c r="DD171" s="157"/>
      <c r="DE171" s="157"/>
      <c r="DF171" s="157"/>
      <c r="DG171" s="157"/>
      <c r="DH171" s="157"/>
      <c r="DI171" s="157"/>
      <c r="DJ171" s="157"/>
      <c r="DK171" s="157"/>
      <c r="DL171" s="157"/>
      <c r="DM171" s="157"/>
      <c r="DN171" s="157"/>
      <c r="DO171" s="157"/>
      <c r="DP171" s="157"/>
      <c r="DQ171" s="157"/>
      <c r="DR171" s="157"/>
      <c r="DS171" s="157"/>
      <c r="DT171" s="157"/>
      <c r="DU171" s="157"/>
      <c r="DV171" s="157"/>
      <c r="DW171" s="157"/>
      <c r="DX171" s="157"/>
      <c r="DY171" s="157"/>
      <c r="DZ171" s="157"/>
      <c r="EA171" s="157"/>
      <c r="EB171" s="157"/>
      <c r="EC171" s="157"/>
      <c r="ED171" s="157"/>
      <c r="EE171" s="157"/>
      <c r="EF171" s="157"/>
      <c r="EG171" s="157"/>
      <c r="EH171" s="157"/>
      <c r="EI171" s="157"/>
      <c r="EJ171" s="157"/>
      <c r="EK171" s="157"/>
      <c r="EL171" s="157"/>
      <c r="EM171" s="157"/>
      <c r="EN171" s="157"/>
      <c r="EO171" s="157"/>
      <c r="EP171" s="157"/>
      <c r="EQ171" s="157"/>
      <c r="ER171" s="157"/>
      <c r="ES171" s="157"/>
      <c r="ET171" s="157"/>
      <c r="EU171" s="157"/>
      <c r="EV171" s="157"/>
      <c r="EW171" s="157"/>
      <c r="EX171" s="157"/>
      <c r="EY171" s="157"/>
      <c r="EZ171" s="157"/>
      <c r="FA171" s="157"/>
      <c r="FB171" s="157"/>
      <c r="FC171" s="157"/>
      <c r="FD171" s="157"/>
      <c r="FE171" s="157"/>
      <c r="FF171" s="157"/>
      <c r="FG171" s="157"/>
      <c r="FH171" s="157"/>
      <c r="FI171" s="157"/>
      <c r="FJ171" s="157"/>
      <c r="FK171" s="157"/>
      <c r="FL171" s="157"/>
      <c r="FM171" s="157"/>
      <c r="FN171" s="157"/>
      <c r="FO171" s="157"/>
      <c r="FP171" s="157"/>
      <c r="FQ171" s="157"/>
      <c r="FR171" s="157"/>
      <c r="FS171" s="157"/>
      <c r="FT171" s="157"/>
      <c r="FU171" s="157"/>
      <c r="FV171" s="157"/>
      <c r="FW171" s="157"/>
      <c r="FX171" s="157"/>
      <c r="FY171" s="157"/>
      <c r="FZ171" s="157"/>
      <c r="GA171" s="157"/>
      <c r="GB171" s="157"/>
      <c r="GC171" s="157"/>
      <c r="GD171" s="157"/>
      <c r="GE171" s="157"/>
      <c r="GF171" s="157"/>
      <c r="GG171" s="157"/>
      <c r="GH171" s="157"/>
      <c r="GI171" s="157"/>
      <c r="GJ171" s="157"/>
      <c r="GK171" s="157"/>
      <c r="GL171" s="157"/>
      <c r="GM171" s="157"/>
      <c r="GN171" s="157"/>
      <c r="GO171" s="157"/>
      <c r="GP171" s="157"/>
      <c r="GQ171" s="157"/>
      <c r="GR171" s="157"/>
      <c r="GS171" s="157"/>
      <c r="GT171" s="157"/>
      <c r="GU171" s="157"/>
      <c r="GV171" s="157"/>
      <c r="GW171" s="157"/>
      <c r="GX171" s="157"/>
      <c r="GY171" s="157"/>
      <c r="GZ171" s="157"/>
      <c r="HA171" s="157"/>
      <c r="HB171" s="157"/>
      <c r="HC171" s="157"/>
      <c r="HD171" s="157"/>
      <c r="HE171" s="157"/>
      <c r="HF171" s="157"/>
      <c r="HG171" s="157"/>
      <c r="HH171" s="157"/>
      <c r="HI171" s="157"/>
      <c r="HJ171" s="157"/>
      <c r="HK171" s="157"/>
      <c r="HL171" s="157"/>
      <c r="HM171" s="157"/>
      <c r="HN171" s="157"/>
      <c r="HO171" s="157"/>
      <c r="HP171" s="157"/>
      <c r="HQ171" s="157"/>
      <c r="HR171" s="157"/>
      <c r="HS171" s="157"/>
      <c r="HT171" s="157"/>
      <c r="HU171" s="157"/>
      <c r="HV171" s="157"/>
      <c r="HW171" s="157"/>
      <c r="HX171" s="157"/>
      <c r="HY171" s="157"/>
      <c r="HZ171" s="157"/>
      <c r="IA171" s="157"/>
      <c r="IB171" s="157"/>
      <c r="IC171" s="157"/>
      <c r="ID171" s="157"/>
      <c r="IE171" s="157"/>
      <c r="IF171" s="157"/>
      <c r="IG171" s="157"/>
      <c r="IH171" s="157"/>
      <c r="II171" s="157"/>
      <c r="IJ171" s="157"/>
      <c r="IK171" s="157"/>
      <c r="IL171" s="157"/>
      <c r="IM171" s="157"/>
      <c r="IN171" s="157"/>
      <c r="IO171" s="157"/>
      <c r="IP171" s="157"/>
      <c r="IQ171" s="157"/>
      <c r="IR171" s="157"/>
      <c r="IS171" s="157"/>
      <c r="IT171" s="157"/>
      <c r="IU171" s="157"/>
      <c r="IV171" s="157"/>
      <c r="IW171" s="157"/>
      <c r="IX171" s="157"/>
      <c r="IY171" s="157"/>
      <c r="IZ171" s="157"/>
      <c r="JA171" s="157"/>
      <c r="JB171" s="157"/>
      <c r="JC171" s="157"/>
      <c r="JD171" s="157"/>
      <c r="JE171" s="157"/>
      <c r="JF171" s="157"/>
      <c r="JG171" s="157"/>
      <c r="JH171" s="157"/>
      <c r="JI171" s="157"/>
      <c r="JJ171" s="157"/>
      <c r="JK171" s="157"/>
      <c r="JL171" s="157"/>
      <c r="JM171" s="157"/>
      <c r="JN171" s="157"/>
      <c r="JO171" s="157"/>
      <c r="JP171" s="157"/>
      <c r="JQ171" s="157"/>
      <c r="JR171" s="157"/>
      <c r="JS171" s="157"/>
      <c r="JT171" s="157"/>
      <c r="JU171" s="157"/>
      <c r="JV171" s="157"/>
      <c r="JW171" s="157"/>
      <c r="JX171" s="157"/>
      <c r="JY171" s="157"/>
      <c r="JZ171" s="157"/>
      <c r="KA171" s="157"/>
      <c r="KB171" s="157"/>
      <c r="KC171" s="157"/>
      <c r="KD171" s="157"/>
      <c r="KE171" s="157"/>
      <c r="KF171" s="157"/>
      <c r="KG171" s="157"/>
      <c r="KH171" s="157"/>
      <c r="KI171" s="157"/>
      <c r="KJ171" s="157"/>
      <c r="KK171" s="157"/>
      <c r="KL171" s="157"/>
      <c r="KM171" s="157"/>
      <c r="KN171" s="157"/>
      <c r="KO171" s="157"/>
      <c r="KP171" s="157"/>
      <c r="KQ171" s="157"/>
      <c r="KR171" s="157"/>
      <c r="KS171" s="157"/>
      <c r="KT171" s="157"/>
      <c r="KU171" s="157"/>
      <c r="KV171" s="157"/>
      <c r="KW171" s="157"/>
      <c r="KX171" s="157"/>
      <c r="KY171" s="157"/>
      <c r="KZ171" s="157"/>
      <c r="LA171" s="157"/>
      <c r="LB171" s="157"/>
      <c r="LC171" s="157"/>
      <c r="LD171" s="157"/>
      <c r="LE171" s="157"/>
      <c r="LF171" s="157"/>
      <c r="LG171" s="157"/>
      <c r="LH171" s="157"/>
      <c r="LI171" s="157"/>
      <c r="LJ171" s="157"/>
      <c r="LK171" s="157"/>
      <c r="LL171" s="157"/>
      <c r="LM171" s="157"/>
      <c r="LN171" s="157"/>
      <c r="LO171" s="157"/>
      <c r="LP171" s="157"/>
      <c r="LQ171" s="157"/>
      <c r="LR171" s="157"/>
      <c r="LS171" s="157"/>
      <c r="LT171" s="157"/>
      <c r="LU171" s="157"/>
      <c r="LV171" s="157"/>
      <c r="LW171" s="157"/>
      <c r="LX171" s="157"/>
      <c r="LY171" s="157"/>
      <c r="LZ171" s="157"/>
      <c r="MA171" s="157"/>
      <c r="MB171" s="157"/>
      <c r="MC171" s="157"/>
      <c r="MD171" s="157"/>
      <c r="ME171" s="157"/>
      <c r="MF171" s="157"/>
      <c r="MG171" s="157"/>
      <c r="MH171" s="157"/>
      <c r="MI171" s="157"/>
      <c r="MJ171" s="157"/>
      <c r="MK171" s="157"/>
      <c r="ML171" s="157"/>
      <c r="MM171" s="157"/>
      <c r="MN171" s="157"/>
      <c r="MO171" s="157"/>
      <c r="MP171" s="157"/>
      <c r="MQ171" s="157"/>
      <c r="MR171" s="157"/>
      <c r="MS171" s="157"/>
      <c r="MT171" s="157"/>
      <c r="MU171" s="157"/>
      <c r="MV171" s="157"/>
      <c r="MW171" s="157"/>
      <c r="MX171" s="157"/>
      <c r="MY171" s="157"/>
      <c r="MZ171" s="157"/>
      <c r="NA171" s="157"/>
      <c r="NB171" s="157"/>
      <c r="NC171" s="157"/>
      <c r="ND171" s="157"/>
      <c r="NE171" s="157"/>
      <c r="NF171" s="157"/>
      <c r="NG171" s="157"/>
      <c r="NH171" s="157"/>
      <c r="NI171" s="157"/>
      <c r="NJ171" s="157"/>
      <c r="NK171" s="157"/>
      <c r="NL171" s="157"/>
      <c r="NM171" s="157"/>
      <c r="NN171" s="157"/>
      <c r="NO171" s="157"/>
      <c r="NP171" s="157"/>
      <c r="NQ171" s="157"/>
      <c r="NR171" s="157"/>
      <c r="NS171" s="157"/>
      <c r="NT171" s="157"/>
      <c r="NU171" s="157"/>
      <c r="NV171" s="157"/>
      <c r="NW171" s="157"/>
      <c r="NX171" s="157"/>
      <c r="NY171" s="157"/>
      <c r="NZ171" s="157"/>
      <c r="OA171" s="157"/>
      <c r="OB171" s="157"/>
      <c r="OC171" s="157"/>
      <c r="OD171" s="157"/>
      <c r="OE171" s="157"/>
      <c r="OF171" s="157"/>
      <c r="OG171" s="157"/>
      <c r="OH171" s="157"/>
      <c r="OI171" s="157"/>
      <c r="OJ171" s="157"/>
      <c r="OK171" s="157"/>
      <c r="OL171" s="157"/>
      <c r="OM171" s="157"/>
      <c r="ON171" s="157"/>
      <c r="OO171" s="157"/>
      <c r="OP171" s="157"/>
      <c r="OQ171" s="157"/>
      <c r="OR171" s="157"/>
      <c r="OS171" s="157"/>
      <c r="OT171" s="157"/>
      <c r="OU171" s="157"/>
      <c r="OV171" s="157"/>
      <c r="OW171" s="157"/>
      <c r="OX171" s="157"/>
      <c r="OY171" s="157"/>
      <c r="OZ171" s="157"/>
      <c r="PA171" s="157"/>
      <c r="PB171" s="157"/>
      <c r="PC171" s="157"/>
      <c r="PD171" s="157"/>
      <c r="PE171" s="157"/>
      <c r="PF171" s="157"/>
      <c r="PG171" s="157"/>
      <c r="PH171" s="157"/>
      <c r="PI171" s="157"/>
      <c r="PJ171" s="157"/>
      <c r="PK171" s="157"/>
      <c r="PL171" s="157"/>
      <c r="PM171" s="157"/>
      <c r="PN171" s="157"/>
      <c r="PO171" s="157"/>
      <c r="PP171" s="157"/>
      <c r="PQ171" s="157"/>
      <c r="PR171" s="157"/>
      <c r="PS171" s="157"/>
      <c r="PT171" s="157"/>
      <c r="PU171" s="157"/>
      <c r="PV171" s="157"/>
      <c r="PW171" s="157"/>
      <c r="PX171" s="157"/>
      <c r="PY171" s="157"/>
      <c r="PZ171" s="157"/>
      <c r="QA171" s="157"/>
      <c r="QB171" s="157"/>
      <c r="QC171" s="157"/>
      <c r="QD171" s="157"/>
      <c r="QE171" s="157"/>
      <c r="QF171" s="157"/>
      <c r="QG171" s="157"/>
      <c r="QH171" s="157"/>
      <c r="QI171" s="157"/>
      <c r="QJ171" s="157"/>
      <c r="QK171" s="157"/>
      <c r="QL171" s="157"/>
      <c r="QM171" s="157"/>
      <c r="QN171" s="157"/>
      <c r="QO171" s="157"/>
      <c r="QP171" s="157"/>
      <c r="QQ171" s="157"/>
      <c r="QR171" s="157"/>
      <c r="QS171" s="157"/>
      <c r="QT171" s="157"/>
      <c r="QU171" s="157"/>
      <c r="QV171" s="157"/>
      <c r="QW171" s="157"/>
      <c r="QX171" s="157"/>
      <c r="QY171" s="157"/>
      <c r="QZ171" s="157"/>
      <c r="RA171" s="157"/>
      <c r="RB171" s="157"/>
      <c r="RC171" s="157"/>
      <c r="RD171" s="157"/>
      <c r="RE171" s="157"/>
      <c r="RF171" s="157"/>
      <c r="RG171" s="157"/>
      <c r="RH171" s="157"/>
      <c r="RI171" s="157"/>
      <c r="RJ171" s="157"/>
      <c r="RK171" s="157"/>
      <c r="RL171" s="157"/>
      <c r="RM171" s="157"/>
      <c r="RN171" s="157"/>
      <c r="RO171" s="157"/>
      <c r="RP171" s="157"/>
      <c r="RQ171" s="157"/>
      <c r="RR171" s="157"/>
      <c r="RS171" s="157"/>
      <c r="RT171" s="157"/>
      <c r="RU171" s="157"/>
      <c r="RV171" s="157"/>
      <c r="RW171" s="157"/>
      <c r="RX171" s="157"/>
      <c r="RY171" s="157"/>
      <c r="RZ171" s="157"/>
      <c r="SA171" s="157"/>
      <c r="SB171" s="157"/>
      <c r="SC171" s="157"/>
      <c r="SD171" s="157"/>
      <c r="SE171" s="157"/>
      <c r="SF171" s="157"/>
      <c r="SG171" s="157"/>
      <c r="SH171" s="157"/>
      <c r="SI171" s="157"/>
      <c r="SJ171" s="157"/>
      <c r="SK171" s="157"/>
      <c r="SL171" s="157"/>
      <c r="SM171" s="157"/>
      <c r="SN171" s="157"/>
      <c r="SO171" s="157"/>
      <c r="SP171" s="157"/>
      <c r="SQ171" s="157"/>
      <c r="SR171" s="157"/>
      <c r="SS171" s="157"/>
      <c r="ST171" s="157"/>
      <c r="SU171" s="157"/>
      <c r="SV171" s="157"/>
      <c r="SW171" s="157"/>
      <c r="SX171" s="157"/>
      <c r="SY171" s="157"/>
      <c r="SZ171" s="157"/>
      <c r="TA171" s="157"/>
      <c r="TB171" s="157"/>
    </row>
    <row r="172" spans="1:522" s="31" customFormat="1" x14ac:dyDescent="0.25">
      <c r="A172" s="157"/>
      <c r="B172" s="157"/>
      <c r="C172" s="157"/>
      <c r="D172" s="157"/>
      <c r="E172" s="157"/>
      <c r="F172" s="157"/>
      <c r="G172" s="157"/>
      <c r="H172" s="157"/>
      <c r="I172" s="157"/>
      <c r="J172" s="157"/>
      <c r="K172" s="157"/>
      <c r="L172" s="124"/>
      <c r="M172" s="157"/>
      <c r="N172" s="157"/>
      <c r="O172" s="157"/>
      <c r="P172" s="90"/>
      <c r="Q172" s="157"/>
      <c r="R172" s="223"/>
      <c r="S172" s="157"/>
      <c r="T172" s="90"/>
      <c r="U172" s="157"/>
      <c r="V172" s="157"/>
      <c r="W172" s="157"/>
      <c r="X172" s="157"/>
      <c r="Y172" s="157"/>
      <c r="Z172" s="157"/>
      <c r="AA172" s="157"/>
      <c r="AB172" s="157"/>
      <c r="AC172" s="157"/>
      <c r="AD172" s="157"/>
      <c r="AE172" s="157"/>
      <c r="AF172" s="157"/>
      <c r="AG172" s="157"/>
      <c r="AH172" s="157"/>
      <c r="AI172" s="157"/>
      <c r="AJ172" s="157"/>
      <c r="AK172" s="157"/>
      <c r="AL172" s="157"/>
      <c r="AM172" s="157"/>
      <c r="AN172" s="157"/>
      <c r="AO172" s="157"/>
      <c r="AP172" s="157"/>
      <c r="AQ172" s="157"/>
      <c r="AR172" s="157"/>
      <c r="AS172" s="157"/>
      <c r="AT172" s="157"/>
      <c r="AU172" s="157"/>
      <c r="AV172" s="157"/>
      <c r="AW172" s="157"/>
      <c r="AX172" s="157"/>
      <c r="AY172" s="157"/>
      <c r="AZ172" s="157"/>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c r="CE172" s="157"/>
      <c r="CF172" s="157"/>
      <c r="CG172" s="157"/>
      <c r="CH172" s="157"/>
      <c r="CI172" s="157"/>
      <c r="CJ172" s="157"/>
      <c r="CK172" s="157"/>
      <c r="CL172" s="157"/>
      <c r="CM172" s="157"/>
      <c r="CN172" s="157"/>
      <c r="CO172" s="157"/>
      <c r="CP172" s="157"/>
      <c r="CQ172" s="157"/>
      <c r="CR172" s="157"/>
      <c r="CS172" s="157"/>
      <c r="CT172" s="157"/>
      <c r="CU172" s="157"/>
      <c r="CV172" s="157"/>
      <c r="CW172" s="157"/>
      <c r="CX172" s="157"/>
      <c r="CY172" s="157"/>
      <c r="CZ172" s="157"/>
      <c r="DA172" s="157"/>
      <c r="DB172" s="157"/>
      <c r="DC172" s="157"/>
      <c r="DD172" s="157"/>
      <c r="DE172" s="157"/>
      <c r="DF172" s="157"/>
      <c r="DG172" s="157"/>
      <c r="DH172" s="157"/>
      <c r="DI172" s="157"/>
      <c r="DJ172" s="157"/>
      <c r="DK172" s="157"/>
      <c r="DL172" s="157"/>
      <c r="DM172" s="157"/>
      <c r="DN172" s="157"/>
      <c r="DO172" s="157"/>
      <c r="DP172" s="157"/>
      <c r="DQ172" s="157"/>
      <c r="DR172" s="157"/>
      <c r="DS172" s="157"/>
      <c r="DT172" s="157"/>
      <c r="DU172" s="157"/>
      <c r="DV172" s="157"/>
      <c r="DW172" s="157"/>
      <c r="DX172" s="157"/>
      <c r="DY172" s="157"/>
      <c r="DZ172" s="157"/>
      <c r="EA172" s="157"/>
      <c r="EB172" s="157"/>
      <c r="EC172" s="157"/>
      <c r="ED172" s="157"/>
      <c r="EE172" s="157"/>
      <c r="EF172" s="157"/>
      <c r="EG172" s="157"/>
      <c r="EH172" s="157"/>
      <c r="EI172" s="157"/>
      <c r="EJ172" s="157"/>
      <c r="EK172" s="157"/>
      <c r="EL172" s="157"/>
      <c r="EM172" s="157"/>
      <c r="EN172" s="157"/>
      <c r="EO172" s="157"/>
      <c r="EP172" s="157"/>
      <c r="EQ172" s="157"/>
      <c r="ER172" s="157"/>
      <c r="ES172" s="157"/>
      <c r="ET172" s="157"/>
      <c r="EU172" s="157"/>
      <c r="EV172" s="157"/>
      <c r="EW172" s="157"/>
      <c r="EX172" s="157"/>
      <c r="EY172" s="157"/>
      <c r="EZ172" s="157"/>
      <c r="FA172" s="157"/>
      <c r="FB172" s="157"/>
      <c r="FC172" s="157"/>
      <c r="FD172" s="157"/>
      <c r="FE172" s="157"/>
      <c r="FF172" s="157"/>
      <c r="FG172" s="157"/>
      <c r="FH172" s="157"/>
      <c r="FI172" s="157"/>
      <c r="FJ172" s="157"/>
      <c r="FK172" s="157"/>
      <c r="FL172" s="157"/>
      <c r="FM172" s="157"/>
      <c r="FN172" s="157"/>
      <c r="FO172" s="157"/>
      <c r="FP172" s="157"/>
      <c r="FQ172" s="157"/>
      <c r="FR172" s="157"/>
      <c r="FS172" s="157"/>
      <c r="FT172" s="157"/>
      <c r="FU172" s="157"/>
      <c r="FV172" s="157"/>
      <c r="FW172" s="157"/>
      <c r="FX172" s="157"/>
      <c r="FY172" s="157"/>
      <c r="FZ172" s="157"/>
      <c r="GA172" s="157"/>
      <c r="GB172" s="157"/>
      <c r="GC172" s="157"/>
      <c r="GD172" s="157"/>
      <c r="GE172" s="157"/>
      <c r="GF172" s="157"/>
      <c r="GG172" s="157"/>
      <c r="GH172" s="157"/>
      <c r="GI172" s="157"/>
      <c r="GJ172" s="157"/>
      <c r="GK172" s="157"/>
      <c r="GL172" s="157"/>
      <c r="GM172" s="157"/>
      <c r="GN172" s="157"/>
      <c r="GO172" s="157"/>
      <c r="GP172" s="157"/>
      <c r="GQ172" s="157"/>
      <c r="GR172" s="157"/>
      <c r="GS172" s="157"/>
      <c r="GT172" s="157"/>
      <c r="GU172" s="157"/>
      <c r="GV172" s="157"/>
      <c r="GW172" s="157"/>
      <c r="GX172" s="157"/>
      <c r="GY172" s="157"/>
      <c r="GZ172" s="157"/>
      <c r="HA172" s="157"/>
      <c r="HB172" s="157"/>
      <c r="HC172" s="157"/>
      <c r="HD172" s="157"/>
      <c r="HE172" s="157"/>
      <c r="HF172" s="157"/>
      <c r="HG172" s="157"/>
      <c r="HH172" s="157"/>
      <c r="HI172" s="157"/>
      <c r="HJ172" s="157"/>
      <c r="HK172" s="157"/>
      <c r="HL172" s="157"/>
      <c r="HM172" s="157"/>
      <c r="HN172" s="157"/>
      <c r="HO172" s="157"/>
      <c r="HP172" s="157"/>
      <c r="HQ172" s="157"/>
      <c r="HR172" s="157"/>
      <c r="HS172" s="157"/>
      <c r="HT172" s="157"/>
      <c r="HU172" s="157"/>
      <c r="HV172" s="157"/>
      <c r="HW172" s="157"/>
      <c r="HX172" s="157"/>
      <c r="HY172" s="157"/>
      <c r="HZ172" s="157"/>
      <c r="IA172" s="157"/>
      <c r="IB172" s="157"/>
      <c r="IC172" s="157"/>
      <c r="ID172" s="157"/>
      <c r="IE172" s="157"/>
      <c r="IF172" s="157"/>
      <c r="IG172" s="157"/>
      <c r="IH172" s="157"/>
      <c r="II172" s="157"/>
      <c r="IJ172" s="157"/>
      <c r="IK172" s="157"/>
      <c r="IL172" s="157"/>
      <c r="IM172" s="157"/>
      <c r="IN172" s="157"/>
      <c r="IO172" s="157"/>
      <c r="IP172" s="157"/>
      <c r="IQ172" s="157"/>
      <c r="IR172" s="157"/>
      <c r="IS172" s="157"/>
      <c r="IT172" s="157"/>
      <c r="IU172" s="157"/>
      <c r="IV172" s="157"/>
      <c r="IW172" s="157"/>
      <c r="IX172" s="157"/>
      <c r="IY172" s="157"/>
      <c r="IZ172" s="157"/>
      <c r="JA172" s="157"/>
      <c r="JB172" s="157"/>
      <c r="JC172" s="157"/>
      <c r="JD172" s="157"/>
      <c r="JE172" s="157"/>
      <c r="JF172" s="157"/>
      <c r="JG172" s="157"/>
      <c r="JH172" s="157"/>
      <c r="JI172" s="157"/>
      <c r="JJ172" s="157"/>
      <c r="JK172" s="157"/>
      <c r="JL172" s="157"/>
      <c r="JM172" s="157"/>
      <c r="JN172" s="157"/>
      <c r="JO172" s="157"/>
      <c r="JP172" s="157"/>
      <c r="JQ172" s="157"/>
      <c r="JR172" s="157"/>
      <c r="JS172" s="157"/>
      <c r="JT172" s="157"/>
      <c r="JU172" s="157"/>
      <c r="JV172" s="157"/>
      <c r="JW172" s="157"/>
      <c r="JX172" s="157"/>
      <c r="JY172" s="157"/>
      <c r="JZ172" s="157"/>
      <c r="KA172" s="157"/>
      <c r="KB172" s="157"/>
      <c r="KC172" s="157"/>
      <c r="KD172" s="157"/>
      <c r="KE172" s="157"/>
      <c r="KF172" s="157"/>
      <c r="KG172" s="157"/>
      <c r="KH172" s="157"/>
      <c r="KI172" s="157"/>
      <c r="KJ172" s="157"/>
      <c r="KK172" s="157"/>
      <c r="KL172" s="157"/>
      <c r="KM172" s="157"/>
      <c r="KN172" s="157"/>
      <c r="KO172" s="157"/>
      <c r="KP172" s="157"/>
      <c r="KQ172" s="157"/>
      <c r="KR172" s="157"/>
      <c r="KS172" s="157"/>
      <c r="KT172" s="157"/>
      <c r="KU172" s="157"/>
      <c r="KV172" s="157"/>
      <c r="KW172" s="157"/>
      <c r="KX172" s="157"/>
      <c r="KY172" s="157"/>
      <c r="KZ172" s="157"/>
      <c r="LA172" s="157"/>
      <c r="LB172" s="157"/>
      <c r="LC172" s="157"/>
      <c r="LD172" s="157"/>
      <c r="LE172" s="157"/>
      <c r="LF172" s="157"/>
      <c r="LG172" s="157"/>
      <c r="LH172" s="157"/>
      <c r="LI172" s="157"/>
      <c r="LJ172" s="157"/>
      <c r="LK172" s="157"/>
      <c r="LL172" s="157"/>
      <c r="LM172" s="157"/>
      <c r="LN172" s="157"/>
      <c r="LO172" s="157"/>
      <c r="LP172" s="157"/>
      <c r="LQ172" s="157"/>
      <c r="LR172" s="157"/>
      <c r="LS172" s="157"/>
      <c r="LT172" s="157"/>
      <c r="LU172" s="157"/>
      <c r="LV172" s="157"/>
      <c r="LW172" s="157"/>
      <c r="LX172" s="157"/>
      <c r="LY172" s="157"/>
      <c r="LZ172" s="157"/>
      <c r="MA172" s="157"/>
      <c r="MB172" s="157"/>
      <c r="MC172" s="157"/>
      <c r="MD172" s="157"/>
      <c r="ME172" s="157"/>
      <c r="MF172" s="157"/>
      <c r="MG172" s="157"/>
      <c r="MH172" s="157"/>
      <c r="MI172" s="157"/>
      <c r="MJ172" s="157"/>
      <c r="MK172" s="157"/>
      <c r="ML172" s="157"/>
      <c r="MM172" s="157"/>
      <c r="MN172" s="157"/>
      <c r="MO172" s="157"/>
      <c r="MP172" s="157"/>
      <c r="MQ172" s="157"/>
      <c r="MR172" s="157"/>
      <c r="MS172" s="157"/>
      <c r="MT172" s="157"/>
      <c r="MU172" s="157"/>
      <c r="MV172" s="157"/>
      <c r="MW172" s="157"/>
      <c r="MX172" s="157"/>
      <c r="MY172" s="157"/>
      <c r="MZ172" s="157"/>
      <c r="NA172" s="157"/>
      <c r="NB172" s="157"/>
      <c r="NC172" s="157"/>
      <c r="ND172" s="157"/>
      <c r="NE172" s="157"/>
      <c r="NF172" s="157"/>
      <c r="NG172" s="157"/>
      <c r="NH172" s="157"/>
      <c r="NI172" s="157"/>
      <c r="NJ172" s="157"/>
      <c r="NK172" s="157"/>
      <c r="NL172" s="157"/>
      <c r="NM172" s="157"/>
      <c r="NN172" s="157"/>
      <c r="NO172" s="157"/>
      <c r="NP172" s="157"/>
      <c r="NQ172" s="157"/>
      <c r="NR172" s="157"/>
      <c r="NS172" s="157"/>
      <c r="NT172" s="157"/>
      <c r="NU172" s="157"/>
      <c r="NV172" s="157"/>
      <c r="NW172" s="157"/>
      <c r="NX172" s="157"/>
      <c r="NY172" s="157"/>
      <c r="NZ172" s="157"/>
      <c r="OA172" s="157"/>
      <c r="OB172" s="157"/>
      <c r="OC172" s="157"/>
      <c r="OD172" s="157"/>
      <c r="OE172" s="157"/>
      <c r="OF172" s="157"/>
      <c r="OG172" s="157"/>
      <c r="OH172" s="157"/>
      <c r="OI172" s="157"/>
      <c r="OJ172" s="157"/>
      <c r="OK172" s="157"/>
      <c r="OL172" s="157"/>
      <c r="OM172" s="157"/>
      <c r="ON172" s="157"/>
      <c r="OO172" s="157"/>
      <c r="OP172" s="157"/>
      <c r="OQ172" s="157"/>
      <c r="OR172" s="157"/>
      <c r="OS172" s="157"/>
      <c r="OT172" s="157"/>
      <c r="OU172" s="157"/>
      <c r="OV172" s="157"/>
      <c r="OW172" s="157"/>
      <c r="OX172" s="157"/>
      <c r="OY172" s="157"/>
      <c r="OZ172" s="157"/>
      <c r="PA172" s="157"/>
      <c r="PB172" s="157"/>
      <c r="PC172" s="157"/>
      <c r="PD172" s="157"/>
      <c r="PE172" s="157"/>
      <c r="PF172" s="157"/>
      <c r="PG172" s="157"/>
      <c r="PH172" s="157"/>
      <c r="PI172" s="157"/>
      <c r="PJ172" s="157"/>
      <c r="PK172" s="157"/>
      <c r="PL172" s="157"/>
      <c r="PM172" s="157"/>
      <c r="PN172" s="157"/>
      <c r="PO172" s="157"/>
      <c r="PP172" s="157"/>
      <c r="PQ172" s="157"/>
      <c r="PR172" s="157"/>
      <c r="PS172" s="157"/>
      <c r="PT172" s="157"/>
      <c r="PU172" s="157"/>
      <c r="PV172" s="157"/>
      <c r="PW172" s="157"/>
      <c r="PX172" s="157"/>
      <c r="PY172" s="157"/>
      <c r="PZ172" s="157"/>
      <c r="QA172" s="157"/>
      <c r="QB172" s="157"/>
      <c r="QC172" s="157"/>
      <c r="QD172" s="157"/>
      <c r="QE172" s="157"/>
      <c r="QF172" s="157"/>
      <c r="QG172" s="157"/>
      <c r="QH172" s="157"/>
      <c r="QI172" s="157"/>
      <c r="QJ172" s="157"/>
      <c r="QK172" s="157"/>
      <c r="QL172" s="157"/>
      <c r="QM172" s="157"/>
      <c r="QN172" s="157"/>
      <c r="QO172" s="157"/>
      <c r="QP172" s="157"/>
      <c r="QQ172" s="157"/>
      <c r="QR172" s="157"/>
      <c r="QS172" s="157"/>
      <c r="QT172" s="157"/>
      <c r="QU172" s="157"/>
      <c r="QV172" s="157"/>
      <c r="QW172" s="157"/>
      <c r="QX172" s="157"/>
      <c r="QY172" s="157"/>
      <c r="QZ172" s="157"/>
      <c r="RA172" s="157"/>
      <c r="RB172" s="157"/>
      <c r="RC172" s="157"/>
      <c r="RD172" s="157"/>
      <c r="RE172" s="157"/>
      <c r="RF172" s="157"/>
      <c r="RG172" s="157"/>
      <c r="RH172" s="157"/>
      <c r="RI172" s="157"/>
      <c r="RJ172" s="157"/>
      <c r="RK172" s="157"/>
      <c r="RL172" s="157"/>
      <c r="RM172" s="157"/>
      <c r="RN172" s="157"/>
      <c r="RO172" s="157"/>
      <c r="RP172" s="157"/>
      <c r="RQ172" s="157"/>
      <c r="RR172" s="157"/>
      <c r="RS172" s="157"/>
      <c r="RT172" s="157"/>
      <c r="RU172" s="157"/>
      <c r="RV172" s="157"/>
      <c r="RW172" s="157"/>
      <c r="RX172" s="157"/>
      <c r="RY172" s="157"/>
      <c r="RZ172" s="157"/>
      <c r="SA172" s="157"/>
      <c r="SB172" s="157"/>
      <c r="SC172" s="157"/>
      <c r="SD172" s="157"/>
      <c r="SE172" s="157"/>
      <c r="SF172" s="157"/>
      <c r="SG172" s="157"/>
      <c r="SH172" s="157"/>
      <c r="SI172" s="157"/>
      <c r="SJ172" s="157"/>
      <c r="SK172" s="157"/>
      <c r="SL172" s="157"/>
      <c r="SM172" s="157"/>
      <c r="SN172" s="157"/>
      <c r="SO172" s="157"/>
      <c r="SP172" s="157"/>
      <c r="SQ172" s="157"/>
      <c r="SR172" s="157"/>
      <c r="SS172" s="157"/>
      <c r="ST172" s="157"/>
      <c r="SU172" s="157"/>
      <c r="SV172" s="157"/>
      <c r="SW172" s="157"/>
      <c r="SX172" s="157"/>
      <c r="SY172" s="157"/>
      <c r="SZ172" s="157"/>
      <c r="TA172" s="157"/>
      <c r="TB172" s="157"/>
    </row>
    <row r="173" spans="1:522" x14ac:dyDescent="0.25">
      <c r="B173" s="157"/>
      <c r="C173" s="157"/>
      <c r="D173" s="157"/>
      <c r="E173" s="157"/>
      <c r="F173" s="157"/>
      <c r="G173" s="157"/>
      <c r="H173" s="157"/>
      <c r="I173" s="157"/>
      <c r="J173" s="157"/>
      <c r="K173" s="157"/>
      <c r="M173" s="157"/>
      <c r="N173" s="157"/>
      <c r="O173" s="157"/>
      <c r="P173" s="90"/>
      <c r="Q173" s="157"/>
      <c r="R173" s="223"/>
      <c r="S173" s="157"/>
      <c r="T173" s="90"/>
      <c r="U173" s="157"/>
      <c r="V173" s="157"/>
      <c r="W173" s="157"/>
    </row>
  </sheetData>
  <mergeCells count="14">
    <mergeCell ref="C4:K4"/>
    <mergeCell ref="N98:V98"/>
    <mergeCell ref="C6:K6"/>
    <mergeCell ref="N10:W10"/>
    <mergeCell ref="N75:P75"/>
    <mergeCell ref="N76:P76"/>
    <mergeCell ref="N77:P77"/>
    <mergeCell ref="C91:K91"/>
    <mergeCell ref="C92:K92"/>
    <mergeCell ref="N94:V94"/>
    <mergeCell ref="N95:V95"/>
    <mergeCell ref="N96:V96"/>
    <mergeCell ref="N97:V97"/>
    <mergeCell ref="N78:P78"/>
  </mergeCells>
  <hyperlinks>
    <hyperlink ref="N38" location="Table6" display="Go to machinery operations"/>
    <hyperlink ref="C38" location="Table5" display="Go to machinery operations"/>
  </hyperlinks>
  <printOptions horizontalCentered="1"/>
  <pageMargins left="0.75" right="0.75" top="1" bottom="1" header="0.5" footer="0.5"/>
  <pageSetup scale="82" fitToWidth="2" fitToHeight="2" orientation="portrait" r:id="rId1"/>
  <headerFooter alignWithMargins="0">
    <oddFooter>&amp;L&amp;A&amp;C                           &amp;F&amp;R&amp;D</oddFooter>
  </headerFooter>
  <rowBreaks count="1" manualBreakCount="1">
    <brk id="72" min="1" max="22" man="1"/>
  </rowBreaks>
  <colBreaks count="1" manualBreakCount="1">
    <brk id="12" min="7" max="12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81</vt:i4>
      </vt:variant>
    </vt:vector>
  </HeadingPairs>
  <TitlesOfParts>
    <vt:vector size="94" baseType="lpstr">
      <vt:lpstr>Title Page</vt:lpstr>
      <vt:lpstr>Assumptions &amp; Instructions</vt:lpstr>
      <vt:lpstr>Rotation data</vt:lpstr>
      <vt:lpstr>Summary</vt:lpstr>
      <vt:lpstr>Input Costs</vt:lpstr>
      <vt:lpstr>Graphs</vt:lpstr>
      <vt:lpstr>Calendar (canola rotation)</vt:lpstr>
      <vt:lpstr>Calendar (wheat rotation)</vt:lpstr>
      <vt:lpstr>WC (canola rotation)</vt:lpstr>
      <vt:lpstr>SWWW (oilseed rotation)</vt:lpstr>
      <vt:lpstr>SWWW (grain rotation)</vt:lpstr>
      <vt:lpstr>Machinery Complement</vt:lpstr>
      <vt:lpstr>Machinery Costs</vt:lpstr>
      <vt:lpstr>Aerial</vt:lpstr>
      <vt:lpstr>AmmSulfLiq</vt:lpstr>
      <vt:lpstr>AmSulf</vt:lpstr>
      <vt:lpstr>AssureII</vt:lpstr>
      <vt:lpstr>Axial</vt:lpstr>
      <vt:lpstr>B1_TL</vt:lpstr>
      <vt:lpstr>B2_TL</vt:lpstr>
      <vt:lpstr>B4_TL</vt:lpstr>
      <vt:lpstr>Boron</vt:lpstr>
      <vt:lpstr>Bronate</vt:lpstr>
      <vt:lpstr>BroxM</vt:lpstr>
      <vt:lpstr>CanolaStorage</vt:lpstr>
      <vt:lpstr>Cashrent</vt:lpstr>
      <vt:lpstr>ciHRWW</vt:lpstr>
      <vt:lpstr>ciSWWW</vt:lpstr>
      <vt:lpstr>ciWC</vt:lpstr>
      <vt:lpstr>COC</vt:lpstr>
      <vt:lpstr>Diesel</vt:lpstr>
      <vt:lpstr>FertApplicator</vt:lpstr>
      <vt:lpstr>Gas</vt:lpstr>
      <vt:lpstr>Glyphosphate</vt:lpstr>
      <vt:lpstr>Huskie</vt:lpstr>
      <vt:lpstr>InPlace</vt:lpstr>
      <vt:lpstr>Intloan</vt:lpstr>
      <vt:lpstr>Labor</vt:lpstr>
      <vt:lpstr>Lorox</vt:lpstr>
      <vt:lpstr>M_90</vt:lpstr>
      <vt:lpstr>MachLabor</vt:lpstr>
      <vt:lpstr>Maverick</vt:lpstr>
      <vt:lpstr>Mgmtfee</vt:lpstr>
      <vt:lpstr>Nitrogen</vt:lpstr>
      <vt:lpstr>OH</vt:lpstr>
      <vt:lpstr>Operloan</vt:lpstr>
      <vt:lpstr>OperShare</vt:lpstr>
      <vt:lpstr>Osprey</vt:lpstr>
      <vt:lpstr>OwnerShare</vt:lpstr>
      <vt:lpstr>Phosphorous</vt:lpstr>
      <vt:lpstr>Poast</vt:lpstr>
      <vt:lpstr>Potassium</vt:lpstr>
      <vt:lpstr>Powerflex</vt:lpstr>
      <vt:lpstr>'Assumptions &amp; Instructions'!Print_Area</vt:lpstr>
      <vt:lpstr>'Calendar (canola rotation)'!Print_Area</vt:lpstr>
      <vt:lpstr>'Calendar (wheat rotation)'!Print_Area</vt:lpstr>
      <vt:lpstr>'Input Costs'!Print_Area</vt:lpstr>
      <vt:lpstr>'Machinery Complement'!Print_Area</vt:lpstr>
      <vt:lpstr>'Machinery Costs'!Print_Area</vt:lpstr>
      <vt:lpstr>Summary!Print_Area</vt:lpstr>
      <vt:lpstr>'SWWW (grain rotation)'!Print_Area</vt:lpstr>
      <vt:lpstr>'SWWW (oilseed rotation)'!Print_Area</vt:lpstr>
      <vt:lpstr>'Title Page'!Print_Area</vt:lpstr>
      <vt:lpstr>'WC (canola rotation)'!Print_Area</vt:lpstr>
      <vt:lpstr>'Input Costs'!Print_Titles</vt:lpstr>
      <vt:lpstr>Pursuit</vt:lpstr>
      <vt:lpstr>Quadris</vt:lpstr>
      <vt:lpstr>Quilt</vt:lpstr>
      <vt:lpstr>Rotation</vt:lpstr>
      <vt:lpstr>RotationData</vt:lpstr>
      <vt:lpstr>sdHRWW</vt:lpstr>
      <vt:lpstr>sdSWWW</vt:lpstr>
      <vt:lpstr>sdWC</vt:lpstr>
      <vt:lpstr>sdWC_RR</vt:lpstr>
      <vt:lpstr>Shooter</vt:lpstr>
      <vt:lpstr>Shredder</vt:lpstr>
      <vt:lpstr>Spodnam</vt:lpstr>
      <vt:lpstr>Sprayer</vt:lpstr>
      <vt:lpstr>Sulfur</vt:lpstr>
      <vt:lpstr>Table10</vt:lpstr>
      <vt:lpstr>Table11</vt:lpstr>
      <vt:lpstr>Table12</vt:lpstr>
      <vt:lpstr>Table4</vt:lpstr>
      <vt:lpstr>Table5</vt:lpstr>
      <vt:lpstr>Table6</vt:lpstr>
      <vt:lpstr>Table7</vt:lpstr>
      <vt:lpstr>Table8</vt:lpstr>
      <vt:lpstr>Table9</vt:lpstr>
      <vt:lpstr>Tilt</vt:lpstr>
      <vt:lpstr>Warrior</vt:lpstr>
      <vt:lpstr>WheatStorage</vt:lpstr>
      <vt:lpstr>ySWWW_CR</vt:lpstr>
      <vt:lpstr>ySWWW_WR</vt:lpstr>
      <vt:lpstr>yWC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Reviewer</cp:lastModifiedBy>
  <cp:lastPrinted>2016-08-05T21:10:41Z</cp:lastPrinted>
  <dcterms:created xsi:type="dcterms:W3CDTF">2011-10-07T03:22:19Z</dcterms:created>
  <dcterms:modified xsi:type="dcterms:W3CDTF">2017-01-09T00:39:42Z</dcterms:modified>
</cp:coreProperties>
</file>